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05" windowWidth="14805" windowHeight="8010" activeTab="1"/>
  </bookViews>
  <sheets>
    <sheet name="КОЛПИНО 01-12" sheetId="1" r:id="rId1"/>
    <sheet name="МЕТАЛЛОСТРОЙ 01-12" sheetId="2" r:id="rId2"/>
    <sheet name="ПОНТОННЫЙ 01-12" sheetId="3" r:id="rId3"/>
    <sheet name="САПЕРНЫЙ 01-12" sheetId="4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_xlnm.Print_Area" localSheetId="3">'САПЕРНЫЙ 01-12'!$A$1:$W$80</definedName>
  </definedNames>
  <calcPr calcId="145621"/>
</workbook>
</file>

<file path=xl/calcChain.xml><?xml version="1.0" encoding="utf-8"?>
<calcChain xmlns="http://schemas.openxmlformats.org/spreadsheetml/2006/main">
  <c r="P10" i="1" l="1"/>
  <c r="I10" i="1"/>
  <c r="E10" i="1"/>
  <c r="AD10" i="1" l="1"/>
  <c r="BS98" i="3" l="1"/>
  <c r="X95" i="4" l="1"/>
  <c r="AY78" i="3" l="1"/>
  <c r="O98" i="1" l="1"/>
  <c r="E101" i="3" l="1"/>
  <c r="W95" i="4" l="1"/>
  <c r="U95" i="4"/>
  <c r="S95" i="4"/>
  <c r="Q95" i="4"/>
  <c r="O95" i="4"/>
  <c r="M95" i="4"/>
  <c r="K95" i="4"/>
  <c r="I95" i="4"/>
  <c r="G95" i="4" l="1"/>
  <c r="F96" i="4"/>
  <c r="H96" i="4"/>
  <c r="J96" i="4"/>
  <c r="L96" i="4"/>
  <c r="N96" i="4"/>
  <c r="P96" i="4"/>
  <c r="R96" i="4"/>
  <c r="T96" i="4"/>
  <c r="V96" i="4"/>
  <c r="E95" i="4"/>
  <c r="CO97" i="3"/>
  <c r="CM97" i="3"/>
  <c r="CK97" i="3"/>
  <c r="CI97" i="3"/>
  <c r="CG97" i="3"/>
  <c r="CE97" i="3"/>
  <c r="CC97" i="3"/>
  <c r="CA97" i="3"/>
  <c r="BY97" i="3"/>
  <c r="BW97" i="3"/>
  <c r="BU97" i="3"/>
  <c r="BS97" i="3"/>
  <c r="BQ97" i="3"/>
  <c r="BO97" i="3"/>
  <c r="BM97" i="3"/>
  <c r="BK97" i="3"/>
  <c r="BI97" i="3"/>
  <c r="BG97" i="3"/>
  <c r="BE97" i="3"/>
  <c r="BC97" i="3"/>
  <c r="BA97" i="3"/>
  <c r="AY97" i="3"/>
  <c r="AW97" i="3"/>
  <c r="AU97" i="3"/>
  <c r="AS97" i="3"/>
  <c r="AR98" i="3"/>
  <c r="AQ97" i="3" l="1"/>
  <c r="AO97" i="3"/>
  <c r="AM97" i="3"/>
  <c r="AK97" i="3"/>
  <c r="AJ98" i="3"/>
  <c r="AL98" i="3"/>
  <c r="AN98" i="3"/>
  <c r="AP98" i="3"/>
  <c r="AT98" i="3"/>
  <c r="AV98" i="3"/>
  <c r="AX98" i="3"/>
  <c r="AZ98" i="3"/>
  <c r="BB98" i="3"/>
  <c r="BD98" i="3"/>
  <c r="BF98" i="3"/>
  <c r="BH98" i="3"/>
  <c r="BJ98" i="3"/>
  <c r="BL98" i="3"/>
  <c r="BN98" i="3"/>
  <c r="BP98" i="3"/>
  <c r="BR98" i="3"/>
  <c r="BT98" i="3"/>
  <c r="BV98" i="3"/>
  <c r="BX98" i="3"/>
  <c r="BZ98" i="3"/>
  <c r="CB98" i="3"/>
  <c r="CD98" i="3"/>
  <c r="CF98" i="3"/>
  <c r="CH98" i="3"/>
  <c r="CJ98" i="3"/>
  <c r="CL98" i="3"/>
  <c r="CN98" i="3"/>
  <c r="AI97" i="3"/>
  <c r="AG97" i="3"/>
  <c r="AE97" i="3"/>
  <c r="AC97" i="3"/>
  <c r="AA97" i="3"/>
  <c r="Y97" i="3"/>
  <c r="W97" i="3"/>
  <c r="U97" i="3"/>
  <c r="S97" i="3"/>
  <c r="Q97" i="3"/>
  <c r="O97" i="3"/>
  <c r="M97" i="3"/>
  <c r="K97" i="3"/>
  <c r="I97" i="3" l="1"/>
  <c r="G97" i="3"/>
  <c r="E97" i="3"/>
  <c r="CO104" i="2"/>
  <c r="CM104" i="2"/>
  <c r="CK104" i="2"/>
  <c r="CI104" i="2"/>
  <c r="CG104" i="2"/>
  <c r="CE104" i="2"/>
  <c r="CC104" i="2"/>
  <c r="CA104" i="2"/>
  <c r="BY104" i="2"/>
  <c r="BW104" i="2"/>
  <c r="BU104" i="2" l="1"/>
  <c r="BS104" i="2"/>
  <c r="BQ104" i="2"/>
  <c r="BO104" i="2"/>
  <c r="BM104" i="2"/>
  <c r="BK104" i="2"/>
  <c r="BI104" i="2"/>
  <c r="BG104" i="2"/>
  <c r="BE104" i="2"/>
  <c r="BC104" i="2"/>
  <c r="BA104" i="2"/>
  <c r="AY104" i="2"/>
  <c r="AW105" i="2"/>
  <c r="AW104" i="2"/>
  <c r="AU104" i="2"/>
  <c r="AS104" i="2"/>
  <c r="AQ104" i="2"/>
  <c r="AO104" i="2"/>
  <c r="AM104" i="2"/>
  <c r="AK104" i="2"/>
  <c r="AI104" i="2"/>
  <c r="AG104" i="2"/>
  <c r="AE104" i="2"/>
  <c r="AC104" i="2"/>
  <c r="AA104" i="2"/>
  <c r="Y104" i="2"/>
  <c r="W104" i="2"/>
  <c r="U104" i="2"/>
  <c r="S104" i="2"/>
  <c r="Q104" i="2"/>
  <c r="O104" i="2"/>
  <c r="M104" i="2"/>
  <c r="K104" i="2"/>
  <c r="I104" i="2"/>
  <c r="G104" i="2"/>
  <c r="E104" i="2"/>
  <c r="AO98" i="1"/>
  <c r="AM98" i="1"/>
  <c r="AK98" i="1" l="1"/>
  <c r="AI98" i="1"/>
  <c r="AG98" i="1"/>
  <c r="AE98" i="1"/>
  <c r="AC98" i="1"/>
  <c r="AA98" i="1"/>
  <c r="Y98" i="1"/>
  <c r="W98" i="1"/>
  <c r="U98" i="1"/>
  <c r="S98" i="1"/>
  <c r="Q98" i="1"/>
  <c r="M98" i="1"/>
  <c r="K98" i="1"/>
  <c r="I98" i="1"/>
  <c r="G98" i="1"/>
  <c r="E98" i="1"/>
  <c r="AM91" i="1" l="1"/>
  <c r="CA89" i="3"/>
  <c r="CC89" i="3"/>
  <c r="CC95" i="3" s="1"/>
  <c r="CE89" i="3"/>
  <c r="CE95" i="3" s="1"/>
  <c r="CG89" i="3"/>
  <c r="CI89" i="3"/>
  <c r="CK89" i="3"/>
  <c r="CM89" i="3"/>
  <c r="CO89" i="3"/>
  <c r="S95" i="3"/>
  <c r="AU95" i="3"/>
  <c r="BK95" i="3"/>
  <c r="CA95" i="3"/>
  <c r="CG95" i="3"/>
  <c r="CI95" i="3"/>
  <c r="CK95" i="3"/>
  <c r="CM95" i="3"/>
  <c r="CO95" i="3"/>
  <c r="AK102" i="2"/>
  <c r="G89" i="4"/>
  <c r="G93" i="4" s="1"/>
  <c r="I89" i="4"/>
  <c r="I93" i="4" s="1"/>
  <c r="K89" i="4"/>
  <c r="K93" i="4" s="1"/>
  <c r="M89" i="4"/>
  <c r="O89" i="4"/>
  <c r="O93" i="4" s="1"/>
  <c r="Q89" i="4"/>
  <c r="Q93" i="4" s="1"/>
  <c r="S89" i="4"/>
  <c r="S93" i="4" s="1"/>
  <c r="U89" i="4"/>
  <c r="U93" i="4" s="1"/>
  <c r="W89" i="4"/>
  <c r="W93" i="4" s="1"/>
  <c r="E89" i="4"/>
  <c r="E93" i="4" s="1"/>
  <c r="G89" i="3"/>
  <c r="G95" i="3" s="1"/>
  <c r="I89" i="3"/>
  <c r="I95" i="3" s="1"/>
  <c r="K89" i="3"/>
  <c r="K95" i="3" s="1"/>
  <c r="M89" i="3"/>
  <c r="M95" i="3" s="1"/>
  <c r="O89" i="3"/>
  <c r="O95" i="3" s="1"/>
  <c r="Q89" i="3"/>
  <c r="S89" i="3"/>
  <c r="U89" i="3"/>
  <c r="U95" i="3" s="1"/>
  <c r="W89" i="3"/>
  <c r="W95" i="3" s="1"/>
  <c r="Y89" i="3"/>
  <c r="Y95" i="3" s="1"/>
  <c r="AA89" i="3"/>
  <c r="AA95" i="3" s="1"/>
  <c r="AC89" i="3"/>
  <c r="AC95" i="3" s="1"/>
  <c r="AE89" i="3"/>
  <c r="AE95" i="3" s="1"/>
  <c r="AG89" i="3"/>
  <c r="AG95" i="3" s="1"/>
  <c r="AI89" i="3"/>
  <c r="AI95" i="3" s="1"/>
  <c r="AK89" i="3"/>
  <c r="AK95" i="3" s="1"/>
  <c r="AM89" i="3"/>
  <c r="AM95" i="3" s="1"/>
  <c r="AO89" i="3"/>
  <c r="AO95" i="3" s="1"/>
  <c r="AQ89" i="3"/>
  <c r="AQ95" i="3" s="1"/>
  <c r="AS89" i="3"/>
  <c r="AS95" i="3" s="1"/>
  <c r="AU89" i="3"/>
  <c r="AW89" i="3"/>
  <c r="AW95" i="3" s="1"/>
  <c r="AY89" i="3"/>
  <c r="AY95" i="3" s="1"/>
  <c r="BA89" i="3"/>
  <c r="BA95" i="3" s="1"/>
  <c r="BC89" i="3"/>
  <c r="BC95" i="3" s="1"/>
  <c r="BE89" i="3"/>
  <c r="BE95" i="3" s="1"/>
  <c r="BG89" i="3"/>
  <c r="BG95" i="3" s="1"/>
  <c r="BI89" i="3"/>
  <c r="BI95" i="3" s="1"/>
  <c r="BK89" i="3"/>
  <c r="BM89" i="3"/>
  <c r="BM95" i="3" s="1"/>
  <c r="BO89" i="3"/>
  <c r="BO95" i="3" s="1"/>
  <c r="BQ89" i="3"/>
  <c r="BQ95" i="3" s="1"/>
  <c r="BS89" i="3"/>
  <c r="BS95" i="3" s="1"/>
  <c r="BU89" i="3"/>
  <c r="BU95" i="3" s="1"/>
  <c r="BW89" i="3"/>
  <c r="BY89" i="3"/>
  <c r="BY95" i="3" s="1"/>
  <c r="E89" i="3"/>
  <c r="E95" i="3" s="1"/>
  <c r="G93" i="2"/>
  <c r="G102" i="2" s="1"/>
  <c r="I93" i="2"/>
  <c r="I102" i="2" s="1"/>
  <c r="K93" i="2"/>
  <c r="M93" i="2"/>
  <c r="M102" i="2" s="1"/>
  <c r="O93" i="2"/>
  <c r="O102" i="2" s="1"/>
  <c r="Q93" i="2"/>
  <c r="Q102" i="2" s="1"/>
  <c r="S93" i="2"/>
  <c r="S102" i="2" s="1"/>
  <c r="U93" i="2"/>
  <c r="U102" i="2" s="1"/>
  <c r="W93" i="2"/>
  <c r="W102" i="2" s="1"/>
  <c r="Y93" i="2"/>
  <c r="Y102" i="2" s="1"/>
  <c r="AA93" i="2"/>
  <c r="AA102" i="2" s="1"/>
  <c r="AC93" i="2"/>
  <c r="AC102" i="2" s="1"/>
  <c r="AE93" i="2"/>
  <c r="AE102" i="2" s="1"/>
  <c r="AG93" i="2"/>
  <c r="AG102" i="2" s="1"/>
  <c r="AI93" i="2"/>
  <c r="AK93" i="2"/>
  <c r="AM93" i="2"/>
  <c r="AM102" i="2" s="1"/>
  <c r="AO93" i="2"/>
  <c r="AO102" i="2" s="1"/>
  <c r="AQ93" i="2"/>
  <c r="AQ102" i="2" s="1"/>
  <c r="AS93" i="2"/>
  <c r="AS102" i="2" s="1"/>
  <c r="AU93" i="2"/>
  <c r="AU102" i="2" s="1"/>
  <c r="AW93" i="2"/>
  <c r="AW102" i="2" s="1"/>
  <c r="AY93" i="2"/>
  <c r="AY102" i="2" s="1"/>
  <c r="BA93" i="2"/>
  <c r="BA102" i="2" s="1"/>
  <c r="BC93" i="2"/>
  <c r="BC102" i="2" s="1"/>
  <c r="BE93" i="2"/>
  <c r="BE102" i="2" s="1"/>
  <c r="BG93" i="2"/>
  <c r="BG102" i="2" s="1"/>
  <c r="BI93" i="2"/>
  <c r="BI102" i="2" s="1"/>
  <c r="BK93" i="2"/>
  <c r="BK102" i="2" s="1"/>
  <c r="BM93" i="2"/>
  <c r="BM102" i="2" s="1"/>
  <c r="BO93" i="2"/>
  <c r="BQ93" i="2"/>
  <c r="BQ102" i="2" s="1"/>
  <c r="BS93" i="2"/>
  <c r="BS102" i="2" s="1"/>
  <c r="BU93" i="2"/>
  <c r="BW93" i="2"/>
  <c r="BW102" i="2" s="1"/>
  <c r="BY93" i="2"/>
  <c r="BY102" i="2" s="1"/>
  <c r="CA93" i="2"/>
  <c r="CC93" i="2"/>
  <c r="CC102" i="2" s="1"/>
  <c r="CE93" i="2"/>
  <c r="CE102" i="2" s="1"/>
  <c r="CG93" i="2"/>
  <c r="CI93" i="2"/>
  <c r="CI102" i="2" s="1"/>
  <c r="CK93" i="2"/>
  <c r="CM93" i="2"/>
  <c r="CM102" i="2" s="1"/>
  <c r="CO93" i="2"/>
  <c r="CO102" i="2" s="1"/>
  <c r="E93" i="2"/>
  <c r="U91" i="1"/>
  <c r="U96" i="1" s="1"/>
  <c r="W91" i="1"/>
  <c r="W96" i="1" s="1"/>
  <c r="Y91" i="1"/>
  <c r="Y96" i="1" s="1"/>
  <c r="AA91" i="1"/>
  <c r="AA96" i="1" s="1"/>
  <c r="AC91" i="1"/>
  <c r="AC96" i="1" s="1"/>
  <c r="AE91" i="1"/>
  <c r="AG91" i="1"/>
  <c r="AG96" i="1" s="1"/>
  <c r="AI91" i="1"/>
  <c r="AK91" i="1"/>
  <c r="AM96" i="1"/>
  <c r="AO91" i="1"/>
  <c r="AO96" i="1" s="1"/>
  <c r="S91" i="1"/>
  <c r="S96" i="1" s="1"/>
  <c r="Q91" i="1"/>
  <c r="Q96" i="1" s="1"/>
  <c r="O91" i="1"/>
  <c r="E91" i="1"/>
  <c r="E96" i="1" s="1"/>
  <c r="G91" i="1"/>
  <c r="G96" i="1" s="1"/>
  <c r="M91" i="1"/>
  <c r="M96" i="1" s="1"/>
  <c r="I91" i="1"/>
  <c r="I96" i="1" s="1"/>
  <c r="K91" i="1"/>
  <c r="G58" i="1" l="1"/>
  <c r="G71" i="1"/>
  <c r="G82" i="2" l="1"/>
  <c r="G103" i="2" s="1"/>
  <c r="G105" i="2" s="1"/>
  <c r="Y60" i="2"/>
  <c r="W60" i="2"/>
  <c r="BX69" i="3" l="1"/>
  <c r="BX56" i="3"/>
  <c r="BX8" i="3"/>
  <c r="BZ69" i="3"/>
  <c r="BZ62" i="3"/>
  <c r="BZ56" i="3" s="1"/>
  <c r="BZ8" i="3"/>
  <c r="CB69" i="3"/>
  <c r="CB56" i="3"/>
  <c r="CB8" i="3"/>
  <c r="AV23" i="3"/>
  <c r="V62" i="3"/>
  <c r="N25" i="3"/>
  <c r="N24" i="3"/>
  <c r="H23" i="3"/>
  <c r="F45" i="3"/>
  <c r="F44" i="3"/>
  <c r="D23" i="3"/>
  <c r="W78" i="4"/>
  <c r="W94" i="4" s="1"/>
  <c r="W96" i="4" s="1"/>
  <c r="V62" i="4"/>
  <c r="T62" i="4"/>
  <c r="R62" i="4"/>
  <c r="P62" i="4"/>
  <c r="J62" i="4"/>
  <c r="H62" i="4"/>
  <c r="D62" i="4"/>
  <c r="CB78" i="3" l="1"/>
  <c r="BX78" i="3"/>
  <c r="BZ78" i="3"/>
  <c r="F8" i="4"/>
  <c r="F78" i="4" s="1"/>
  <c r="G8" i="4"/>
  <c r="H8" i="4"/>
  <c r="I8" i="4"/>
  <c r="J8" i="4"/>
  <c r="K8" i="4"/>
  <c r="L8" i="4"/>
  <c r="M8" i="4"/>
  <c r="N8" i="4"/>
  <c r="O8" i="4"/>
  <c r="P8" i="4"/>
  <c r="Q8" i="4"/>
  <c r="R8" i="4"/>
  <c r="S8" i="4"/>
  <c r="T8" i="4"/>
  <c r="U8" i="4"/>
  <c r="V8" i="4"/>
  <c r="W8" i="4"/>
  <c r="G9" i="4"/>
  <c r="I9" i="4"/>
  <c r="K9" i="4"/>
  <c r="M9" i="4"/>
  <c r="O9" i="4"/>
  <c r="Q9" i="4"/>
  <c r="S9" i="4"/>
  <c r="U9" i="4"/>
  <c r="W9" i="4"/>
  <c r="G10" i="4"/>
  <c r="I10" i="4"/>
  <c r="K10" i="4"/>
  <c r="M10" i="4"/>
  <c r="O10" i="4"/>
  <c r="Q10" i="4"/>
  <c r="S10" i="4"/>
  <c r="U10" i="4"/>
  <c r="W10" i="4"/>
  <c r="G11" i="4"/>
  <c r="I11" i="4"/>
  <c r="K11" i="4"/>
  <c r="M11" i="4"/>
  <c r="O11" i="4"/>
  <c r="Q11" i="4"/>
  <c r="S11" i="4"/>
  <c r="U11" i="4"/>
  <c r="W11" i="4"/>
  <c r="G12" i="4"/>
  <c r="I12" i="4"/>
  <c r="K12" i="4"/>
  <c r="M12" i="4"/>
  <c r="O12" i="4"/>
  <c r="Q12" i="4"/>
  <c r="S12" i="4"/>
  <c r="U12" i="4"/>
  <c r="W12" i="4"/>
  <c r="G13" i="4"/>
  <c r="I13" i="4"/>
  <c r="K13" i="4"/>
  <c r="M13" i="4"/>
  <c r="O13" i="4"/>
  <c r="Q13" i="4"/>
  <c r="S13" i="4"/>
  <c r="U13" i="4"/>
  <c r="W13" i="4"/>
  <c r="G14" i="4"/>
  <c r="I14" i="4"/>
  <c r="K14" i="4"/>
  <c r="M14" i="4"/>
  <c r="O14" i="4"/>
  <c r="Q14" i="4"/>
  <c r="S14" i="4"/>
  <c r="U14" i="4"/>
  <c r="W14" i="4"/>
  <c r="G15" i="4"/>
  <c r="I15" i="4"/>
  <c r="K15" i="4"/>
  <c r="M15" i="4"/>
  <c r="O15" i="4"/>
  <c r="Q15" i="4"/>
  <c r="S15" i="4"/>
  <c r="U15" i="4"/>
  <c r="W15" i="4"/>
  <c r="G16" i="4"/>
  <c r="I16" i="4"/>
  <c r="K16" i="4"/>
  <c r="M16" i="4"/>
  <c r="O16" i="4"/>
  <c r="Q16" i="4"/>
  <c r="S16" i="4"/>
  <c r="U16" i="4"/>
  <c r="W16" i="4"/>
  <c r="G17" i="4"/>
  <c r="I17" i="4"/>
  <c r="K17" i="4"/>
  <c r="M17" i="4"/>
  <c r="O17" i="4"/>
  <c r="Q17" i="4"/>
  <c r="S17" i="4"/>
  <c r="U17" i="4"/>
  <c r="W17" i="4"/>
  <c r="G18" i="4"/>
  <c r="I18" i="4"/>
  <c r="K18" i="4"/>
  <c r="M18" i="4"/>
  <c r="O18" i="4"/>
  <c r="Q18" i="4"/>
  <c r="S18" i="4"/>
  <c r="U18" i="4"/>
  <c r="W18" i="4"/>
  <c r="G19" i="4"/>
  <c r="I19" i="4"/>
  <c r="K19" i="4"/>
  <c r="M19" i="4"/>
  <c r="O19" i="4"/>
  <c r="Q19" i="4"/>
  <c r="S19" i="4"/>
  <c r="U19" i="4"/>
  <c r="W19" i="4"/>
  <c r="G20" i="4"/>
  <c r="I20" i="4"/>
  <c r="K20" i="4"/>
  <c r="M20" i="4"/>
  <c r="O20" i="4"/>
  <c r="Q20" i="4"/>
  <c r="S20" i="4"/>
  <c r="U20" i="4"/>
  <c r="W20" i="4"/>
  <c r="G21" i="4"/>
  <c r="I21" i="4"/>
  <c r="K21" i="4"/>
  <c r="M21" i="4"/>
  <c r="O21" i="4"/>
  <c r="Q21" i="4"/>
  <c r="S21" i="4"/>
  <c r="U21" i="4"/>
  <c r="W21" i="4"/>
  <c r="G22" i="4"/>
  <c r="I22" i="4"/>
  <c r="K22" i="4"/>
  <c r="M22" i="4"/>
  <c r="O22" i="4"/>
  <c r="Q22" i="4"/>
  <c r="S22" i="4"/>
  <c r="U22" i="4"/>
  <c r="W22" i="4"/>
  <c r="G23" i="4"/>
  <c r="I23" i="4"/>
  <c r="K23" i="4"/>
  <c r="M23" i="4"/>
  <c r="O23" i="4"/>
  <c r="Q23" i="4"/>
  <c r="S23" i="4"/>
  <c r="U23" i="4"/>
  <c r="W23" i="4"/>
  <c r="G24" i="4"/>
  <c r="I24" i="4"/>
  <c r="K24" i="4"/>
  <c r="M24" i="4"/>
  <c r="O24" i="4"/>
  <c r="Q24" i="4"/>
  <c r="S24" i="4"/>
  <c r="U24" i="4"/>
  <c r="W24" i="4"/>
  <c r="G25" i="4"/>
  <c r="I25" i="4"/>
  <c r="K25" i="4"/>
  <c r="M25" i="4"/>
  <c r="O25" i="4"/>
  <c r="Q25" i="4"/>
  <c r="S25" i="4"/>
  <c r="U25" i="4"/>
  <c r="W25" i="4"/>
  <c r="G26" i="4"/>
  <c r="I26" i="4"/>
  <c r="K26" i="4"/>
  <c r="M26" i="4"/>
  <c r="O26" i="4"/>
  <c r="Q26" i="4"/>
  <c r="S26" i="4"/>
  <c r="U26" i="4"/>
  <c r="W26" i="4"/>
  <c r="G27" i="4"/>
  <c r="I27" i="4"/>
  <c r="K27" i="4"/>
  <c r="M27" i="4"/>
  <c r="O27" i="4"/>
  <c r="Q27" i="4"/>
  <c r="S27" i="4"/>
  <c r="U27" i="4"/>
  <c r="W27" i="4"/>
  <c r="G28" i="4"/>
  <c r="I28" i="4"/>
  <c r="K28" i="4"/>
  <c r="M28" i="4"/>
  <c r="O28" i="4"/>
  <c r="Q28" i="4"/>
  <c r="S28" i="4"/>
  <c r="U28" i="4"/>
  <c r="W28" i="4"/>
  <c r="G29" i="4"/>
  <c r="I29" i="4"/>
  <c r="K29" i="4"/>
  <c r="M29" i="4"/>
  <c r="O29" i="4"/>
  <c r="Q29" i="4"/>
  <c r="S29" i="4"/>
  <c r="U29" i="4"/>
  <c r="W29" i="4"/>
  <c r="G30" i="4"/>
  <c r="I30" i="4"/>
  <c r="K30" i="4"/>
  <c r="M30" i="4"/>
  <c r="O30" i="4"/>
  <c r="Q30" i="4"/>
  <c r="S30" i="4"/>
  <c r="U30" i="4"/>
  <c r="W30" i="4"/>
  <c r="G31" i="4"/>
  <c r="I31" i="4"/>
  <c r="K31" i="4"/>
  <c r="M31" i="4"/>
  <c r="O31" i="4"/>
  <c r="Q31" i="4"/>
  <c r="S31" i="4"/>
  <c r="U31" i="4"/>
  <c r="W31" i="4"/>
  <c r="G32" i="4"/>
  <c r="I32" i="4"/>
  <c r="K32" i="4"/>
  <c r="M32" i="4"/>
  <c r="O32" i="4"/>
  <c r="Q32" i="4"/>
  <c r="S32" i="4"/>
  <c r="U32" i="4"/>
  <c r="W32" i="4"/>
  <c r="G33" i="4"/>
  <c r="I33" i="4"/>
  <c r="K33" i="4"/>
  <c r="M33" i="4"/>
  <c r="O33" i="4"/>
  <c r="Q33" i="4"/>
  <c r="S33" i="4"/>
  <c r="U33" i="4"/>
  <c r="W33" i="4"/>
  <c r="G34" i="4"/>
  <c r="I34" i="4"/>
  <c r="K34" i="4"/>
  <c r="M34" i="4"/>
  <c r="O34" i="4"/>
  <c r="Q34" i="4"/>
  <c r="S34" i="4"/>
  <c r="U34" i="4"/>
  <c r="W34" i="4"/>
  <c r="G35" i="4"/>
  <c r="I35" i="4"/>
  <c r="K35" i="4"/>
  <c r="M35" i="4"/>
  <c r="O35" i="4"/>
  <c r="Q35" i="4"/>
  <c r="S35" i="4"/>
  <c r="U35" i="4"/>
  <c r="W35" i="4"/>
  <c r="G36" i="4"/>
  <c r="I36" i="4"/>
  <c r="K36" i="4"/>
  <c r="M36" i="4"/>
  <c r="O36" i="4"/>
  <c r="Q36" i="4"/>
  <c r="S36" i="4"/>
  <c r="U36" i="4"/>
  <c r="W36" i="4"/>
  <c r="G37" i="4"/>
  <c r="I37" i="4"/>
  <c r="K37" i="4"/>
  <c r="M37" i="4"/>
  <c r="O37" i="4"/>
  <c r="Q37" i="4"/>
  <c r="S37" i="4"/>
  <c r="U37" i="4"/>
  <c r="W37" i="4"/>
  <c r="G38" i="4"/>
  <c r="I38" i="4"/>
  <c r="K38" i="4"/>
  <c r="M38" i="4"/>
  <c r="O38" i="4"/>
  <c r="Q38" i="4"/>
  <c r="S38" i="4"/>
  <c r="U38" i="4"/>
  <c r="W38" i="4"/>
  <c r="G39" i="4"/>
  <c r="I39" i="4"/>
  <c r="K39" i="4"/>
  <c r="M39" i="4"/>
  <c r="O39" i="4"/>
  <c r="Q39" i="4"/>
  <c r="S39" i="4"/>
  <c r="U39" i="4"/>
  <c r="W39" i="4"/>
  <c r="G40" i="4"/>
  <c r="I40" i="4"/>
  <c r="K40" i="4"/>
  <c r="M40" i="4"/>
  <c r="O40" i="4"/>
  <c r="Q40" i="4"/>
  <c r="S40" i="4"/>
  <c r="U40" i="4"/>
  <c r="W40" i="4"/>
  <c r="G41" i="4"/>
  <c r="I41" i="4"/>
  <c r="K41" i="4"/>
  <c r="M41" i="4"/>
  <c r="O41" i="4"/>
  <c r="Q41" i="4"/>
  <c r="S41" i="4"/>
  <c r="U41" i="4"/>
  <c r="W41" i="4"/>
  <c r="G42" i="4"/>
  <c r="I42" i="4"/>
  <c r="K42" i="4"/>
  <c r="M42" i="4"/>
  <c r="O42" i="4"/>
  <c r="Q42" i="4"/>
  <c r="S42" i="4"/>
  <c r="U42" i="4"/>
  <c r="W42" i="4"/>
  <c r="G43" i="4"/>
  <c r="I43" i="4"/>
  <c r="K43" i="4"/>
  <c r="M43" i="4"/>
  <c r="O43" i="4"/>
  <c r="Q43" i="4"/>
  <c r="S43" i="4"/>
  <c r="U43" i="4"/>
  <c r="W43" i="4"/>
  <c r="G44" i="4"/>
  <c r="I44" i="4"/>
  <c r="K44" i="4"/>
  <c r="M44" i="4"/>
  <c r="O44" i="4"/>
  <c r="Q44" i="4"/>
  <c r="S44" i="4"/>
  <c r="U44" i="4"/>
  <c r="W44" i="4"/>
  <c r="G45" i="4"/>
  <c r="I45" i="4"/>
  <c r="K45" i="4"/>
  <c r="M45" i="4"/>
  <c r="O45" i="4"/>
  <c r="Q45" i="4"/>
  <c r="S45" i="4"/>
  <c r="U45" i="4"/>
  <c r="W45" i="4"/>
  <c r="G46" i="4"/>
  <c r="I46" i="4"/>
  <c r="K46" i="4"/>
  <c r="M46" i="4"/>
  <c r="O46" i="4"/>
  <c r="Q46" i="4"/>
  <c r="S46" i="4"/>
  <c r="U46" i="4"/>
  <c r="W46" i="4"/>
  <c r="G47" i="4"/>
  <c r="I47" i="4"/>
  <c r="K47" i="4"/>
  <c r="M47" i="4"/>
  <c r="O47" i="4"/>
  <c r="Q47" i="4"/>
  <c r="S47" i="4"/>
  <c r="U47" i="4"/>
  <c r="W47" i="4"/>
  <c r="G48" i="4"/>
  <c r="I48" i="4"/>
  <c r="K48" i="4"/>
  <c r="M48" i="4"/>
  <c r="O48" i="4"/>
  <c r="Q48" i="4"/>
  <c r="S48" i="4"/>
  <c r="U48" i="4"/>
  <c r="W48" i="4"/>
  <c r="G49" i="4"/>
  <c r="I49" i="4"/>
  <c r="K49" i="4"/>
  <c r="M49" i="4"/>
  <c r="O49" i="4"/>
  <c r="Q49" i="4"/>
  <c r="S49" i="4"/>
  <c r="U49" i="4"/>
  <c r="W49" i="4"/>
  <c r="G50" i="4"/>
  <c r="I50" i="4"/>
  <c r="K50" i="4"/>
  <c r="M50" i="4"/>
  <c r="O50" i="4"/>
  <c r="Q50" i="4"/>
  <c r="S50" i="4"/>
  <c r="U50" i="4"/>
  <c r="W50" i="4"/>
  <c r="G51" i="4"/>
  <c r="I51" i="4"/>
  <c r="K51" i="4"/>
  <c r="M51" i="4"/>
  <c r="O51" i="4"/>
  <c r="Q51" i="4"/>
  <c r="S51" i="4"/>
  <c r="U51" i="4"/>
  <c r="W51" i="4"/>
  <c r="G52" i="4"/>
  <c r="I52" i="4"/>
  <c r="K52" i="4"/>
  <c r="M52" i="4"/>
  <c r="O52" i="4"/>
  <c r="Q52" i="4"/>
  <c r="S52" i="4"/>
  <c r="U52" i="4"/>
  <c r="W52" i="4"/>
  <c r="G53" i="4"/>
  <c r="I53" i="4"/>
  <c r="K53" i="4"/>
  <c r="M53" i="4"/>
  <c r="O53" i="4"/>
  <c r="Q53" i="4"/>
  <c r="S53" i="4"/>
  <c r="U53" i="4"/>
  <c r="W53" i="4"/>
  <c r="G54" i="4"/>
  <c r="I54" i="4"/>
  <c r="K54" i="4"/>
  <c r="M54" i="4"/>
  <c r="O54" i="4"/>
  <c r="Q54" i="4"/>
  <c r="S54" i="4"/>
  <c r="U54" i="4"/>
  <c r="W54" i="4"/>
  <c r="G55" i="4"/>
  <c r="I55" i="4"/>
  <c r="K55" i="4"/>
  <c r="M55" i="4"/>
  <c r="O55" i="4"/>
  <c r="Q55" i="4"/>
  <c r="S55" i="4"/>
  <c r="U55" i="4"/>
  <c r="W55" i="4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U56" i="4"/>
  <c r="V56" i="4"/>
  <c r="W56" i="4"/>
  <c r="G57" i="4"/>
  <c r="I57" i="4"/>
  <c r="K57" i="4"/>
  <c r="M57" i="4"/>
  <c r="O57" i="4"/>
  <c r="Q57" i="4"/>
  <c r="S57" i="4"/>
  <c r="U57" i="4"/>
  <c r="W57" i="4"/>
  <c r="G58" i="4"/>
  <c r="I58" i="4"/>
  <c r="K58" i="4"/>
  <c r="M58" i="4"/>
  <c r="O58" i="4"/>
  <c r="Q58" i="4"/>
  <c r="S58" i="4"/>
  <c r="U58" i="4"/>
  <c r="W58" i="4"/>
  <c r="G59" i="4"/>
  <c r="I59" i="4"/>
  <c r="K59" i="4"/>
  <c r="M59" i="4"/>
  <c r="O59" i="4"/>
  <c r="Q59" i="4"/>
  <c r="S59" i="4"/>
  <c r="U59" i="4"/>
  <c r="W59" i="4"/>
  <c r="G60" i="4"/>
  <c r="I60" i="4"/>
  <c r="K60" i="4"/>
  <c r="M60" i="4"/>
  <c r="O60" i="4"/>
  <c r="Q60" i="4"/>
  <c r="S60" i="4"/>
  <c r="U60" i="4"/>
  <c r="W60" i="4"/>
  <c r="G61" i="4"/>
  <c r="I61" i="4"/>
  <c r="K61" i="4"/>
  <c r="M61" i="4"/>
  <c r="O61" i="4"/>
  <c r="Q61" i="4"/>
  <c r="S61" i="4"/>
  <c r="U61" i="4"/>
  <c r="W61" i="4"/>
  <c r="G62" i="4"/>
  <c r="I62" i="4"/>
  <c r="K62" i="4"/>
  <c r="M62" i="4"/>
  <c r="O62" i="4"/>
  <c r="Q62" i="4"/>
  <c r="S62" i="4"/>
  <c r="U62" i="4"/>
  <c r="W62" i="4"/>
  <c r="G63" i="4"/>
  <c r="I63" i="4"/>
  <c r="K63" i="4"/>
  <c r="M63" i="4"/>
  <c r="O63" i="4"/>
  <c r="Q63" i="4"/>
  <c r="S63" i="4"/>
  <c r="U63" i="4"/>
  <c r="W63" i="4"/>
  <c r="G64" i="4"/>
  <c r="I64" i="4"/>
  <c r="K64" i="4"/>
  <c r="M64" i="4"/>
  <c r="O64" i="4"/>
  <c r="Q64" i="4"/>
  <c r="S64" i="4"/>
  <c r="U64" i="4"/>
  <c r="W64" i="4"/>
  <c r="G65" i="4"/>
  <c r="I65" i="4"/>
  <c r="K65" i="4"/>
  <c r="M65" i="4"/>
  <c r="O65" i="4"/>
  <c r="Q65" i="4"/>
  <c r="S65" i="4"/>
  <c r="U65" i="4"/>
  <c r="W65" i="4"/>
  <c r="G66" i="4"/>
  <c r="I66" i="4"/>
  <c r="K66" i="4"/>
  <c r="M66" i="4"/>
  <c r="O66" i="4"/>
  <c r="Q66" i="4"/>
  <c r="S66" i="4"/>
  <c r="U66" i="4"/>
  <c r="W66" i="4"/>
  <c r="G67" i="4"/>
  <c r="I67" i="4"/>
  <c r="K67" i="4"/>
  <c r="M67" i="4"/>
  <c r="O67" i="4"/>
  <c r="Q67" i="4"/>
  <c r="S67" i="4"/>
  <c r="U67" i="4"/>
  <c r="W67" i="4"/>
  <c r="G68" i="4"/>
  <c r="I68" i="4"/>
  <c r="K68" i="4"/>
  <c r="M68" i="4"/>
  <c r="O68" i="4"/>
  <c r="Q68" i="4"/>
  <c r="S68" i="4"/>
  <c r="U68" i="4"/>
  <c r="W68" i="4"/>
  <c r="F69" i="4"/>
  <c r="G69" i="4"/>
  <c r="H69" i="4"/>
  <c r="I69" i="4"/>
  <c r="J69" i="4"/>
  <c r="K69" i="4"/>
  <c r="L69" i="4"/>
  <c r="M69" i="4"/>
  <c r="N69" i="4"/>
  <c r="O69" i="4"/>
  <c r="P69" i="4"/>
  <c r="Q69" i="4"/>
  <c r="R69" i="4"/>
  <c r="S69" i="4"/>
  <c r="T69" i="4"/>
  <c r="U69" i="4"/>
  <c r="V69" i="4"/>
  <c r="W69" i="4"/>
  <c r="G70" i="4"/>
  <c r="I70" i="4"/>
  <c r="K70" i="4"/>
  <c r="M70" i="4"/>
  <c r="O70" i="4"/>
  <c r="Q70" i="4"/>
  <c r="S70" i="4"/>
  <c r="U70" i="4"/>
  <c r="W70" i="4"/>
  <c r="G71" i="4"/>
  <c r="I71" i="4"/>
  <c r="K71" i="4"/>
  <c r="M71" i="4"/>
  <c r="O71" i="4"/>
  <c r="Q71" i="4"/>
  <c r="S71" i="4"/>
  <c r="U71" i="4"/>
  <c r="W71" i="4"/>
  <c r="G72" i="4"/>
  <c r="I72" i="4"/>
  <c r="K72" i="4"/>
  <c r="M72" i="4"/>
  <c r="O72" i="4"/>
  <c r="Q72" i="4"/>
  <c r="S72" i="4"/>
  <c r="U72" i="4"/>
  <c r="W72" i="4"/>
  <c r="G73" i="4"/>
  <c r="I73" i="4"/>
  <c r="K73" i="4"/>
  <c r="M73" i="4"/>
  <c r="O73" i="4"/>
  <c r="Q73" i="4"/>
  <c r="S73" i="4"/>
  <c r="U73" i="4"/>
  <c r="W73" i="4"/>
  <c r="G74" i="4"/>
  <c r="I74" i="4"/>
  <c r="K74" i="4"/>
  <c r="M74" i="4"/>
  <c r="O74" i="4"/>
  <c r="Q74" i="4"/>
  <c r="S74" i="4"/>
  <c r="U74" i="4"/>
  <c r="W74" i="4"/>
  <c r="G75" i="4"/>
  <c r="I75" i="4"/>
  <c r="K75" i="4"/>
  <c r="M75" i="4"/>
  <c r="O75" i="4"/>
  <c r="Q75" i="4"/>
  <c r="S75" i="4"/>
  <c r="U75" i="4"/>
  <c r="W75" i="4"/>
  <c r="G76" i="4"/>
  <c r="I76" i="4"/>
  <c r="K76" i="4"/>
  <c r="M76" i="4"/>
  <c r="O76" i="4"/>
  <c r="Q76" i="4"/>
  <c r="S76" i="4"/>
  <c r="U76" i="4"/>
  <c r="W76" i="4"/>
  <c r="G77" i="4"/>
  <c r="I77" i="4"/>
  <c r="K77" i="4"/>
  <c r="M77" i="4"/>
  <c r="O77" i="4"/>
  <c r="Q77" i="4"/>
  <c r="S77" i="4"/>
  <c r="U77" i="4"/>
  <c r="W77" i="4"/>
  <c r="G78" i="4"/>
  <c r="G94" i="4" s="1"/>
  <c r="G96" i="4" s="1"/>
  <c r="I78" i="4"/>
  <c r="I94" i="4" s="1"/>
  <c r="I96" i="4" s="1"/>
  <c r="K78" i="4"/>
  <c r="K94" i="4" s="1"/>
  <c r="K96" i="4" s="1"/>
  <c r="M78" i="4"/>
  <c r="M94" i="4" s="1"/>
  <c r="M96" i="4" s="1"/>
  <c r="O78" i="4"/>
  <c r="O94" i="4" s="1"/>
  <c r="O96" i="4" s="1"/>
  <c r="Q78" i="4"/>
  <c r="Q94" i="4" s="1"/>
  <c r="Q96" i="4" s="1"/>
  <c r="S78" i="4"/>
  <c r="S94" i="4" s="1"/>
  <c r="S96" i="4" s="1"/>
  <c r="U78" i="4"/>
  <c r="U94" i="4" s="1"/>
  <c r="U96" i="4" s="1"/>
  <c r="G79" i="4"/>
  <c r="I79" i="4"/>
  <c r="K79" i="4"/>
  <c r="M79" i="4"/>
  <c r="O79" i="4"/>
  <c r="Q79" i="4"/>
  <c r="S79" i="4"/>
  <c r="U79" i="4"/>
  <c r="W79" i="4"/>
  <c r="D69" i="4"/>
  <c r="D56" i="4"/>
  <c r="D8" i="4"/>
  <c r="E8" i="4"/>
  <c r="Y8" i="4" s="1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94" i="4" s="1"/>
  <c r="E96" i="4" s="1"/>
  <c r="E79" i="4"/>
  <c r="D98" i="4" l="1"/>
  <c r="Y69" i="4"/>
  <c r="V78" i="4"/>
  <c r="Y56" i="4"/>
  <c r="Y73" i="4" s="1"/>
  <c r="Z78" i="4"/>
  <c r="N78" i="4"/>
  <c r="H78" i="4"/>
  <c r="L78" i="4"/>
  <c r="P78" i="4"/>
  <c r="J78" i="4"/>
  <c r="D78" i="4"/>
  <c r="R78" i="4"/>
  <c r="T78" i="4"/>
  <c r="CJ66" i="2"/>
  <c r="AZ44" i="2"/>
  <c r="AZ45" i="2"/>
  <c r="Y74" i="4" l="1"/>
  <c r="Y78" i="4"/>
  <c r="Y80" i="4" s="1"/>
  <c r="Z29" i="2"/>
  <c r="Z27" i="2"/>
  <c r="N27" i="2"/>
  <c r="J66" i="2"/>
  <c r="H66" i="2"/>
  <c r="AL43" i="1"/>
  <c r="AB64" i="1"/>
  <c r="Z64" i="1"/>
  <c r="X64" i="1"/>
  <c r="V64" i="1"/>
  <c r="CN69" i="3" l="1"/>
  <c r="CN56" i="3"/>
  <c r="CN8" i="3"/>
  <c r="CL69" i="3"/>
  <c r="CL56" i="3"/>
  <c r="CL8" i="3"/>
  <c r="CJ69" i="3"/>
  <c r="CJ56" i="3"/>
  <c r="CJ8" i="3"/>
  <c r="CH69" i="3"/>
  <c r="CH56" i="3"/>
  <c r="CH8" i="3"/>
  <c r="CF69" i="3"/>
  <c r="CF56" i="3"/>
  <c r="CF8" i="3"/>
  <c r="CD69" i="3"/>
  <c r="CD56" i="3"/>
  <c r="CD8" i="3"/>
  <c r="BV69" i="3"/>
  <c r="BV56" i="3"/>
  <c r="BV8" i="3"/>
  <c r="BT69" i="3"/>
  <c r="BT56" i="3"/>
  <c r="BT8" i="3"/>
  <c r="BR69" i="3"/>
  <c r="BR56" i="3"/>
  <c r="BR8" i="3"/>
  <c r="BP69" i="3"/>
  <c r="BP56" i="3"/>
  <c r="BP8" i="3"/>
  <c r="BN69" i="3"/>
  <c r="BN56" i="3"/>
  <c r="BN8" i="3"/>
  <c r="BL69" i="3"/>
  <c r="BL56" i="3"/>
  <c r="BL8" i="3"/>
  <c r="BJ69" i="3"/>
  <c r="BJ56" i="3"/>
  <c r="BJ8" i="3"/>
  <c r="BH69" i="3"/>
  <c r="BH56" i="3"/>
  <c r="BH8" i="3"/>
  <c r="BF69" i="3"/>
  <c r="BF56" i="3"/>
  <c r="BF8" i="3"/>
  <c r="BD69" i="3"/>
  <c r="BD56" i="3"/>
  <c r="BD8" i="3"/>
  <c r="BB69" i="3"/>
  <c r="BB56" i="3"/>
  <c r="BB8" i="3"/>
  <c r="AZ69" i="3"/>
  <c r="AZ56" i="3"/>
  <c r="AZ8" i="3"/>
  <c r="AX69" i="3"/>
  <c r="AX56" i="3"/>
  <c r="AX8" i="3"/>
  <c r="AV69" i="3"/>
  <c r="AV56" i="3"/>
  <c r="AV8" i="3"/>
  <c r="AT69" i="3"/>
  <c r="AT56" i="3"/>
  <c r="AT8" i="3"/>
  <c r="AR69" i="3"/>
  <c r="AR56" i="3"/>
  <c r="AR8" i="3"/>
  <c r="AP69" i="3"/>
  <c r="AP56" i="3"/>
  <c r="AP8" i="3"/>
  <c r="AN69" i="3"/>
  <c r="AN56" i="3"/>
  <c r="AN8" i="3"/>
  <c r="AL69" i="3"/>
  <c r="AL56" i="3"/>
  <c r="AL8" i="3"/>
  <c r="AJ69" i="3"/>
  <c r="AJ56" i="3"/>
  <c r="AJ8" i="3"/>
  <c r="AH69" i="3"/>
  <c r="AH56" i="3"/>
  <c r="AH8" i="3"/>
  <c r="AF69" i="3"/>
  <c r="AF56" i="3"/>
  <c r="AF8" i="3"/>
  <c r="AD69" i="3"/>
  <c r="AD56" i="3"/>
  <c r="AD8" i="3"/>
  <c r="AB69" i="3"/>
  <c r="AB56" i="3"/>
  <c r="AB8" i="3"/>
  <c r="Z69" i="3"/>
  <c r="Z56" i="3"/>
  <c r="Z8" i="3"/>
  <c r="X69" i="3"/>
  <c r="X56" i="3"/>
  <c r="X8" i="3"/>
  <c r="V69" i="3"/>
  <c r="V56" i="3"/>
  <c r="V8" i="3"/>
  <c r="T69" i="3"/>
  <c r="T56" i="3"/>
  <c r="T8" i="3"/>
  <c r="R69" i="3"/>
  <c r="R56" i="3"/>
  <c r="R8" i="3"/>
  <c r="P69" i="3"/>
  <c r="P56" i="3"/>
  <c r="P8" i="3"/>
  <c r="N69" i="3"/>
  <c r="N56" i="3"/>
  <c r="N8" i="3"/>
  <c r="L69" i="3"/>
  <c r="L56" i="3"/>
  <c r="L8" i="3"/>
  <c r="J69" i="3"/>
  <c r="J56" i="3"/>
  <c r="J8" i="3"/>
  <c r="H69" i="3"/>
  <c r="H56" i="3"/>
  <c r="H8" i="3"/>
  <c r="F69" i="3"/>
  <c r="F56" i="3"/>
  <c r="F8" i="3"/>
  <c r="D69" i="3"/>
  <c r="D56" i="3"/>
  <c r="D8" i="3"/>
  <c r="CN73" i="2"/>
  <c r="CN60" i="2"/>
  <c r="CN12" i="2"/>
  <c r="CL73" i="2"/>
  <c r="CL60" i="2"/>
  <c r="CL12" i="2"/>
  <c r="CJ73" i="2"/>
  <c r="CJ60" i="2"/>
  <c r="CJ12" i="2"/>
  <c r="CH73" i="2"/>
  <c r="CH60" i="2"/>
  <c r="CH12" i="2"/>
  <c r="CF73" i="2"/>
  <c r="CF60" i="2"/>
  <c r="CF12" i="2"/>
  <c r="CD73" i="2"/>
  <c r="CD60" i="2"/>
  <c r="CD12" i="2"/>
  <c r="CB73" i="2"/>
  <c r="CB60" i="2"/>
  <c r="CB12" i="2"/>
  <c r="BZ73" i="2"/>
  <c r="BZ60" i="2"/>
  <c r="BZ12" i="2"/>
  <c r="BX73" i="2"/>
  <c r="BX60" i="2"/>
  <c r="BX12" i="2"/>
  <c r="BV73" i="2"/>
  <c r="BV60" i="2"/>
  <c r="BV12" i="2"/>
  <c r="BT73" i="2"/>
  <c r="BT60" i="2"/>
  <c r="BT12" i="2"/>
  <c r="BR73" i="2"/>
  <c r="BR60" i="2"/>
  <c r="BR12" i="2"/>
  <c r="BP73" i="2"/>
  <c r="BP60" i="2"/>
  <c r="BP12" i="2"/>
  <c r="BN73" i="2"/>
  <c r="BN60" i="2"/>
  <c r="BN12" i="2"/>
  <c r="BL73" i="2"/>
  <c r="BL60" i="2"/>
  <c r="BL12" i="2"/>
  <c r="BJ73" i="2"/>
  <c r="BJ60" i="2"/>
  <c r="BJ12" i="2"/>
  <c r="BH73" i="2"/>
  <c r="BH60" i="2"/>
  <c r="BH12" i="2"/>
  <c r="BF73" i="2"/>
  <c r="BF60" i="2"/>
  <c r="BF12" i="2"/>
  <c r="BD73" i="2"/>
  <c r="BD60" i="2"/>
  <c r="BD12" i="2"/>
  <c r="BB73" i="2"/>
  <c r="BB60" i="2"/>
  <c r="BB12" i="2"/>
  <c r="AZ73" i="2"/>
  <c r="AZ60" i="2"/>
  <c r="AZ12" i="2"/>
  <c r="AX73" i="2"/>
  <c r="AX60" i="2"/>
  <c r="AX12" i="2"/>
  <c r="AV73" i="2"/>
  <c r="AV60" i="2"/>
  <c r="AV12" i="2"/>
  <c r="AT73" i="2"/>
  <c r="AT60" i="2"/>
  <c r="AT12" i="2"/>
  <c r="AR73" i="2"/>
  <c r="AR60" i="2"/>
  <c r="AR12" i="2"/>
  <c r="AP73" i="2"/>
  <c r="AP60" i="2"/>
  <c r="AP12" i="2"/>
  <c r="AN73" i="2"/>
  <c r="AN60" i="2"/>
  <c r="AN12" i="2"/>
  <c r="AL73" i="2"/>
  <c r="AL60" i="2"/>
  <c r="AL12" i="2"/>
  <c r="AJ73" i="2"/>
  <c r="AJ60" i="2"/>
  <c r="AJ12" i="2"/>
  <c r="AH73" i="2"/>
  <c r="AH60" i="2"/>
  <c r="AH12" i="2"/>
  <c r="AF73" i="2"/>
  <c r="AF60" i="2"/>
  <c r="AF12" i="2"/>
  <c r="AD73" i="2"/>
  <c r="AD60" i="2"/>
  <c r="AD12" i="2"/>
  <c r="AB73" i="2"/>
  <c r="AB60" i="2"/>
  <c r="AB12" i="2"/>
  <c r="Z73" i="2"/>
  <c r="Z60" i="2"/>
  <c r="Z12" i="2"/>
  <c r="X73" i="2"/>
  <c r="X60" i="2"/>
  <c r="X12" i="2"/>
  <c r="V73" i="2"/>
  <c r="V60" i="2"/>
  <c r="V12" i="2"/>
  <c r="T73" i="2"/>
  <c r="T60" i="2"/>
  <c r="T12" i="2"/>
  <c r="R73" i="2"/>
  <c r="R60" i="2"/>
  <c r="R12" i="2"/>
  <c r="P73" i="2"/>
  <c r="P60" i="2"/>
  <c r="P12" i="2"/>
  <c r="N73" i="2"/>
  <c r="N60" i="2"/>
  <c r="N12" i="2"/>
  <c r="L73" i="2"/>
  <c r="L60" i="2"/>
  <c r="L12" i="2"/>
  <c r="J73" i="2"/>
  <c r="J60" i="2"/>
  <c r="J12" i="2"/>
  <c r="H73" i="2"/>
  <c r="H60" i="2"/>
  <c r="H12" i="2"/>
  <c r="F73" i="2"/>
  <c r="F60" i="2"/>
  <c r="F12" i="2"/>
  <c r="D73" i="2"/>
  <c r="D60" i="2"/>
  <c r="D12" i="2"/>
  <c r="AN71" i="1"/>
  <c r="AN58" i="1"/>
  <c r="AN10" i="1"/>
  <c r="AL71" i="1"/>
  <c r="AL58" i="1"/>
  <c r="AL10" i="1"/>
  <c r="AJ71" i="1"/>
  <c r="AJ58" i="1"/>
  <c r="AJ10" i="1"/>
  <c r="AH71" i="1"/>
  <c r="AH58" i="1"/>
  <c r="AH10" i="1"/>
  <c r="AF71" i="1"/>
  <c r="AF58" i="1"/>
  <c r="AF10" i="1"/>
  <c r="AD71" i="1"/>
  <c r="AD58" i="1"/>
  <c r="AB71" i="1"/>
  <c r="AB58" i="1"/>
  <c r="AB10" i="1"/>
  <c r="Z71" i="1"/>
  <c r="Z58" i="1"/>
  <c r="Z10" i="1"/>
  <c r="X71" i="1"/>
  <c r="X58" i="1"/>
  <c r="X10" i="1"/>
  <c r="V71" i="1"/>
  <c r="V58" i="1"/>
  <c r="V10" i="1"/>
  <c r="T71" i="1"/>
  <c r="T58" i="1"/>
  <c r="T10" i="1"/>
  <c r="R71" i="1"/>
  <c r="R58" i="1"/>
  <c r="R10" i="1"/>
  <c r="P71" i="1"/>
  <c r="P58" i="1"/>
  <c r="N71" i="1"/>
  <c r="N58" i="1"/>
  <c r="N10" i="1"/>
  <c r="L71" i="1"/>
  <c r="L58" i="1"/>
  <c r="L10" i="1"/>
  <c r="J71" i="1"/>
  <c r="J58" i="1"/>
  <c r="J10" i="1"/>
  <c r="H71" i="1"/>
  <c r="H58" i="1"/>
  <c r="H10" i="1"/>
  <c r="I81" i="1"/>
  <c r="F71" i="1"/>
  <c r="F58" i="1"/>
  <c r="F10" i="1"/>
  <c r="D10" i="1"/>
  <c r="D58" i="1"/>
  <c r="D71" i="1"/>
  <c r="Z80" i="1" l="1"/>
  <c r="N78" i="3"/>
  <c r="CH78" i="3"/>
  <c r="BR78" i="3"/>
  <c r="BJ78" i="3"/>
  <c r="BB78" i="3"/>
  <c r="AZ78" i="3"/>
  <c r="AT78" i="3"/>
  <c r="AL78" i="3"/>
  <c r="AD78" i="3"/>
  <c r="V78" i="3"/>
  <c r="D78" i="3"/>
  <c r="CL78" i="3"/>
  <c r="J78" i="3"/>
  <c r="R78" i="3"/>
  <c r="Z78" i="3"/>
  <c r="AH78" i="3"/>
  <c r="AP78" i="3"/>
  <c r="AX78" i="3"/>
  <c r="BF78" i="3"/>
  <c r="BN78" i="3"/>
  <c r="BV78" i="3"/>
  <c r="CD78" i="3"/>
  <c r="V80" i="1"/>
  <c r="F78" i="3"/>
  <c r="X78" i="3"/>
  <c r="CJ82" i="2"/>
  <c r="CB82" i="2"/>
  <c r="BT82" i="2"/>
  <c r="BR82" i="2"/>
  <c r="BL82" i="2"/>
  <c r="BD82" i="2"/>
  <c r="AN82" i="2"/>
  <c r="AF82" i="2"/>
  <c r="X82" i="2"/>
  <c r="P82" i="2"/>
  <c r="H82" i="2"/>
  <c r="F82" i="2"/>
  <c r="D82" i="2"/>
  <c r="D80" i="1"/>
  <c r="N80" i="1"/>
  <c r="AH80" i="1"/>
  <c r="P80" i="1"/>
  <c r="L80" i="1"/>
  <c r="T80" i="1"/>
  <c r="AB80" i="1"/>
  <c r="AJ80" i="1"/>
  <c r="N82" i="2"/>
  <c r="V82" i="2"/>
  <c r="AD82" i="2"/>
  <c r="AL82" i="2"/>
  <c r="AT82" i="2"/>
  <c r="BB82" i="2"/>
  <c r="BJ82" i="2"/>
  <c r="BZ82" i="2"/>
  <c r="CH82" i="2"/>
  <c r="L78" i="3"/>
  <c r="T78" i="3"/>
  <c r="AB78" i="3"/>
  <c r="AJ78" i="3"/>
  <c r="AR78" i="3"/>
  <c r="BH78" i="3"/>
  <c r="BP78" i="3"/>
  <c r="CF78" i="3"/>
  <c r="CN78" i="3"/>
  <c r="J80" i="1"/>
  <c r="L82" i="2"/>
  <c r="R82" i="2"/>
  <c r="T82" i="2"/>
  <c r="AB82" i="2"/>
  <c r="AR82" i="2"/>
  <c r="AZ82" i="2"/>
  <c r="BH82" i="2"/>
  <c r="BP82" i="2"/>
  <c r="BX82" i="2"/>
  <c r="CF82" i="2"/>
  <c r="CN82" i="2"/>
  <c r="AN78" i="3"/>
  <c r="F80" i="1"/>
  <c r="H80" i="1"/>
  <c r="R80" i="1"/>
  <c r="X80" i="1"/>
  <c r="AD80" i="1"/>
  <c r="AF80" i="1"/>
  <c r="AL80" i="1"/>
  <c r="AN80" i="1"/>
  <c r="J82" i="2"/>
  <c r="Z82" i="2"/>
  <c r="AH82" i="2"/>
  <c r="AJ82" i="2"/>
  <c r="AP82" i="2"/>
  <c r="AV82" i="2"/>
  <c r="AX82" i="2"/>
  <c r="BF82" i="2"/>
  <c r="BN82" i="2"/>
  <c r="BV82" i="2"/>
  <c r="CD82" i="2"/>
  <c r="CL82" i="2"/>
  <c r="H78" i="3"/>
  <c r="P78" i="3"/>
  <c r="AF78" i="3"/>
  <c r="AV78" i="3"/>
  <c r="BD78" i="3"/>
  <c r="BL78" i="3"/>
  <c r="BT78" i="3"/>
  <c r="CJ78" i="3"/>
  <c r="G8" i="3"/>
  <c r="I8" i="3"/>
  <c r="K8" i="3"/>
  <c r="M8" i="3"/>
  <c r="O8" i="3"/>
  <c r="Q8" i="3"/>
  <c r="S8" i="3"/>
  <c r="U8" i="3"/>
  <c r="W8" i="3"/>
  <c r="Y8" i="3"/>
  <c r="AA8" i="3"/>
  <c r="AC8" i="3"/>
  <c r="AE8" i="3"/>
  <c r="AG8" i="3"/>
  <c r="AI8" i="3"/>
  <c r="AK8" i="3"/>
  <c r="AM8" i="3"/>
  <c r="AO8" i="3"/>
  <c r="AQ8" i="3"/>
  <c r="AS8" i="3"/>
  <c r="AU8" i="3"/>
  <c r="AW8" i="3"/>
  <c r="AY8" i="3"/>
  <c r="BA8" i="3"/>
  <c r="BC8" i="3"/>
  <c r="BE8" i="3"/>
  <c r="BG8" i="3"/>
  <c r="BI8" i="3"/>
  <c r="BK8" i="3"/>
  <c r="BM8" i="3"/>
  <c r="BO8" i="3"/>
  <c r="BQ8" i="3"/>
  <c r="BS8" i="3"/>
  <c r="BU8" i="3"/>
  <c r="BW8" i="3"/>
  <c r="BY8" i="3"/>
  <c r="CA8" i="3"/>
  <c r="CC8" i="3"/>
  <c r="CE8" i="3"/>
  <c r="CG8" i="3"/>
  <c r="CI8" i="3"/>
  <c r="CK8" i="3"/>
  <c r="CM8" i="3"/>
  <c r="CO8" i="3"/>
  <c r="G9" i="3"/>
  <c r="I9" i="3"/>
  <c r="K9" i="3"/>
  <c r="M9" i="3"/>
  <c r="O9" i="3"/>
  <c r="Q9" i="3"/>
  <c r="S9" i="3"/>
  <c r="U9" i="3"/>
  <c r="W9" i="3"/>
  <c r="Y9" i="3"/>
  <c r="AA9" i="3"/>
  <c r="AC9" i="3"/>
  <c r="AE9" i="3"/>
  <c r="AG9" i="3"/>
  <c r="AI9" i="3"/>
  <c r="AK9" i="3"/>
  <c r="AM9" i="3"/>
  <c r="AO9" i="3"/>
  <c r="AQ9" i="3"/>
  <c r="AS9" i="3"/>
  <c r="AU9" i="3"/>
  <c r="AW9" i="3"/>
  <c r="AY9" i="3"/>
  <c r="BA9" i="3"/>
  <c r="BC9" i="3"/>
  <c r="BE9" i="3"/>
  <c r="BG9" i="3"/>
  <c r="BI9" i="3"/>
  <c r="BK9" i="3"/>
  <c r="BM9" i="3"/>
  <c r="BO9" i="3"/>
  <c r="BQ9" i="3"/>
  <c r="BS9" i="3"/>
  <c r="BU9" i="3"/>
  <c r="BW9" i="3"/>
  <c r="BY9" i="3"/>
  <c r="CA9" i="3"/>
  <c r="CC9" i="3"/>
  <c r="CE9" i="3"/>
  <c r="CG9" i="3"/>
  <c r="CI9" i="3"/>
  <c r="CK9" i="3"/>
  <c r="CM9" i="3"/>
  <c r="CO9" i="3"/>
  <c r="G10" i="3"/>
  <c r="I10" i="3"/>
  <c r="K10" i="3"/>
  <c r="M10" i="3"/>
  <c r="O10" i="3"/>
  <c r="Q10" i="3"/>
  <c r="S10" i="3"/>
  <c r="U10" i="3"/>
  <c r="W10" i="3"/>
  <c r="Y10" i="3"/>
  <c r="AA10" i="3"/>
  <c r="AC10" i="3"/>
  <c r="AE10" i="3"/>
  <c r="AG10" i="3"/>
  <c r="AI10" i="3"/>
  <c r="AK10" i="3"/>
  <c r="AM10" i="3"/>
  <c r="AO10" i="3"/>
  <c r="AQ10" i="3"/>
  <c r="AS10" i="3"/>
  <c r="AU10" i="3"/>
  <c r="AW10" i="3"/>
  <c r="AY10" i="3"/>
  <c r="BA10" i="3"/>
  <c r="BC10" i="3"/>
  <c r="BE10" i="3"/>
  <c r="BG10" i="3"/>
  <c r="BI10" i="3"/>
  <c r="BK10" i="3"/>
  <c r="BM10" i="3"/>
  <c r="BO10" i="3"/>
  <c r="BQ10" i="3"/>
  <c r="BS10" i="3"/>
  <c r="BU10" i="3"/>
  <c r="BW10" i="3"/>
  <c r="BY10" i="3"/>
  <c r="CA10" i="3"/>
  <c r="CC10" i="3"/>
  <c r="CE10" i="3"/>
  <c r="CG10" i="3"/>
  <c r="CI10" i="3"/>
  <c r="CK10" i="3"/>
  <c r="CM10" i="3"/>
  <c r="CO10" i="3"/>
  <c r="G11" i="3"/>
  <c r="I11" i="3"/>
  <c r="K11" i="3"/>
  <c r="M11" i="3"/>
  <c r="O11" i="3"/>
  <c r="Q11" i="3"/>
  <c r="S11" i="3"/>
  <c r="U11" i="3"/>
  <c r="W11" i="3"/>
  <c r="Y11" i="3"/>
  <c r="AA11" i="3"/>
  <c r="AC11" i="3"/>
  <c r="AE11" i="3"/>
  <c r="AG11" i="3"/>
  <c r="AI11" i="3"/>
  <c r="AK11" i="3"/>
  <c r="AM11" i="3"/>
  <c r="AO11" i="3"/>
  <c r="AQ11" i="3"/>
  <c r="AS11" i="3"/>
  <c r="AU11" i="3"/>
  <c r="AW11" i="3"/>
  <c r="AY11" i="3"/>
  <c r="BA11" i="3"/>
  <c r="BC11" i="3"/>
  <c r="BE11" i="3"/>
  <c r="BG11" i="3"/>
  <c r="BI11" i="3"/>
  <c r="BK11" i="3"/>
  <c r="BM11" i="3"/>
  <c r="BO11" i="3"/>
  <c r="BQ11" i="3"/>
  <c r="BS11" i="3"/>
  <c r="BU11" i="3"/>
  <c r="BW11" i="3"/>
  <c r="BY11" i="3"/>
  <c r="CA11" i="3"/>
  <c r="CC11" i="3"/>
  <c r="CE11" i="3"/>
  <c r="CG11" i="3"/>
  <c r="CI11" i="3"/>
  <c r="CK11" i="3"/>
  <c r="CM11" i="3"/>
  <c r="CO11" i="3"/>
  <c r="G12" i="3"/>
  <c r="I12" i="3"/>
  <c r="K12" i="3"/>
  <c r="M12" i="3"/>
  <c r="O12" i="3"/>
  <c r="Q12" i="3"/>
  <c r="S12" i="3"/>
  <c r="U12" i="3"/>
  <c r="W12" i="3"/>
  <c r="Y12" i="3"/>
  <c r="AA12" i="3"/>
  <c r="AC12" i="3"/>
  <c r="AE12" i="3"/>
  <c r="AG12" i="3"/>
  <c r="AI12" i="3"/>
  <c r="AK12" i="3"/>
  <c r="AM12" i="3"/>
  <c r="AO12" i="3"/>
  <c r="AQ12" i="3"/>
  <c r="AS12" i="3"/>
  <c r="AU12" i="3"/>
  <c r="AW12" i="3"/>
  <c r="AY12" i="3"/>
  <c r="BA12" i="3"/>
  <c r="BC12" i="3"/>
  <c r="BE12" i="3"/>
  <c r="BG12" i="3"/>
  <c r="BI12" i="3"/>
  <c r="BK12" i="3"/>
  <c r="BM12" i="3"/>
  <c r="BO12" i="3"/>
  <c r="BQ12" i="3"/>
  <c r="BS12" i="3"/>
  <c r="BU12" i="3"/>
  <c r="BW12" i="3"/>
  <c r="BY12" i="3"/>
  <c r="CA12" i="3"/>
  <c r="CC12" i="3"/>
  <c r="CE12" i="3"/>
  <c r="CG12" i="3"/>
  <c r="CI12" i="3"/>
  <c r="CK12" i="3"/>
  <c r="CM12" i="3"/>
  <c r="CO12" i="3"/>
  <c r="G13" i="3"/>
  <c r="I13" i="3"/>
  <c r="K13" i="3"/>
  <c r="M13" i="3"/>
  <c r="O13" i="3"/>
  <c r="Q13" i="3"/>
  <c r="S13" i="3"/>
  <c r="U13" i="3"/>
  <c r="W13" i="3"/>
  <c r="Y13" i="3"/>
  <c r="AA13" i="3"/>
  <c r="AC13" i="3"/>
  <c r="AE13" i="3"/>
  <c r="AG13" i="3"/>
  <c r="AI13" i="3"/>
  <c r="AK13" i="3"/>
  <c r="AM13" i="3"/>
  <c r="AO13" i="3"/>
  <c r="AQ13" i="3"/>
  <c r="AS13" i="3"/>
  <c r="AU13" i="3"/>
  <c r="AW13" i="3"/>
  <c r="AY13" i="3"/>
  <c r="BA13" i="3"/>
  <c r="BC13" i="3"/>
  <c r="BE13" i="3"/>
  <c r="BG13" i="3"/>
  <c r="BI13" i="3"/>
  <c r="BK13" i="3"/>
  <c r="BM13" i="3"/>
  <c r="BO13" i="3"/>
  <c r="BQ13" i="3"/>
  <c r="BS13" i="3"/>
  <c r="BU13" i="3"/>
  <c r="BW13" i="3"/>
  <c r="BY13" i="3"/>
  <c r="CA13" i="3"/>
  <c r="CC13" i="3"/>
  <c r="CE13" i="3"/>
  <c r="CG13" i="3"/>
  <c r="CI13" i="3"/>
  <c r="CK13" i="3"/>
  <c r="CM13" i="3"/>
  <c r="CO13" i="3"/>
  <c r="G14" i="3"/>
  <c r="I14" i="3"/>
  <c r="K14" i="3"/>
  <c r="M14" i="3"/>
  <c r="O14" i="3"/>
  <c r="Q14" i="3"/>
  <c r="S14" i="3"/>
  <c r="U14" i="3"/>
  <c r="W14" i="3"/>
  <c r="Y14" i="3"/>
  <c r="AA14" i="3"/>
  <c r="AC14" i="3"/>
  <c r="AE14" i="3"/>
  <c r="AG14" i="3"/>
  <c r="AI14" i="3"/>
  <c r="AK14" i="3"/>
  <c r="AM14" i="3"/>
  <c r="AO14" i="3"/>
  <c r="AQ14" i="3"/>
  <c r="AS14" i="3"/>
  <c r="AU14" i="3"/>
  <c r="AW14" i="3"/>
  <c r="AY14" i="3"/>
  <c r="BA14" i="3"/>
  <c r="BC14" i="3"/>
  <c r="BE14" i="3"/>
  <c r="BG14" i="3"/>
  <c r="BI14" i="3"/>
  <c r="BK14" i="3"/>
  <c r="BM14" i="3"/>
  <c r="BO14" i="3"/>
  <c r="BQ14" i="3"/>
  <c r="BS14" i="3"/>
  <c r="BU14" i="3"/>
  <c r="BW14" i="3"/>
  <c r="BY14" i="3"/>
  <c r="CA14" i="3"/>
  <c r="CC14" i="3"/>
  <c r="CE14" i="3"/>
  <c r="CG14" i="3"/>
  <c r="CI14" i="3"/>
  <c r="CK14" i="3"/>
  <c r="CM14" i="3"/>
  <c r="CO14" i="3"/>
  <c r="G15" i="3"/>
  <c r="I15" i="3"/>
  <c r="K15" i="3"/>
  <c r="M15" i="3"/>
  <c r="O15" i="3"/>
  <c r="Q15" i="3"/>
  <c r="S15" i="3"/>
  <c r="U15" i="3"/>
  <c r="W15" i="3"/>
  <c r="Y15" i="3"/>
  <c r="AA15" i="3"/>
  <c r="AC15" i="3"/>
  <c r="AE15" i="3"/>
  <c r="AG15" i="3"/>
  <c r="AI15" i="3"/>
  <c r="AK15" i="3"/>
  <c r="AM15" i="3"/>
  <c r="AO15" i="3"/>
  <c r="AQ15" i="3"/>
  <c r="AS15" i="3"/>
  <c r="AU15" i="3"/>
  <c r="AW15" i="3"/>
  <c r="AY15" i="3"/>
  <c r="BA15" i="3"/>
  <c r="BC15" i="3"/>
  <c r="BE15" i="3"/>
  <c r="BG15" i="3"/>
  <c r="BI15" i="3"/>
  <c r="BK15" i="3"/>
  <c r="BM15" i="3"/>
  <c r="BO15" i="3"/>
  <c r="BQ15" i="3"/>
  <c r="BS15" i="3"/>
  <c r="BU15" i="3"/>
  <c r="BW15" i="3"/>
  <c r="BY15" i="3"/>
  <c r="CA15" i="3"/>
  <c r="CC15" i="3"/>
  <c r="CE15" i="3"/>
  <c r="CG15" i="3"/>
  <c r="CI15" i="3"/>
  <c r="CK15" i="3"/>
  <c r="CM15" i="3"/>
  <c r="CO15" i="3"/>
  <c r="G16" i="3"/>
  <c r="I16" i="3"/>
  <c r="K16" i="3"/>
  <c r="M16" i="3"/>
  <c r="O16" i="3"/>
  <c r="Q16" i="3"/>
  <c r="S16" i="3"/>
  <c r="U16" i="3"/>
  <c r="W16" i="3"/>
  <c r="Y16" i="3"/>
  <c r="AA16" i="3"/>
  <c r="AC16" i="3"/>
  <c r="AE16" i="3"/>
  <c r="AG16" i="3"/>
  <c r="AI16" i="3"/>
  <c r="AK16" i="3"/>
  <c r="AM16" i="3"/>
  <c r="AO16" i="3"/>
  <c r="AQ16" i="3"/>
  <c r="AS16" i="3"/>
  <c r="AU16" i="3"/>
  <c r="AW16" i="3"/>
  <c r="BA16" i="3"/>
  <c r="BC16" i="3"/>
  <c r="BE16" i="3"/>
  <c r="BG16" i="3"/>
  <c r="BI16" i="3"/>
  <c r="BK16" i="3"/>
  <c r="BM16" i="3"/>
  <c r="BO16" i="3"/>
  <c r="BQ16" i="3"/>
  <c r="BS16" i="3"/>
  <c r="BU16" i="3"/>
  <c r="BW16" i="3"/>
  <c r="BY16" i="3"/>
  <c r="CA16" i="3"/>
  <c r="CC16" i="3"/>
  <c r="CE16" i="3"/>
  <c r="CG16" i="3"/>
  <c r="CI16" i="3"/>
  <c r="CK16" i="3"/>
  <c r="CM16" i="3"/>
  <c r="CO16" i="3"/>
  <c r="G17" i="3"/>
  <c r="I17" i="3"/>
  <c r="K17" i="3"/>
  <c r="M17" i="3"/>
  <c r="O17" i="3"/>
  <c r="Q17" i="3"/>
  <c r="S17" i="3"/>
  <c r="U17" i="3"/>
  <c r="W17" i="3"/>
  <c r="Y17" i="3"/>
  <c r="AA17" i="3"/>
  <c r="AC17" i="3"/>
  <c r="AE17" i="3"/>
  <c r="AG17" i="3"/>
  <c r="AI17" i="3"/>
  <c r="AK17" i="3"/>
  <c r="AM17" i="3"/>
  <c r="AO17" i="3"/>
  <c r="AQ17" i="3"/>
  <c r="AS17" i="3"/>
  <c r="AU17" i="3"/>
  <c r="AW17" i="3"/>
  <c r="AY17" i="3"/>
  <c r="BA17" i="3"/>
  <c r="BC17" i="3"/>
  <c r="BE17" i="3"/>
  <c r="BG17" i="3"/>
  <c r="BI17" i="3"/>
  <c r="BK17" i="3"/>
  <c r="BM17" i="3"/>
  <c r="BO17" i="3"/>
  <c r="BQ17" i="3"/>
  <c r="BS17" i="3"/>
  <c r="BU17" i="3"/>
  <c r="BW17" i="3"/>
  <c r="BY17" i="3"/>
  <c r="CA17" i="3"/>
  <c r="CC17" i="3"/>
  <c r="CE17" i="3"/>
  <c r="CG17" i="3"/>
  <c r="CI17" i="3"/>
  <c r="CK17" i="3"/>
  <c r="CM17" i="3"/>
  <c r="CO17" i="3"/>
  <c r="G18" i="3"/>
  <c r="I18" i="3"/>
  <c r="K18" i="3"/>
  <c r="M18" i="3"/>
  <c r="O18" i="3"/>
  <c r="Q18" i="3"/>
  <c r="S18" i="3"/>
  <c r="U18" i="3"/>
  <c r="W18" i="3"/>
  <c r="Y18" i="3"/>
  <c r="AA18" i="3"/>
  <c r="AC18" i="3"/>
  <c r="AE18" i="3"/>
  <c r="AG18" i="3"/>
  <c r="AI18" i="3"/>
  <c r="AK18" i="3"/>
  <c r="AM18" i="3"/>
  <c r="AO18" i="3"/>
  <c r="AQ18" i="3"/>
  <c r="AS18" i="3"/>
  <c r="AU18" i="3"/>
  <c r="AW18" i="3"/>
  <c r="AY18" i="3"/>
  <c r="BA18" i="3"/>
  <c r="BC18" i="3"/>
  <c r="BE18" i="3"/>
  <c r="BG18" i="3"/>
  <c r="BI18" i="3"/>
  <c r="BK18" i="3"/>
  <c r="BM18" i="3"/>
  <c r="BO18" i="3"/>
  <c r="BQ18" i="3"/>
  <c r="BS18" i="3"/>
  <c r="BU18" i="3"/>
  <c r="BW18" i="3"/>
  <c r="BY18" i="3"/>
  <c r="CA18" i="3"/>
  <c r="CC18" i="3"/>
  <c r="CE18" i="3"/>
  <c r="CG18" i="3"/>
  <c r="CI18" i="3"/>
  <c r="CK18" i="3"/>
  <c r="CM18" i="3"/>
  <c r="CO18" i="3"/>
  <c r="G19" i="3"/>
  <c r="I19" i="3"/>
  <c r="K19" i="3"/>
  <c r="M19" i="3"/>
  <c r="O19" i="3"/>
  <c r="Q19" i="3"/>
  <c r="S19" i="3"/>
  <c r="U19" i="3"/>
  <c r="W19" i="3"/>
  <c r="Y19" i="3"/>
  <c r="AA19" i="3"/>
  <c r="AC19" i="3"/>
  <c r="AE19" i="3"/>
  <c r="AG19" i="3"/>
  <c r="AI19" i="3"/>
  <c r="AK19" i="3"/>
  <c r="AM19" i="3"/>
  <c r="AO19" i="3"/>
  <c r="AQ19" i="3"/>
  <c r="AS19" i="3"/>
  <c r="AU19" i="3"/>
  <c r="AW19" i="3"/>
  <c r="AY19" i="3"/>
  <c r="BA19" i="3"/>
  <c r="BC19" i="3"/>
  <c r="BE19" i="3"/>
  <c r="BG19" i="3"/>
  <c r="BI19" i="3"/>
  <c r="BK19" i="3"/>
  <c r="BM19" i="3"/>
  <c r="BO19" i="3"/>
  <c r="BQ19" i="3"/>
  <c r="BS19" i="3"/>
  <c r="BU19" i="3"/>
  <c r="BW19" i="3"/>
  <c r="BY19" i="3"/>
  <c r="CA19" i="3"/>
  <c r="CC19" i="3"/>
  <c r="CE19" i="3"/>
  <c r="CG19" i="3"/>
  <c r="CI19" i="3"/>
  <c r="CK19" i="3"/>
  <c r="CM19" i="3"/>
  <c r="CO19" i="3"/>
  <c r="G20" i="3"/>
  <c r="I20" i="3"/>
  <c r="K20" i="3"/>
  <c r="M20" i="3"/>
  <c r="O20" i="3"/>
  <c r="Q20" i="3"/>
  <c r="S20" i="3"/>
  <c r="U20" i="3"/>
  <c r="W20" i="3"/>
  <c r="Y20" i="3"/>
  <c r="AA20" i="3"/>
  <c r="AC20" i="3"/>
  <c r="AE20" i="3"/>
  <c r="AG20" i="3"/>
  <c r="AI20" i="3"/>
  <c r="AK20" i="3"/>
  <c r="AM20" i="3"/>
  <c r="AO20" i="3"/>
  <c r="AQ20" i="3"/>
  <c r="AS20" i="3"/>
  <c r="AU20" i="3"/>
  <c r="AW20" i="3"/>
  <c r="AY20" i="3"/>
  <c r="BA20" i="3"/>
  <c r="BC20" i="3"/>
  <c r="BE20" i="3"/>
  <c r="BG20" i="3"/>
  <c r="BI20" i="3"/>
  <c r="BK20" i="3"/>
  <c r="BM20" i="3"/>
  <c r="BO20" i="3"/>
  <c r="BQ20" i="3"/>
  <c r="BS20" i="3"/>
  <c r="BU20" i="3"/>
  <c r="BW20" i="3"/>
  <c r="BY20" i="3"/>
  <c r="CA20" i="3"/>
  <c r="CC20" i="3"/>
  <c r="CE20" i="3"/>
  <c r="CG20" i="3"/>
  <c r="CI20" i="3"/>
  <c r="CK20" i="3"/>
  <c r="CM20" i="3"/>
  <c r="CO20" i="3"/>
  <c r="G21" i="3"/>
  <c r="I21" i="3"/>
  <c r="K21" i="3"/>
  <c r="M21" i="3"/>
  <c r="O21" i="3"/>
  <c r="Q21" i="3"/>
  <c r="S21" i="3"/>
  <c r="U21" i="3"/>
  <c r="W21" i="3"/>
  <c r="Y21" i="3"/>
  <c r="AA21" i="3"/>
  <c r="AC21" i="3"/>
  <c r="AE21" i="3"/>
  <c r="AG21" i="3"/>
  <c r="AI21" i="3"/>
  <c r="AK21" i="3"/>
  <c r="AM21" i="3"/>
  <c r="AO21" i="3"/>
  <c r="AQ21" i="3"/>
  <c r="AS21" i="3"/>
  <c r="AU21" i="3"/>
  <c r="AW21" i="3"/>
  <c r="AY21" i="3"/>
  <c r="BA21" i="3"/>
  <c r="BC21" i="3"/>
  <c r="BE21" i="3"/>
  <c r="BG21" i="3"/>
  <c r="BI21" i="3"/>
  <c r="BK21" i="3"/>
  <c r="BM21" i="3"/>
  <c r="BO21" i="3"/>
  <c r="BQ21" i="3"/>
  <c r="BS21" i="3"/>
  <c r="BU21" i="3"/>
  <c r="BW21" i="3"/>
  <c r="BY21" i="3"/>
  <c r="CA21" i="3"/>
  <c r="CC21" i="3"/>
  <c r="CE21" i="3"/>
  <c r="CG21" i="3"/>
  <c r="CI21" i="3"/>
  <c r="CK21" i="3"/>
  <c r="CM21" i="3"/>
  <c r="CO21" i="3"/>
  <c r="G22" i="3"/>
  <c r="I22" i="3"/>
  <c r="K22" i="3"/>
  <c r="M22" i="3"/>
  <c r="O22" i="3"/>
  <c r="Q22" i="3"/>
  <c r="S22" i="3"/>
  <c r="U22" i="3"/>
  <c r="W22" i="3"/>
  <c r="Y22" i="3"/>
  <c r="AA22" i="3"/>
  <c r="AC22" i="3"/>
  <c r="AE22" i="3"/>
  <c r="AG22" i="3"/>
  <c r="AI22" i="3"/>
  <c r="AK22" i="3"/>
  <c r="AM22" i="3"/>
  <c r="AO22" i="3"/>
  <c r="AQ22" i="3"/>
  <c r="AS22" i="3"/>
  <c r="AU22" i="3"/>
  <c r="AW22" i="3"/>
  <c r="AY22" i="3"/>
  <c r="BA22" i="3"/>
  <c r="BC22" i="3"/>
  <c r="BE22" i="3"/>
  <c r="BG22" i="3"/>
  <c r="BI22" i="3"/>
  <c r="BK22" i="3"/>
  <c r="BM22" i="3"/>
  <c r="BO22" i="3"/>
  <c r="BQ22" i="3"/>
  <c r="BS22" i="3"/>
  <c r="BU22" i="3"/>
  <c r="BW22" i="3"/>
  <c r="BY22" i="3"/>
  <c r="CA22" i="3"/>
  <c r="CC22" i="3"/>
  <c r="CE22" i="3"/>
  <c r="CG22" i="3"/>
  <c r="CI22" i="3"/>
  <c r="CK22" i="3"/>
  <c r="CM22" i="3"/>
  <c r="CO22" i="3"/>
  <c r="G23" i="3"/>
  <c r="I23" i="3"/>
  <c r="K23" i="3"/>
  <c r="M23" i="3"/>
  <c r="O23" i="3"/>
  <c r="Q23" i="3"/>
  <c r="S23" i="3"/>
  <c r="U23" i="3"/>
  <c r="W23" i="3"/>
  <c r="Y23" i="3"/>
  <c r="AA23" i="3"/>
  <c r="AC23" i="3"/>
  <c r="AE23" i="3"/>
  <c r="AG23" i="3"/>
  <c r="AI23" i="3"/>
  <c r="AK23" i="3"/>
  <c r="AM23" i="3"/>
  <c r="AO23" i="3"/>
  <c r="AQ23" i="3"/>
  <c r="AS23" i="3"/>
  <c r="AU23" i="3"/>
  <c r="AW23" i="3"/>
  <c r="AY23" i="3"/>
  <c r="BA23" i="3"/>
  <c r="BC23" i="3"/>
  <c r="BE23" i="3"/>
  <c r="BG23" i="3"/>
  <c r="BI23" i="3"/>
  <c r="BK23" i="3"/>
  <c r="BM23" i="3"/>
  <c r="BO23" i="3"/>
  <c r="BQ23" i="3"/>
  <c r="BS23" i="3"/>
  <c r="BU23" i="3"/>
  <c r="BW23" i="3"/>
  <c r="BY23" i="3"/>
  <c r="CA23" i="3"/>
  <c r="CC23" i="3"/>
  <c r="CE23" i="3"/>
  <c r="CG23" i="3"/>
  <c r="CI23" i="3"/>
  <c r="CK23" i="3"/>
  <c r="CM23" i="3"/>
  <c r="CO23" i="3"/>
  <c r="G24" i="3"/>
  <c r="I24" i="3"/>
  <c r="K24" i="3"/>
  <c r="M24" i="3"/>
  <c r="O24" i="3"/>
  <c r="Q24" i="3"/>
  <c r="S24" i="3"/>
  <c r="U24" i="3"/>
  <c r="W24" i="3"/>
  <c r="Y24" i="3"/>
  <c r="AA24" i="3"/>
  <c r="AC24" i="3"/>
  <c r="AE24" i="3"/>
  <c r="AG24" i="3"/>
  <c r="AI24" i="3"/>
  <c r="AK24" i="3"/>
  <c r="AM24" i="3"/>
  <c r="AO24" i="3"/>
  <c r="AQ24" i="3"/>
  <c r="AS24" i="3"/>
  <c r="AU24" i="3"/>
  <c r="AW24" i="3"/>
  <c r="AY24" i="3"/>
  <c r="BA24" i="3"/>
  <c r="BC24" i="3"/>
  <c r="BE24" i="3"/>
  <c r="BG24" i="3"/>
  <c r="BI24" i="3"/>
  <c r="BK24" i="3"/>
  <c r="BM24" i="3"/>
  <c r="BO24" i="3"/>
  <c r="BQ24" i="3"/>
  <c r="BS24" i="3"/>
  <c r="BU24" i="3"/>
  <c r="BW24" i="3"/>
  <c r="BY24" i="3"/>
  <c r="CA24" i="3"/>
  <c r="CC24" i="3"/>
  <c r="CE24" i="3"/>
  <c r="CG24" i="3"/>
  <c r="CI24" i="3"/>
  <c r="CK24" i="3"/>
  <c r="CM24" i="3"/>
  <c r="CO24" i="3"/>
  <c r="G25" i="3"/>
  <c r="I25" i="3"/>
  <c r="K25" i="3"/>
  <c r="M25" i="3"/>
  <c r="O25" i="3"/>
  <c r="Q25" i="3"/>
  <c r="S25" i="3"/>
  <c r="U25" i="3"/>
  <c r="W25" i="3"/>
  <c r="Y25" i="3"/>
  <c r="AA25" i="3"/>
  <c r="AC25" i="3"/>
  <c r="AE25" i="3"/>
  <c r="AG25" i="3"/>
  <c r="AI25" i="3"/>
  <c r="AK25" i="3"/>
  <c r="AM25" i="3"/>
  <c r="AO25" i="3"/>
  <c r="AQ25" i="3"/>
  <c r="AS25" i="3"/>
  <c r="AU25" i="3"/>
  <c r="AW25" i="3"/>
  <c r="AY25" i="3"/>
  <c r="BA25" i="3"/>
  <c r="BC25" i="3"/>
  <c r="BE25" i="3"/>
  <c r="BG25" i="3"/>
  <c r="BI25" i="3"/>
  <c r="BK25" i="3"/>
  <c r="BM25" i="3"/>
  <c r="BO25" i="3"/>
  <c r="BQ25" i="3"/>
  <c r="BS25" i="3"/>
  <c r="BU25" i="3"/>
  <c r="BW25" i="3"/>
  <c r="BY25" i="3"/>
  <c r="CA25" i="3"/>
  <c r="CC25" i="3"/>
  <c r="CE25" i="3"/>
  <c r="CG25" i="3"/>
  <c r="CI25" i="3"/>
  <c r="CK25" i="3"/>
  <c r="CM25" i="3"/>
  <c r="CO25" i="3"/>
  <c r="G26" i="3"/>
  <c r="I26" i="3"/>
  <c r="K26" i="3"/>
  <c r="M26" i="3"/>
  <c r="O26" i="3"/>
  <c r="Q26" i="3"/>
  <c r="S26" i="3"/>
  <c r="U26" i="3"/>
  <c r="W26" i="3"/>
  <c r="Y26" i="3"/>
  <c r="AA26" i="3"/>
  <c r="AC26" i="3"/>
  <c r="AE26" i="3"/>
  <c r="AG26" i="3"/>
  <c r="AI26" i="3"/>
  <c r="AK26" i="3"/>
  <c r="AM26" i="3"/>
  <c r="AO26" i="3"/>
  <c r="AQ26" i="3"/>
  <c r="AS26" i="3"/>
  <c r="AU26" i="3"/>
  <c r="AW26" i="3"/>
  <c r="AY26" i="3"/>
  <c r="BA26" i="3"/>
  <c r="BC26" i="3"/>
  <c r="BE26" i="3"/>
  <c r="BG26" i="3"/>
  <c r="BI26" i="3"/>
  <c r="BK26" i="3"/>
  <c r="BM26" i="3"/>
  <c r="BO26" i="3"/>
  <c r="BQ26" i="3"/>
  <c r="BS26" i="3"/>
  <c r="BU26" i="3"/>
  <c r="BW26" i="3"/>
  <c r="BY26" i="3"/>
  <c r="CA26" i="3"/>
  <c r="CC26" i="3"/>
  <c r="CE26" i="3"/>
  <c r="CG26" i="3"/>
  <c r="CI26" i="3"/>
  <c r="CK26" i="3"/>
  <c r="CM26" i="3"/>
  <c r="CO26" i="3"/>
  <c r="G27" i="3"/>
  <c r="I27" i="3"/>
  <c r="K27" i="3"/>
  <c r="M27" i="3"/>
  <c r="O27" i="3"/>
  <c r="Q27" i="3"/>
  <c r="S27" i="3"/>
  <c r="U27" i="3"/>
  <c r="W27" i="3"/>
  <c r="Y27" i="3"/>
  <c r="AA27" i="3"/>
  <c r="AC27" i="3"/>
  <c r="AE27" i="3"/>
  <c r="AG27" i="3"/>
  <c r="AI27" i="3"/>
  <c r="AK27" i="3"/>
  <c r="AM27" i="3"/>
  <c r="AO27" i="3"/>
  <c r="AQ27" i="3"/>
  <c r="AS27" i="3"/>
  <c r="AU27" i="3"/>
  <c r="AW27" i="3"/>
  <c r="AY27" i="3"/>
  <c r="BA27" i="3"/>
  <c r="BC27" i="3"/>
  <c r="BE27" i="3"/>
  <c r="BG27" i="3"/>
  <c r="BI27" i="3"/>
  <c r="BK27" i="3"/>
  <c r="BM27" i="3"/>
  <c r="BO27" i="3"/>
  <c r="BQ27" i="3"/>
  <c r="BS27" i="3"/>
  <c r="BU27" i="3"/>
  <c r="BW27" i="3"/>
  <c r="BY27" i="3"/>
  <c r="CA27" i="3"/>
  <c r="CC27" i="3"/>
  <c r="CE27" i="3"/>
  <c r="CG27" i="3"/>
  <c r="CI27" i="3"/>
  <c r="CK27" i="3"/>
  <c r="CM27" i="3"/>
  <c r="CO27" i="3"/>
  <c r="G28" i="3"/>
  <c r="I28" i="3"/>
  <c r="K28" i="3"/>
  <c r="M28" i="3"/>
  <c r="O28" i="3"/>
  <c r="Q28" i="3"/>
  <c r="S28" i="3"/>
  <c r="U28" i="3"/>
  <c r="W28" i="3"/>
  <c r="Y28" i="3"/>
  <c r="AA28" i="3"/>
  <c r="AC28" i="3"/>
  <c r="AE28" i="3"/>
  <c r="AG28" i="3"/>
  <c r="AI28" i="3"/>
  <c r="AK28" i="3"/>
  <c r="AM28" i="3"/>
  <c r="AO28" i="3"/>
  <c r="AQ28" i="3"/>
  <c r="AS28" i="3"/>
  <c r="AU28" i="3"/>
  <c r="AW28" i="3"/>
  <c r="AY28" i="3"/>
  <c r="BA28" i="3"/>
  <c r="BC28" i="3"/>
  <c r="BE28" i="3"/>
  <c r="BG28" i="3"/>
  <c r="BI28" i="3"/>
  <c r="BK28" i="3"/>
  <c r="BM28" i="3"/>
  <c r="BO28" i="3"/>
  <c r="BQ28" i="3"/>
  <c r="BS28" i="3"/>
  <c r="BU28" i="3"/>
  <c r="BW28" i="3"/>
  <c r="BY28" i="3"/>
  <c r="CA28" i="3"/>
  <c r="CC28" i="3"/>
  <c r="CE28" i="3"/>
  <c r="CG28" i="3"/>
  <c r="CI28" i="3"/>
  <c r="CK28" i="3"/>
  <c r="CM28" i="3"/>
  <c r="CO28" i="3"/>
  <c r="G29" i="3"/>
  <c r="I29" i="3"/>
  <c r="K29" i="3"/>
  <c r="M29" i="3"/>
  <c r="O29" i="3"/>
  <c r="Q29" i="3"/>
  <c r="S29" i="3"/>
  <c r="U29" i="3"/>
  <c r="W29" i="3"/>
  <c r="Y29" i="3"/>
  <c r="AA29" i="3"/>
  <c r="AC29" i="3"/>
  <c r="AE29" i="3"/>
  <c r="AG29" i="3"/>
  <c r="AI29" i="3"/>
  <c r="AK29" i="3"/>
  <c r="AM29" i="3"/>
  <c r="AO29" i="3"/>
  <c r="AQ29" i="3"/>
  <c r="AS29" i="3"/>
  <c r="AU29" i="3"/>
  <c r="AW29" i="3"/>
  <c r="AY29" i="3"/>
  <c r="BA29" i="3"/>
  <c r="BC29" i="3"/>
  <c r="BE29" i="3"/>
  <c r="BG29" i="3"/>
  <c r="BI29" i="3"/>
  <c r="BK29" i="3"/>
  <c r="BM29" i="3"/>
  <c r="BO29" i="3"/>
  <c r="BQ29" i="3"/>
  <c r="BS29" i="3"/>
  <c r="BU29" i="3"/>
  <c r="BW29" i="3"/>
  <c r="BY29" i="3"/>
  <c r="CA29" i="3"/>
  <c r="CC29" i="3"/>
  <c r="CE29" i="3"/>
  <c r="CG29" i="3"/>
  <c r="CI29" i="3"/>
  <c r="CK29" i="3"/>
  <c r="CM29" i="3"/>
  <c r="CO29" i="3"/>
  <c r="G30" i="3"/>
  <c r="I30" i="3"/>
  <c r="K30" i="3"/>
  <c r="M30" i="3"/>
  <c r="O30" i="3"/>
  <c r="Q30" i="3"/>
  <c r="S30" i="3"/>
  <c r="U30" i="3"/>
  <c r="W30" i="3"/>
  <c r="Y30" i="3"/>
  <c r="AA30" i="3"/>
  <c r="AC30" i="3"/>
  <c r="AE30" i="3"/>
  <c r="AG30" i="3"/>
  <c r="AI30" i="3"/>
  <c r="AK30" i="3"/>
  <c r="AM30" i="3"/>
  <c r="AO30" i="3"/>
  <c r="AQ30" i="3"/>
  <c r="AS30" i="3"/>
  <c r="AU30" i="3"/>
  <c r="AW30" i="3"/>
  <c r="AY30" i="3"/>
  <c r="BA30" i="3"/>
  <c r="BC30" i="3"/>
  <c r="BE30" i="3"/>
  <c r="BG30" i="3"/>
  <c r="BI30" i="3"/>
  <c r="BK30" i="3"/>
  <c r="BM30" i="3"/>
  <c r="BO30" i="3"/>
  <c r="BQ30" i="3"/>
  <c r="BS30" i="3"/>
  <c r="BU30" i="3"/>
  <c r="BW30" i="3"/>
  <c r="BY30" i="3"/>
  <c r="CA30" i="3"/>
  <c r="CC30" i="3"/>
  <c r="CE30" i="3"/>
  <c r="CG30" i="3"/>
  <c r="CI30" i="3"/>
  <c r="CK30" i="3"/>
  <c r="CM30" i="3"/>
  <c r="CO30" i="3"/>
  <c r="G31" i="3"/>
  <c r="I31" i="3"/>
  <c r="K31" i="3"/>
  <c r="M31" i="3"/>
  <c r="O31" i="3"/>
  <c r="Q31" i="3"/>
  <c r="S31" i="3"/>
  <c r="U31" i="3"/>
  <c r="W31" i="3"/>
  <c r="Y31" i="3"/>
  <c r="AA31" i="3"/>
  <c r="AC31" i="3"/>
  <c r="AE31" i="3"/>
  <c r="AG31" i="3"/>
  <c r="AI31" i="3"/>
  <c r="AK31" i="3"/>
  <c r="AM31" i="3"/>
  <c r="AO31" i="3"/>
  <c r="AQ31" i="3"/>
  <c r="AS31" i="3"/>
  <c r="AU31" i="3"/>
  <c r="AW31" i="3"/>
  <c r="AY31" i="3"/>
  <c r="BA31" i="3"/>
  <c r="BC31" i="3"/>
  <c r="BE31" i="3"/>
  <c r="BG31" i="3"/>
  <c r="BI31" i="3"/>
  <c r="BK31" i="3"/>
  <c r="BM31" i="3"/>
  <c r="BO31" i="3"/>
  <c r="BQ31" i="3"/>
  <c r="BS31" i="3"/>
  <c r="BU31" i="3"/>
  <c r="BW31" i="3"/>
  <c r="BY31" i="3"/>
  <c r="CA31" i="3"/>
  <c r="CC31" i="3"/>
  <c r="CE31" i="3"/>
  <c r="CG31" i="3"/>
  <c r="CI31" i="3"/>
  <c r="CK31" i="3"/>
  <c r="CM31" i="3"/>
  <c r="CO31" i="3"/>
  <c r="G32" i="3"/>
  <c r="I32" i="3"/>
  <c r="K32" i="3"/>
  <c r="M32" i="3"/>
  <c r="O32" i="3"/>
  <c r="Q32" i="3"/>
  <c r="S32" i="3"/>
  <c r="U32" i="3"/>
  <c r="W32" i="3"/>
  <c r="Y32" i="3"/>
  <c r="AA32" i="3"/>
  <c r="AC32" i="3"/>
  <c r="AE32" i="3"/>
  <c r="AG32" i="3"/>
  <c r="AI32" i="3"/>
  <c r="AK32" i="3"/>
  <c r="AM32" i="3"/>
  <c r="AO32" i="3"/>
  <c r="AQ32" i="3"/>
  <c r="AS32" i="3"/>
  <c r="AU32" i="3"/>
  <c r="AW32" i="3"/>
  <c r="AY32" i="3"/>
  <c r="BA32" i="3"/>
  <c r="BC32" i="3"/>
  <c r="BE32" i="3"/>
  <c r="BG32" i="3"/>
  <c r="BI32" i="3"/>
  <c r="BK32" i="3"/>
  <c r="BM32" i="3"/>
  <c r="BO32" i="3"/>
  <c r="BQ32" i="3"/>
  <c r="BS32" i="3"/>
  <c r="BU32" i="3"/>
  <c r="BW32" i="3"/>
  <c r="BY32" i="3"/>
  <c r="CA32" i="3"/>
  <c r="CC32" i="3"/>
  <c r="CE32" i="3"/>
  <c r="CG32" i="3"/>
  <c r="CI32" i="3"/>
  <c r="CK32" i="3"/>
  <c r="CM32" i="3"/>
  <c r="CO32" i="3"/>
  <c r="G33" i="3"/>
  <c r="I33" i="3"/>
  <c r="K33" i="3"/>
  <c r="M33" i="3"/>
  <c r="O33" i="3"/>
  <c r="Q33" i="3"/>
  <c r="S33" i="3"/>
  <c r="U33" i="3"/>
  <c r="W33" i="3"/>
  <c r="Y33" i="3"/>
  <c r="AA33" i="3"/>
  <c r="AC33" i="3"/>
  <c r="AE33" i="3"/>
  <c r="AG33" i="3"/>
  <c r="AI33" i="3"/>
  <c r="AK33" i="3"/>
  <c r="AM33" i="3"/>
  <c r="AO33" i="3"/>
  <c r="AQ33" i="3"/>
  <c r="AS33" i="3"/>
  <c r="AU33" i="3"/>
  <c r="AW33" i="3"/>
  <c r="AY33" i="3"/>
  <c r="BA33" i="3"/>
  <c r="BC33" i="3"/>
  <c r="BE33" i="3"/>
  <c r="BG33" i="3"/>
  <c r="BI33" i="3"/>
  <c r="BK33" i="3"/>
  <c r="BM33" i="3"/>
  <c r="BO33" i="3"/>
  <c r="BQ33" i="3"/>
  <c r="BS33" i="3"/>
  <c r="BU33" i="3"/>
  <c r="BW33" i="3"/>
  <c r="BY33" i="3"/>
  <c r="CA33" i="3"/>
  <c r="CC33" i="3"/>
  <c r="CE33" i="3"/>
  <c r="CG33" i="3"/>
  <c r="CI33" i="3"/>
  <c r="CK33" i="3"/>
  <c r="CM33" i="3"/>
  <c r="CO33" i="3"/>
  <c r="G34" i="3"/>
  <c r="I34" i="3"/>
  <c r="K34" i="3"/>
  <c r="M34" i="3"/>
  <c r="O34" i="3"/>
  <c r="Q34" i="3"/>
  <c r="S34" i="3"/>
  <c r="U34" i="3"/>
  <c r="W34" i="3"/>
  <c r="Y34" i="3"/>
  <c r="AA34" i="3"/>
  <c r="AC34" i="3"/>
  <c r="AE34" i="3"/>
  <c r="AG34" i="3"/>
  <c r="AI34" i="3"/>
  <c r="AK34" i="3"/>
  <c r="AM34" i="3"/>
  <c r="AO34" i="3"/>
  <c r="AQ34" i="3"/>
  <c r="AS34" i="3"/>
  <c r="AU34" i="3"/>
  <c r="AW34" i="3"/>
  <c r="AY34" i="3"/>
  <c r="BA34" i="3"/>
  <c r="BC34" i="3"/>
  <c r="BE34" i="3"/>
  <c r="BG34" i="3"/>
  <c r="BI34" i="3"/>
  <c r="BK34" i="3"/>
  <c r="BM34" i="3"/>
  <c r="BO34" i="3"/>
  <c r="BQ34" i="3"/>
  <c r="BS34" i="3"/>
  <c r="BU34" i="3"/>
  <c r="BW34" i="3"/>
  <c r="BY34" i="3"/>
  <c r="CA34" i="3"/>
  <c r="CC34" i="3"/>
  <c r="CE34" i="3"/>
  <c r="CG34" i="3"/>
  <c r="CI34" i="3"/>
  <c r="CK34" i="3"/>
  <c r="CM34" i="3"/>
  <c r="CO34" i="3"/>
  <c r="G35" i="3"/>
  <c r="I35" i="3"/>
  <c r="K35" i="3"/>
  <c r="M35" i="3"/>
  <c r="O35" i="3"/>
  <c r="Q35" i="3"/>
  <c r="S35" i="3"/>
  <c r="U35" i="3"/>
  <c r="W35" i="3"/>
  <c r="Y35" i="3"/>
  <c r="AA35" i="3"/>
  <c r="AC35" i="3"/>
  <c r="AE35" i="3"/>
  <c r="AG35" i="3"/>
  <c r="AI35" i="3"/>
  <c r="AK35" i="3"/>
  <c r="AM35" i="3"/>
  <c r="AO35" i="3"/>
  <c r="AQ35" i="3"/>
  <c r="AS35" i="3"/>
  <c r="AU35" i="3"/>
  <c r="AW35" i="3"/>
  <c r="AY35" i="3"/>
  <c r="BA35" i="3"/>
  <c r="BC35" i="3"/>
  <c r="BE35" i="3"/>
  <c r="BG35" i="3"/>
  <c r="BI35" i="3"/>
  <c r="BK35" i="3"/>
  <c r="BM35" i="3"/>
  <c r="BO35" i="3"/>
  <c r="BQ35" i="3"/>
  <c r="BS35" i="3"/>
  <c r="BU35" i="3"/>
  <c r="BW35" i="3"/>
  <c r="BY35" i="3"/>
  <c r="CA35" i="3"/>
  <c r="CC35" i="3"/>
  <c r="CE35" i="3"/>
  <c r="CG35" i="3"/>
  <c r="CI35" i="3"/>
  <c r="CK35" i="3"/>
  <c r="CM35" i="3"/>
  <c r="CO35" i="3"/>
  <c r="G36" i="3"/>
  <c r="I36" i="3"/>
  <c r="K36" i="3"/>
  <c r="M36" i="3"/>
  <c r="O36" i="3"/>
  <c r="Q36" i="3"/>
  <c r="S36" i="3"/>
  <c r="U36" i="3"/>
  <c r="W36" i="3"/>
  <c r="Y36" i="3"/>
  <c r="AA36" i="3"/>
  <c r="AC36" i="3"/>
  <c r="AE36" i="3"/>
  <c r="AG36" i="3"/>
  <c r="AI36" i="3"/>
  <c r="AK36" i="3"/>
  <c r="AM36" i="3"/>
  <c r="AO36" i="3"/>
  <c r="AQ36" i="3"/>
  <c r="AS36" i="3"/>
  <c r="AU36" i="3"/>
  <c r="AW36" i="3"/>
  <c r="AY36" i="3"/>
  <c r="BA36" i="3"/>
  <c r="BC36" i="3"/>
  <c r="BE36" i="3"/>
  <c r="BG36" i="3"/>
  <c r="BI36" i="3"/>
  <c r="BK36" i="3"/>
  <c r="BM36" i="3"/>
  <c r="BO36" i="3"/>
  <c r="BQ36" i="3"/>
  <c r="BS36" i="3"/>
  <c r="BU36" i="3"/>
  <c r="BW36" i="3"/>
  <c r="BY36" i="3"/>
  <c r="CA36" i="3"/>
  <c r="CC36" i="3"/>
  <c r="CE36" i="3"/>
  <c r="CG36" i="3"/>
  <c r="CI36" i="3"/>
  <c r="CK36" i="3"/>
  <c r="CM36" i="3"/>
  <c r="CO36" i="3"/>
  <c r="G37" i="3"/>
  <c r="I37" i="3"/>
  <c r="K37" i="3"/>
  <c r="M37" i="3"/>
  <c r="O37" i="3"/>
  <c r="Q37" i="3"/>
  <c r="S37" i="3"/>
  <c r="U37" i="3"/>
  <c r="W37" i="3"/>
  <c r="Y37" i="3"/>
  <c r="AA37" i="3"/>
  <c r="AC37" i="3"/>
  <c r="AE37" i="3"/>
  <c r="AG37" i="3"/>
  <c r="AI37" i="3"/>
  <c r="AK37" i="3"/>
  <c r="AM37" i="3"/>
  <c r="AO37" i="3"/>
  <c r="AQ37" i="3"/>
  <c r="AS37" i="3"/>
  <c r="AU37" i="3"/>
  <c r="AW37" i="3"/>
  <c r="AY37" i="3"/>
  <c r="BA37" i="3"/>
  <c r="BC37" i="3"/>
  <c r="BE37" i="3"/>
  <c r="BG37" i="3"/>
  <c r="BI37" i="3"/>
  <c r="BK37" i="3"/>
  <c r="BM37" i="3"/>
  <c r="BO37" i="3"/>
  <c r="BQ37" i="3"/>
  <c r="BS37" i="3"/>
  <c r="BU37" i="3"/>
  <c r="BW37" i="3"/>
  <c r="BY37" i="3"/>
  <c r="CA37" i="3"/>
  <c r="CC37" i="3"/>
  <c r="CE37" i="3"/>
  <c r="CG37" i="3"/>
  <c r="CI37" i="3"/>
  <c r="CK37" i="3"/>
  <c r="CM37" i="3"/>
  <c r="CO37" i="3"/>
  <c r="G38" i="3"/>
  <c r="I38" i="3"/>
  <c r="K38" i="3"/>
  <c r="M38" i="3"/>
  <c r="O38" i="3"/>
  <c r="Q38" i="3"/>
  <c r="S38" i="3"/>
  <c r="U38" i="3"/>
  <c r="W38" i="3"/>
  <c r="Y38" i="3"/>
  <c r="AA38" i="3"/>
  <c r="AC38" i="3"/>
  <c r="AE38" i="3"/>
  <c r="AG38" i="3"/>
  <c r="AI38" i="3"/>
  <c r="AK38" i="3"/>
  <c r="AM38" i="3"/>
  <c r="AO38" i="3"/>
  <c r="AQ38" i="3"/>
  <c r="AS38" i="3"/>
  <c r="AU38" i="3"/>
  <c r="AW38" i="3"/>
  <c r="AY38" i="3"/>
  <c r="BA38" i="3"/>
  <c r="BC38" i="3"/>
  <c r="BE38" i="3"/>
  <c r="BG38" i="3"/>
  <c r="BI38" i="3"/>
  <c r="BK38" i="3"/>
  <c r="BM38" i="3"/>
  <c r="BO38" i="3"/>
  <c r="BQ38" i="3"/>
  <c r="BS38" i="3"/>
  <c r="BU38" i="3"/>
  <c r="BW38" i="3"/>
  <c r="BY38" i="3"/>
  <c r="CA38" i="3"/>
  <c r="CC38" i="3"/>
  <c r="CE38" i="3"/>
  <c r="CG38" i="3"/>
  <c r="CI38" i="3"/>
  <c r="CK38" i="3"/>
  <c r="CM38" i="3"/>
  <c r="CO38" i="3"/>
  <c r="G39" i="3"/>
  <c r="I39" i="3"/>
  <c r="K39" i="3"/>
  <c r="M39" i="3"/>
  <c r="O39" i="3"/>
  <c r="Q39" i="3"/>
  <c r="S39" i="3"/>
  <c r="U39" i="3"/>
  <c r="W39" i="3"/>
  <c r="Y39" i="3"/>
  <c r="AA39" i="3"/>
  <c r="AC39" i="3"/>
  <c r="AE39" i="3"/>
  <c r="AG39" i="3"/>
  <c r="AI39" i="3"/>
  <c r="AK39" i="3"/>
  <c r="AM39" i="3"/>
  <c r="AO39" i="3"/>
  <c r="AQ39" i="3"/>
  <c r="AS39" i="3"/>
  <c r="AU39" i="3"/>
  <c r="AW39" i="3"/>
  <c r="AY39" i="3"/>
  <c r="BA39" i="3"/>
  <c r="BC39" i="3"/>
  <c r="BE39" i="3"/>
  <c r="BG39" i="3"/>
  <c r="BI39" i="3"/>
  <c r="BK39" i="3"/>
  <c r="BM39" i="3"/>
  <c r="BO39" i="3"/>
  <c r="BQ39" i="3"/>
  <c r="BS39" i="3"/>
  <c r="BU39" i="3"/>
  <c r="BW39" i="3"/>
  <c r="BY39" i="3"/>
  <c r="CA39" i="3"/>
  <c r="CC39" i="3"/>
  <c r="CE39" i="3"/>
  <c r="CG39" i="3"/>
  <c r="CI39" i="3"/>
  <c r="CK39" i="3"/>
  <c r="CM39" i="3"/>
  <c r="CO39" i="3"/>
  <c r="G40" i="3"/>
  <c r="I40" i="3"/>
  <c r="K40" i="3"/>
  <c r="M40" i="3"/>
  <c r="O40" i="3"/>
  <c r="Q40" i="3"/>
  <c r="S40" i="3"/>
  <c r="U40" i="3"/>
  <c r="W40" i="3"/>
  <c r="Y40" i="3"/>
  <c r="AA40" i="3"/>
  <c r="AC40" i="3"/>
  <c r="AE40" i="3"/>
  <c r="AG40" i="3"/>
  <c r="AI40" i="3"/>
  <c r="AK40" i="3"/>
  <c r="AM40" i="3"/>
  <c r="AO40" i="3"/>
  <c r="AQ40" i="3"/>
  <c r="AS40" i="3"/>
  <c r="AU40" i="3"/>
  <c r="AW40" i="3"/>
  <c r="AY40" i="3"/>
  <c r="BA40" i="3"/>
  <c r="BC40" i="3"/>
  <c r="BE40" i="3"/>
  <c r="BG40" i="3"/>
  <c r="BI40" i="3"/>
  <c r="BK40" i="3"/>
  <c r="BM40" i="3"/>
  <c r="BO40" i="3"/>
  <c r="BQ40" i="3"/>
  <c r="BS40" i="3"/>
  <c r="BU40" i="3"/>
  <c r="BW40" i="3"/>
  <c r="BY40" i="3"/>
  <c r="CA40" i="3"/>
  <c r="CC40" i="3"/>
  <c r="CE40" i="3"/>
  <c r="CG40" i="3"/>
  <c r="CI40" i="3"/>
  <c r="CK40" i="3"/>
  <c r="CM40" i="3"/>
  <c r="CO40" i="3"/>
  <c r="G41" i="3"/>
  <c r="I41" i="3"/>
  <c r="K41" i="3"/>
  <c r="M41" i="3"/>
  <c r="O41" i="3"/>
  <c r="Q41" i="3"/>
  <c r="S41" i="3"/>
  <c r="U41" i="3"/>
  <c r="W41" i="3"/>
  <c r="Y41" i="3"/>
  <c r="AA41" i="3"/>
  <c r="AC41" i="3"/>
  <c r="AE41" i="3"/>
  <c r="AG41" i="3"/>
  <c r="AI41" i="3"/>
  <c r="AK41" i="3"/>
  <c r="AM41" i="3"/>
  <c r="AO41" i="3"/>
  <c r="AQ41" i="3"/>
  <c r="AS41" i="3"/>
  <c r="AU41" i="3"/>
  <c r="AW41" i="3"/>
  <c r="AY41" i="3"/>
  <c r="BA41" i="3"/>
  <c r="BC41" i="3"/>
  <c r="BE41" i="3"/>
  <c r="BG41" i="3"/>
  <c r="BI41" i="3"/>
  <c r="BK41" i="3"/>
  <c r="BM41" i="3"/>
  <c r="BO41" i="3"/>
  <c r="BQ41" i="3"/>
  <c r="BS41" i="3"/>
  <c r="BU41" i="3"/>
  <c r="BW41" i="3"/>
  <c r="BY41" i="3"/>
  <c r="CA41" i="3"/>
  <c r="CC41" i="3"/>
  <c r="CE41" i="3"/>
  <c r="CG41" i="3"/>
  <c r="CI41" i="3"/>
  <c r="CK41" i="3"/>
  <c r="CM41" i="3"/>
  <c r="CO41" i="3"/>
  <c r="G42" i="3"/>
  <c r="I42" i="3"/>
  <c r="K42" i="3"/>
  <c r="M42" i="3"/>
  <c r="O42" i="3"/>
  <c r="Q42" i="3"/>
  <c r="S42" i="3"/>
  <c r="U42" i="3"/>
  <c r="W42" i="3"/>
  <c r="Y42" i="3"/>
  <c r="AA42" i="3"/>
  <c r="AC42" i="3"/>
  <c r="AE42" i="3"/>
  <c r="AG42" i="3"/>
  <c r="AI42" i="3"/>
  <c r="AK42" i="3"/>
  <c r="AM42" i="3"/>
  <c r="AO42" i="3"/>
  <c r="AQ42" i="3"/>
  <c r="AS42" i="3"/>
  <c r="AU42" i="3"/>
  <c r="AW42" i="3"/>
  <c r="AY42" i="3"/>
  <c r="BA42" i="3"/>
  <c r="BC42" i="3"/>
  <c r="BE42" i="3"/>
  <c r="BG42" i="3"/>
  <c r="BI42" i="3"/>
  <c r="BK42" i="3"/>
  <c r="BM42" i="3"/>
  <c r="BO42" i="3"/>
  <c r="BQ42" i="3"/>
  <c r="BS42" i="3"/>
  <c r="BU42" i="3"/>
  <c r="BW42" i="3"/>
  <c r="BY42" i="3"/>
  <c r="CA42" i="3"/>
  <c r="CC42" i="3"/>
  <c r="CE42" i="3"/>
  <c r="CG42" i="3"/>
  <c r="CI42" i="3"/>
  <c r="CK42" i="3"/>
  <c r="CM42" i="3"/>
  <c r="CO42" i="3"/>
  <c r="G43" i="3"/>
  <c r="I43" i="3"/>
  <c r="K43" i="3"/>
  <c r="M43" i="3"/>
  <c r="O43" i="3"/>
  <c r="Q43" i="3"/>
  <c r="S43" i="3"/>
  <c r="U43" i="3"/>
  <c r="W43" i="3"/>
  <c r="Y43" i="3"/>
  <c r="AA43" i="3"/>
  <c r="AC43" i="3"/>
  <c r="AE43" i="3"/>
  <c r="AG43" i="3"/>
  <c r="AI43" i="3"/>
  <c r="AK43" i="3"/>
  <c r="AM43" i="3"/>
  <c r="AO43" i="3"/>
  <c r="AQ43" i="3"/>
  <c r="AS43" i="3"/>
  <c r="AU43" i="3"/>
  <c r="AW43" i="3"/>
  <c r="AY43" i="3"/>
  <c r="BA43" i="3"/>
  <c r="BC43" i="3"/>
  <c r="BE43" i="3"/>
  <c r="BG43" i="3"/>
  <c r="BI43" i="3"/>
  <c r="BK43" i="3"/>
  <c r="BM43" i="3"/>
  <c r="BO43" i="3"/>
  <c r="BQ43" i="3"/>
  <c r="BS43" i="3"/>
  <c r="BU43" i="3"/>
  <c r="BW43" i="3"/>
  <c r="BY43" i="3"/>
  <c r="CA43" i="3"/>
  <c r="CC43" i="3"/>
  <c r="CE43" i="3"/>
  <c r="CG43" i="3"/>
  <c r="CI43" i="3"/>
  <c r="CK43" i="3"/>
  <c r="CM43" i="3"/>
  <c r="CO43" i="3"/>
  <c r="G44" i="3"/>
  <c r="I44" i="3"/>
  <c r="K44" i="3"/>
  <c r="M44" i="3"/>
  <c r="O44" i="3"/>
  <c r="Q44" i="3"/>
  <c r="S44" i="3"/>
  <c r="U44" i="3"/>
  <c r="W44" i="3"/>
  <c r="Y44" i="3"/>
  <c r="AA44" i="3"/>
  <c r="AC44" i="3"/>
  <c r="AE44" i="3"/>
  <c r="AG44" i="3"/>
  <c r="AI44" i="3"/>
  <c r="AK44" i="3"/>
  <c r="AM44" i="3"/>
  <c r="AO44" i="3"/>
  <c r="AQ44" i="3"/>
  <c r="AS44" i="3"/>
  <c r="AU44" i="3"/>
  <c r="AW44" i="3"/>
  <c r="AY44" i="3"/>
  <c r="BA44" i="3"/>
  <c r="BC44" i="3"/>
  <c r="BE44" i="3"/>
  <c r="BG44" i="3"/>
  <c r="BI44" i="3"/>
  <c r="BK44" i="3"/>
  <c r="BM44" i="3"/>
  <c r="BO44" i="3"/>
  <c r="BQ44" i="3"/>
  <c r="BS44" i="3"/>
  <c r="BU44" i="3"/>
  <c r="BW44" i="3"/>
  <c r="BY44" i="3"/>
  <c r="CA44" i="3"/>
  <c r="CC44" i="3"/>
  <c r="CE44" i="3"/>
  <c r="CG44" i="3"/>
  <c r="CI44" i="3"/>
  <c r="CK44" i="3"/>
  <c r="CM44" i="3"/>
  <c r="CO44" i="3"/>
  <c r="G45" i="3"/>
  <c r="I45" i="3"/>
  <c r="K45" i="3"/>
  <c r="M45" i="3"/>
  <c r="O45" i="3"/>
  <c r="Q45" i="3"/>
  <c r="S45" i="3"/>
  <c r="U45" i="3"/>
  <c r="W45" i="3"/>
  <c r="Y45" i="3"/>
  <c r="AA45" i="3"/>
  <c r="AC45" i="3"/>
  <c r="AE45" i="3"/>
  <c r="AG45" i="3"/>
  <c r="AI45" i="3"/>
  <c r="AK45" i="3"/>
  <c r="AM45" i="3"/>
  <c r="AO45" i="3"/>
  <c r="AQ45" i="3"/>
  <c r="AS45" i="3"/>
  <c r="AU45" i="3"/>
  <c r="AW45" i="3"/>
  <c r="AY45" i="3"/>
  <c r="BA45" i="3"/>
  <c r="BC45" i="3"/>
  <c r="BE45" i="3"/>
  <c r="BG45" i="3"/>
  <c r="BI45" i="3"/>
  <c r="BK45" i="3"/>
  <c r="BM45" i="3"/>
  <c r="BO45" i="3"/>
  <c r="BQ45" i="3"/>
  <c r="BS45" i="3"/>
  <c r="BU45" i="3"/>
  <c r="BW45" i="3"/>
  <c r="BY45" i="3"/>
  <c r="CA45" i="3"/>
  <c r="CC45" i="3"/>
  <c r="CE45" i="3"/>
  <c r="CG45" i="3"/>
  <c r="CI45" i="3"/>
  <c r="CK45" i="3"/>
  <c r="CM45" i="3"/>
  <c r="CO45" i="3"/>
  <c r="G46" i="3"/>
  <c r="I46" i="3"/>
  <c r="K46" i="3"/>
  <c r="M46" i="3"/>
  <c r="O46" i="3"/>
  <c r="Q46" i="3"/>
  <c r="S46" i="3"/>
  <c r="U46" i="3"/>
  <c r="W46" i="3"/>
  <c r="Y46" i="3"/>
  <c r="AA46" i="3"/>
  <c r="AC46" i="3"/>
  <c r="AE46" i="3"/>
  <c r="AG46" i="3"/>
  <c r="AI46" i="3"/>
  <c r="AK46" i="3"/>
  <c r="AM46" i="3"/>
  <c r="AO46" i="3"/>
  <c r="AQ46" i="3"/>
  <c r="AS46" i="3"/>
  <c r="AU46" i="3"/>
  <c r="AW46" i="3"/>
  <c r="AY46" i="3"/>
  <c r="BA46" i="3"/>
  <c r="BC46" i="3"/>
  <c r="BE46" i="3"/>
  <c r="BG46" i="3"/>
  <c r="BI46" i="3"/>
  <c r="BK46" i="3"/>
  <c r="BM46" i="3"/>
  <c r="BO46" i="3"/>
  <c r="BQ46" i="3"/>
  <c r="BS46" i="3"/>
  <c r="BU46" i="3"/>
  <c r="BW46" i="3"/>
  <c r="BY46" i="3"/>
  <c r="CA46" i="3"/>
  <c r="CC46" i="3"/>
  <c r="CE46" i="3"/>
  <c r="CG46" i="3"/>
  <c r="CI46" i="3"/>
  <c r="CK46" i="3"/>
  <c r="CM46" i="3"/>
  <c r="CO46" i="3"/>
  <c r="G47" i="3"/>
  <c r="I47" i="3"/>
  <c r="K47" i="3"/>
  <c r="M47" i="3"/>
  <c r="O47" i="3"/>
  <c r="Q47" i="3"/>
  <c r="S47" i="3"/>
  <c r="U47" i="3"/>
  <c r="W47" i="3"/>
  <c r="Y47" i="3"/>
  <c r="AA47" i="3"/>
  <c r="AC47" i="3"/>
  <c r="AE47" i="3"/>
  <c r="AG47" i="3"/>
  <c r="AI47" i="3"/>
  <c r="AK47" i="3"/>
  <c r="AM47" i="3"/>
  <c r="AO47" i="3"/>
  <c r="AQ47" i="3"/>
  <c r="AS47" i="3"/>
  <c r="AU47" i="3"/>
  <c r="AW47" i="3"/>
  <c r="AY47" i="3"/>
  <c r="BA47" i="3"/>
  <c r="BC47" i="3"/>
  <c r="BE47" i="3"/>
  <c r="BG47" i="3"/>
  <c r="BI47" i="3"/>
  <c r="BK47" i="3"/>
  <c r="BM47" i="3"/>
  <c r="BO47" i="3"/>
  <c r="BQ47" i="3"/>
  <c r="BS47" i="3"/>
  <c r="BU47" i="3"/>
  <c r="BW47" i="3"/>
  <c r="BY47" i="3"/>
  <c r="CA47" i="3"/>
  <c r="CC47" i="3"/>
  <c r="CE47" i="3"/>
  <c r="CG47" i="3"/>
  <c r="CI47" i="3"/>
  <c r="CK47" i="3"/>
  <c r="CM47" i="3"/>
  <c r="CO47" i="3"/>
  <c r="G48" i="3"/>
  <c r="I48" i="3"/>
  <c r="K48" i="3"/>
  <c r="M48" i="3"/>
  <c r="O48" i="3"/>
  <c r="Q48" i="3"/>
  <c r="S48" i="3"/>
  <c r="U48" i="3"/>
  <c r="W48" i="3"/>
  <c r="Y48" i="3"/>
  <c r="AA48" i="3"/>
  <c r="AC48" i="3"/>
  <c r="AE48" i="3"/>
  <c r="AG48" i="3"/>
  <c r="AI48" i="3"/>
  <c r="AK48" i="3"/>
  <c r="AM48" i="3"/>
  <c r="AO48" i="3"/>
  <c r="AQ48" i="3"/>
  <c r="AS48" i="3"/>
  <c r="AU48" i="3"/>
  <c r="AW48" i="3"/>
  <c r="AY48" i="3"/>
  <c r="BA48" i="3"/>
  <c r="BC48" i="3"/>
  <c r="BE48" i="3"/>
  <c r="BG48" i="3"/>
  <c r="BI48" i="3"/>
  <c r="BK48" i="3"/>
  <c r="BM48" i="3"/>
  <c r="BO48" i="3"/>
  <c r="BQ48" i="3"/>
  <c r="BS48" i="3"/>
  <c r="BU48" i="3"/>
  <c r="BW48" i="3"/>
  <c r="BY48" i="3"/>
  <c r="CA48" i="3"/>
  <c r="CC48" i="3"/>
  <c r="CE48" i="3"/>
  <c r="CG48" i="3"/>
  <c r="CI48" i="3"/>
  <c r="CK48" i="3"/>
  <c r="CM48" i="3"/>
  <c r="CO48" i="3"/>
  <c r="G49" i="3"/>
  <c r="I49" i="3"/>
  <c r="K49" i="3"/>
  <c r="M49" i="3"/>
  <c r="O49" i="3"/>
  <c r="Q49" i="3"/>
  <c r="S49" i="3"/>
  <c r="U49" i="3"/>
  <c r="W49" i="3"/>
  <c r="Y49" i="3"/>
  <c r="AA49" i="3"/>
  <c r="AC49" i="3"/>
  <c r="AE49" i="3"/>
  <c r="AG49" i="3"/>
  <c r="AI49" i="3"/>
  <c r="AK49" i="3"/>
  <c r="AM49" i="3"/>
  <c r="AO49" i="3"/>
  <c r="AQ49" i="3"/>
  <c r="AS49" i="3"/>
  <c r="AU49" i="3"/>
  <c r="AW49" i="3"/>
  <c r="AY49" i="3"/>
  <c r="BA49" i="3"/>
  <c r="BC49" i="3"/>
  <c r="BE49" i="3"/>
  <c r="BG49" i="3"/>
  <c r="BI49" i="3"/>
  <c r="BK49" i="3"/>
  <c r="BM49" i="3"/>
  <c r="BO49" i="3"/>
  <c r="BQ49" i="3"/>
  <c r="BS49" i="3"/>
  <c r="BU49" i="3"/>
  <c r="BW49" i="3"/>
  <c r="BY49" i="3"/>
  <c r="CA49" i="3"/>
  <c r="CC49" i="3"/>
  <c r="CE49" i="3"/>
  <c r="CG49" i="3"/>
  <c r="CI49" i="3"/>
  <c r="CK49" i="3"/>
  <c r="CM49" i="3"/>
  <c r="CO49" i="3"/>
  <c r="G50" i="3"/>
  <c r="I50" i="3"/>
  <c r="K50" i="3"/>
  <c r="M50" i="3"/>
  <c r="O50" i="3"/>
  <c r="Q50" i="3"/>
  <c r="S50" i="3"/>
  <c r="U50" i="3"/>
  <c r="W50" i="3"/>
  <c r="Y50" i="3"/>
  <c r="AA50" i="3"/>
  <c r="AC50" i="3"/>
  <c r="AE50" i="3"/>
  <c r="AG50" i="3"/>
  <c r="AI50" i="3"/>
  <c r="AK50" i="3"/>
  <c r="AM50" i="3"/>
  <c r="AO50" i="3"/>
  <c r="AQ50" i="3"/>
  <c r="AS50" i="3"/>
  <c r="AU50" i="3"/>
  <c r="AW50" i="3"/>
  <c r="AY50" i="3"/>
  <c r="BA50" i="3"/>
  <c r="BC50" i="3"/>
  <c r="BE50" i="3"/>
  <c r="BG50" i="3"/>
  <c r="BI50" i="3"/>
  <c r="BK50" i="3"/>
  <c r="BM50" i="3"/>
  <c r="BO50" i="3"/>
  <c r="BQ50" i="3"/>
  <c r="BS50" i="3"/>
  <c r="BU50" i="3"/>
  <c r="BW50" i="3"/>
  <c r="BY50" i="3"/>
  <c r="CA50" i="3"/>
  <c r="CC50" i="3"/>
  <c r="CE50" i="3"/>
  <c r="CG50" i="3"/>
  <c r="CI50" i="3"/>
  <c r="CK50" i="3"/>
  <c r="CM50" i="3"/>
  <c r="CO50" i="3"/>
  <c r="G51" i="3"/>
  <c r="I51" i="3"/>
  <c r="K51" i="3"/>
  <c r="M51" i="3"/>
  <c r="O51" i="3"/>
  <c r="Q51" i="3"/>
  <c r="S51" i="3"/>
  <c r="U51" i="3"/>
  <c r="W51" i="3"/>
  <c r="Y51" i="3"/>
  <c r="AA51" i="3"/>
  <c r="AC51" i="3"/>
  <c r="AE51" i="3"/>
  <c r="AG51" i="3"/>
  <c r="AI51" i="3"/>
  <c r="AK51" i="3"/>
  <c r="AM51" i="3"/>
  <c r="AO51" i="3"/>
  <c r="AQ51" i="3"/>
  <c r="AS51" i="3"/>
  <c r="AU51" i="3"/>
  <c r="AW51" i="3"/>
  <c r="AY51" i="3"/>
  <c r="BA51" i="3"/>
  <c r="BC51" i="3"/>
  <c r="BE51" i="3"/>
  <c r="BG51" i="3"/>
  <c r="BI51" i="3"/>
  <c r="BK51" i="3"/>
  <c r="BM51" i="3"/>
  <c r="BO51" i="3"/>
  <c r="BQ51" i="3"/>
  <c r="BS51" i="3"/>
  <c r="BU51" i="3"/>
  <c r="BW51" i="3"/>
  <c r="BY51" i="3"/>
  <c r="CA51" i="3"/>
  <c r="CC51" i="3"/>
  <c r="CE51" i="3"/>
  <c r="CG51" i="3"/>
  <c r="CI51" i="3"/>
  <c r="CK51" i="3"/>
  <c r="CM51" i="3"/>
  <c r="CO51" i="3"/>
  <c r="G52" i="3"/>
  <c r="I52" i="3"/>
  <c r="K52" i="3"/>
  <c r="M52" i="3"/>
  <c r="O52" i="3"/>
  <c r="Q52" i="3"/>
  <c r="S52" i="3"/>
  <c r="U52" i="3"/>
  <c r="W52" i="3"/>
  <c r="Y52" i="3"/>
  <c r="AA52" i="3"/>
  <c r="AC52" i="3"/>
  <c r="AE52" i="3"/>
  <c r="AG52" i="3"/>
  <c r="AI52" i="3"/>
  <c r="AK52" i="3"/>
  <c r="AM52" i="3"/>
  <c r="AO52" i="3"/>
  <c r="AQ52" i="3"/>
  <c r="AS52" i="3"/>
  <c r="AU52" i="3"/>
  <c r="AW52" i="3"/>
  <c r="AY52" i="3"/>
  <c r="BA52" i="3"/>
  <c r="BC52" i="3"/>
  <c r="BE52" i="3"/>
  <c r="BG52" i="3"/>
  <c r="BI52" i="3"/>
  <c r="BK52" i="3"/>
  <c r="BM52" i="3"/>
  <c r="BO52" i="3"/>
  <c r="BQ52" i="3"/>
  <c r="BS52" i="3"/>
  <c r="BU52" i="3"/>
  <c r="BW52" i="3"/>
  <c r="BY52" i="3"/>
  <c r="CA52" i="3"/>
  <c r="CC52" i="3"/>
  <c r="CE52" i="3"/>
  <c r="CG52" i="3"/>
  <c r="CI52" i="3"/>
  <c r="CK52" i="3"/>
  <c r="CM52" i="3"/>
  <c r="CO52" i="3"/>
  <c r="G53" i="3"/>
  <c r="I53" i="3"/>
  <c r="K53" i="3"/>
  <c r="M53" i="3"/>
  <c r="O53" i="3"/>
  <c r="Q53" i="3"/>
  <c r="S53" i="3"/>
  <c r="U53" i="3"/>
  <c r="W53" i="3"/>
  <c r="Y53" i="3"/>
  <c r="AA53" i="3"/>
  <c r="AC53" i="3"/>
  <c r="AE53" i="3"/>
  <c r="AG53" i="3"/>
  <c r="AI53" i="3"/>
  <c r="AK53" i="3"/>
  <c r="AM53" i="3"/>
  <c r="AO53" i="3"/>
  <c r="AQ53" i="3"/>
  <c r="AS53" i="3"/>
  <c r="AU53" i="3"/>
  <c r="AW53" i="3"/>
  <c r="AY53" i="3"/>
  <c r="BA53" i="3"/>
  <c r="BC53" i="3"/>
  <c r="BE53" i="3"/>
  <c r="BG53" i="3"/>
  <c r="BI53" i="3"/>
  <c r="BK53" i="3"/>
  <c r="BM53" i="3"/>
  <c r="BO53" i="3"/>
  <c r="BQ53" i="3"/>
  <c r="BS53" i="3"/>
  <c r="BU53" i="3"/>
  <c r="BW53" i="3"/>
  <c r="BY53" i="3"/>
  <c r="CA53" i="3"/>
  <c r="CC53" i="3"/>
  <c r="CE53" i="3"/>
  <c r="CG53" i="3"/>
  <c r="CI53" i="3"/>
  <c r="CK53" i="3"/>
  <c r="CM53" i="3"/>
  <c r="CO53" i="3"/>
  <c r="G54" i="3"/>
  <c r="I54" i="3"/>
  <c r="K54" i="3"/>
  <c r="M54" i="3"/>
  <c r="O54" i="3"/>
  <c r="Q54" i="3"/>
  <c r="S54" i="3"/>
  <c r="U54" i="3"/>
  <c r="W54" i="3"/>
  <c r="Y54" i="3"/>
  <c r="AA54" i="3"/>
  <c r="AC54" i="3"/>
  <c r="AE54" i="3"/>
  <c r="AG54" i="3"/>
  <c r="AI54" i="3"/>
  <c r="AK54" i="3"/>
  <c r="AM54" i="3"/>
  <c r="AO54" i="3"/>
  <c r="AQ54" i="3"/>
  <c r="AS54" i="3"/>
  <c r="AU54" i="3"/>
  <c r="AW54" i="3"/>
  <c r="AY54" i="3"/>
  <c r="BA54" i="3"/>
  <c r="BC54" i="3"/>
  <c r="BE54" i="3"/>
  <c r="BG54" i="3"/>
  <c r="BI54" i="3"/>
  <c r="BK54" i="3"/>
  <c r="BM54" i="3"/>
  <c r="BO54" i="3"/>
  <c r="BQ54" i="3"/>
  <c r="BS54" i="3"/>
  <c r="BU54" i="3"/>
  <c r="BW54" i="3"/>
  <c r="BY54" i="3"/>
  <c r="CA54" i="3"/>
  <c r="CC54" i="3"/>
  <c r="CE54" i="3"/>
  <c r="CG54" i="3"/>
  <c r="CI54" i="3"/>
  <c r="CK54" i="3"/>
  <c r="CM54" i="3"/>
  <c r="CO54" i="3"/>
  <c r="G55" i="3"/>
  <c r="I55" i="3"/>
  <c r="K55" i="3"/>
  <c r="M55" i="3"/>
  <c r="O55" i="3"/>
  <c r="Q55" i="3"/>
  <c r="S55" i="3"/>
  <c r="U55" i="3"/>
  <c r="W55" i="3"/>
  <c r="Y55" i="3"/>
  <c r="AA55" i="3"/>
  <c r="AC55" i="3"/>
  <c r="AE55" i="3"/>
  <c r="AG55" i="3"/>
  <c r="AI55" i="3"/>
  <c r="AK55" i="3"/>
  <c r="AM55" i="3"/>
  <c r="AO55" i="3"/>
  <c r="AQ55" i="3"/>
  <c r="AS55" i="3"/>
  <c r="AU55" i="3"/>
  <c r="AW55" i="3"/>
  <c r="AY55" i="3"/>
  <c r="BA55" i="3"/>
  <c r="BC55" i="3"/>
  <c r="BE55" i="3"/>
  <c r="BG55" i="3"/>
  <c r="BI55" i="3"/>
  <c r="BK55" i="3"/>
  <c r="BM55" i="3"/>
  <c r="BO55" i="3"/>
  <c r="BQ55" i="3"/>
  <c r="BS55" i="3"/>
  <c r="BU55" i="3"/>
  <c r="BW55" i="3"/>
  <c r="BY55" i="3"/>
  <c r="CA55" i="3"/>
  <c r="CC55" i="3"/>
  <c r="CE55" i="3"/>
  <c r="CG55" i="3"/>
  <c r="CI55" i="3"/>
  <c r="CK55" i="3"/>
  <c r="CM55" i="3"/>
  <c r="CO55" i="3"/>
  <c r="G56" i="3"/>
  <c r="I56" i="3"/>
  <c r="K56" i="3"/>
  <c r="M56" i="3"/>
  <c r="O56" i="3"/>
  <c r="Q56" i="3"/>
  <c r="S56" i="3"/>
  <c r="U56" i="3"/>
  <c r="W56" i="3"/>
  <c r="Y56" i="3"/>
  <c r="AA56" i="3"/>
  <c r="AC56" i="3"/>
  <c r="AE56" i="3"/>
  <c r="AG56" i="3"/>
  <c r="AI56" i="3"/>
  <c r="AK56" i="3"/>
  <c r="AM56" i="3"/>
  <c r="AO56" i="3"/>
  <c r="AQ56" i="3"/>
  <c r="AS56" i="3"/>
  <c r="AU56" i="3"/>
  <c r="AW56" i="3"/>
  <c r="AY56" i="3"/>
  <c r="BA56" i="3"/>
  <c r="BC56" i="3"/>
  <c r="BE56" i="3"/>
  <c r="BG56" i="3"/>
  <c r="BI56" i="3"/>
  <c r="BK56" i="3"/>
  <c r="BM56" i="3"/>
  <c r="BO56" i="3"/>
  <c r="BQ56" i="3"/>
  <c r="BS56" i="3"/>
  <c r="BU56" i="3"/>
  <c r="BW56" i="3"/>
  <c r="BY56" i="3"/>
  <c r="CA56" i="3"/>
  <c r="CC56" i="3"/>
  <c r="CE56" i="3"/>
  <c r="CG56" i="3"/>
  <c r="CI56" i="3"/>
  <c r="CK56" i="3"/>
  <c r="CM56" i="3"/>
  <c r="CO56" i="3"/>
  <c r="G57" i="3"/>
  <c r="I57" i="3"/>
  <c r="K57" i="3"/>
  <c r="M57" i="3"/>
  <c r="O57" i="3"/>
  <c r="Q57" i="3"/>
  <c r="S57" i="3"/>
  <c r="U57" i="3"/>
  <c r="W57" i="3"/>
  <c r="Y57" i="3"/>
  <c r="AA57" i="3"/>
  <c r="AC57" i="3"/>
  <c r="AE57" i="3"/>
  <c r="AG57" i="3"/>
  <c r="AI57" i="3"/>
  <c r="AK57" i="3"/>
  <c r="AM57" i="3"/>
  <c r="AO57" i="3"/>
  <c r="AQ57" i="3"/>
  <c r="AS57" i="3"/>
  <c r="AU57" i="3"/>
  <c r="AW57" i="3"/>
  <c r="AY57" i="3"/>
  <c r="BA57" i="3"/>
  <c r="BC57" i="3"/>
  <c r="BE57" i="3"/>
  <c r="BG57" i="3"/>
  <c r="BI57" i="3"/>
  <c r="BK57" i="3"/>
  <c r="BM57" i="3"/>
  <c r="BO57" i="3"/>
  <c r="BQ57" i="3"/>
  <c r="BS57" i="3"/>
  <c r="BU57" i="3"/>
  <c r="BW57" i="3"/>
  <c r="BY57" i="3"/>
  <c r="CA57" i="3"/>
  <c r="CC57" i="3"/>
  <c r="CE57" i="3"/>
  <c r="CG57" i="3"/>
  <c r="CI57" i="3"/>
  <c r="CK57" i="3"/>
  <c r="CM57" i="3"/>
  <c r="CO57" i="3"/>
  <c r="G58" i="3"/>
  <c r="I58" i="3"/>
  <c r="K58" i="3"/>
  <c r="M58" i="3"/>
  <c r="O58" i="3"/>
  <c r="Q58" i="3"/>
  <c r="S58" i="3"/>
  <c r="U58" i="3"/>
  <c r="W58" i="3"/>
  <c r="Y58" i="3"/>
  <c r="AA58" i="3"/>
  <c r="AC58" i="3"/>
  <c r="AE58" i="3"/>
  <c r="AG58" i="3"/>
  <c r="AI58" i="3"/>
  <c r="AK58" i="3"/>
  <c r="AM58" i="3"/>
  <c r="AO58" i="3"/>
  <c r="AQ58" i="3"/>
  <c r="AS58" i="3"/>
  <c r="AU58" i="3"/>
  <c r="AW58" i="3"/>
  <c r="AY58" i="3"/>
  <c r="BA58" i="3"/>
  <c r="BC58" i="3"/>
  <c r="BE58" i="3"/>
  <c r="BG58" i="3"/>
  <c r="BI58" i="3"/>
  <c r="BK58" i="3"/>
  <c r="BM58" i="3"/>
  <c r="BO58" i="3"/>
  <c r="BQ58" i="3"/>
  <c r="BS58" i="3"/>
  <c r="BU58" i="3"/>
  <c r="BW58" i="3"/>
  <c r="BY58" i="3"/>
  <c r="CA58" i="3"/>
  <c r="CC58" i="3"/>
  <c r="CE58" i="3"/>
  <c r="CG58" i="3"/>
  <c r="CI58" i="3"/>
  <c r="CK58" i="3"/>
  <c r="CM58" i="3"/>
  <c r="CO58" i="3"/>
  <c r="G59" i="3"/>
  <c r="I59" i="3"/>
  <c r="K59" i="3"/>
  <c r="M59" i="3"/>
  <c r="O59" i="3"/>
  <c r="Q59" i="3"/>
  <c r="S59" i="3"/>
  <c r="U59" i="3"/>
  <c r="W59" i="3"/>
  <c r="Y59" i="3"/>
  <c r="AA59" i="3"/>
  <c r="AC59" i="3"/>
  <c r="AE59" i="3"/>
  <c r="AG59" i="3"/>
  <c r="AI59" i="3"/>
  <c r="AK59" i="3"/>
  <c r="AM59" i="3"/>
  <c r="AO59" i="3"/>
  <c r="AQ59" i="3"/>
  <c r="AS59" i="3"/>
  <c r="AU59" i="3"/>
  <c r="AW59" i="3"/>
  <c r="AY59" i="3"/>
  <c r="BA59" i="3"/>
  <c r="BC59" i="3"/>
  <c r="BE59" i="3"/>
  <c r="BG59" i="3"/>
  <c r="BI59" i="3"/>
  <c r="BK59" i="3"/>
  <c r="BM59" i="3"/>
  <c r="BO59" i="3"/>
  <c r="BQ59" i="3"/>
  <c r="BS59" i="3"/>
  <c r="BU59" i="3"/>
  <c r="BW59" i="3"/>
  <c r="BY59" i="3"/>
  <c r="CA59" i="3"/>
  <c r="CC59" i="3"/>
  <c r="CE59" i="3"/>
  <c r="CG59" i="3"/>
  <c r="CI59" i="3"/>
  <c r="CK59" i="3"/>
  <c r="CM59" i="3"/>
  <c r="CO59" i="3"/>
  <c r="G60" i="3"/>
  <c r="I60" i="3"/>
  <c r="K60" i="3"/>
  <c r="M60" i="3"/>
  <c r="O60" i="3"/>
  <c r="Q60" i="3"/>
  <c r="S60" i="3"/>
  <c r="U60" i="3"/>
  <c r="W60" i="3"/>
  <c r="Y60" i="3"/>
  <c r="AA60" i="3"/>
  <c r="AC60" i="3"/>
  <c r="AE60" i="3"/>
  <c r="AG60" i="3"/>
  <c r="AI60" i="3"/>
  <c r="AK60" i="3"/>
  <c r="AM60" i="3"/>
  <c r="AO60" i="3"/>
  <c r="AQ60" i="3"/>
  <c r="AS60" i="3"/>
  <c r="AU60" i="3"/>
  <c r="AW60" i="3"/>
  <c r="AY60" i="3"/>
  <c r="BA60" i="3"/>
  <c r="BC60" i="3"/>
  <c r="BE60" i="3"/>
  <c r="BG60" i="3"/>
  <c r="BI60" i="3"/>
  <c r="BK60" i="3"/>
  <c r="BM60" i="3"/>
  <c r="BO60" i="3"/>
  <c r="BQ60" i="3"/>
  <c r="BS60" i="3"/>
  <c r="BU60" i="3"/>
  <c r="BW60" i="3"/>
  <c r="BY60" i="3"/>
  <c r="CA60" i="3"/>
  <c r="CC60" i="3"/>
  <c r="CE60" i="3"/>
  <c r="CG60" i="3"/>
  <c r="CI60" i="3"/>
  <c r="CK60" i="3"/>
  <c r="CM60" i="3"/>
  <c r="CO60" i="3"/>
  <c r="G61" i="3"/>
  <c r="I61" i="3"/>
  <c r="K61" i="3"/>
  <c r="M61" i="3"/>
  <c r="O61" i="3"/>
  <c r="Q61" i="3"/>
  <c r="S61" i="3"/>
  <c r="U61" i="3"/>
  <c r="W61" i="3"/>
  <c r="Y61" i="3"/>
  <c r="AA61" i="3"/>
  <c r="AC61" i="3"/>
  <c r="AE61" i="3"/>
  <c r="AG61" i="3"/>
  <c r="AI61" i="3"/>
  <c r="AK61" i="3"/>
  <c r="AM61" i="3"/>
  <c r="AO61" i="3"/>
  <c r="AQ61" i="3"/>
  <c r="AS61" i="3"/>
  <c r="AU61" i="3"/>
  <c r="AW61" i="3"/>
  <c r="AY61" i="3"/>
  <c r="BA61" i="3"/>
  <c r="BC61" i="3"/>
  <c r="BE61" i="3"/>
  <c r="BG61" i="3"/>
  <c r="BI61" i="3"/>
  <c r="BK61" i="3"/>
  <c r="BM61" i="3"/>
  <c r="BO61" i="3"/>
  <c r="BQ61" i="3"/>
  <c r="BS61" i="3"/>
  <c r="BU61" i="3"/>
  <c r="BW61" i="3"/>
  <c r="BY61" i="3"/>
  <c r="CA61" i="3"/>
  <c r="CC61" i="3"/>
  <c r="CE61" i="3"/>
  <c r="CG61" i="3"/>
  <c r="CI61" i="3"/>
  <c r="CK61" i="3"/>
  <c r="CM61" i="3"/>
  <c r="CO61" i="3"/>
  <c r="G62" i="3"/>
  <c r="I62" i="3"/>
  <c r="K62" i="3"/>
  <c r="M62" i="3"/>
  <c r="O62" i="3"/>
  <c r="Q62" i="3"/>
  <c r="S62" i="3"/>
  <c r="U62" i="3"/>
  <c r="W62" i="3"/>
  <c r="Y62" i="3"/>
  <c r="AA62" i="3"/>
  <c r="AC62" i="3"/>
  <c r="AE62" i="3"/>
  <c r="AG62" i="3"/>
  <c r="AI62" i="3"/>
  <c r="AK62" i="3"/>
  <c r="AM62" i="3"/>
  <c r="AO62" i="3"/>
  <c r="AQ62" i="3"/>
  <c r="AS62" i="3"/>
  <c r="AU62" i="3"/>
  <c r="AW62" i="3"/>
  <c r="AY62" i="3"/>
  <c r="BA62" i="3"/>
  <c r="BC62" i="3"/>
  <c r="BE62" i="3"/>
  <c r="BG62" i="3"/>
  <c r="BI62" i="3"/>
  <c r="BK62" i="3"/>
  <c r="BM62" i="3"/>
  <c r="BO62" i="3"/>
  <c r="BQ62" i="3"/>
  <c r="BS62" i="3"/>
  <c r="BU62" i="3"/>
  <c r="BW62" i="3"/>
  <c r="BY62" i="3"/>
  <c r="CA62" i="3"/>
  <c r="CC62" i="3"/>
  <c r="CE62" i="3"/>
  <c r="CG62" i="3"/>
  <c r="CI62" i="3"/>
  <c r="CK62" i="3"/>
  <c r="CM62" i="3"/>
  <c r="CO62" i="3"/>
  <c r="G63" i="3"/>
  <c r="I63" i="3"/>
  <c r="K63" i="3"/>
  <c r="M63" i="3"/>
  <c r="O63" i="3"/>
  <c r="Q63" i="3"/>
  <c r="S63" i="3"/>
  <c r="U63" i="3"/>
  <c r="W63" i="3"/>
  <c r="Y63" i="3"/>
  <c r="AA63" i="3"/>
  <c r="AC63" i="3"/>
  <c r="AE63" i="3"/>
  <c r="AG63" i="3"/>
  <c r="AI63" i="3"/>
  <c r="AK63" i="3"/>
  <c r="AM63" i="3"/>
  <c r="AO63" i="3"/>
  <c r="AQ63" i="3"/>
  <c r="AS63" i="3"/>
  <c r="AU63" i="3"/>
  <c r="AW63" i="3"/>
  <c r="AY63" i="3"/>
  <c r="BA63" i="3"/>
  <c r="BC63" i="3"/>
  <c r="BE63" i="3"/>
  <c r="BG63" i="3"/>
  <c r="BI63" i="3"/>
  <c r="BK63" i="3"/>
  <c r="BM63" i="3"/>
  <c r="BO63" i="3"/>
  <c r="BQ63" i="3"/>
  <c r="BS63" i="3"/>
  <c r="BU63" i="3"/>
  <c r="BW63" i="3"/>
  <c r="BY63" i="3"/>
  <c r="CA63" i="3"/>
  <c r="CC63" i="3"/>
  <c r="CE63" i="3"/>
  <c r="CG63" i="3"/>
  <c r="CI63" i="3"/>
  <c r="CK63" i="3"/>
  <c r="CM63" i="3"/>
  <c r="CO63" i="3"/>
  <c r="G64" i="3"/>
  <c r="I64" i="3"/>
  <c r="K64" i="3"/>
  <c r="M64" i="3"/>
  <c r="O64" i="3"/>
  <c r="Q64" i="3"/>
  <c r="S64" i="3"/>
  <c r="U64" i="3"/>
  <c r="W64" i="3"/>
  <c r="Y64" i="3"/>
  <c r="AA64" i="3"/>
  <c r="AC64" i="3"/>
  <c r="AE64" i="3"/>
  <c r="AG64" i="3"/>
  <c r="AI64" i="3"/>
  <c r="AK64" i="3"/>
  <c r="AM64" i="3"/>
  <c r="AO64" i="3"/>
  <c r="AQ64" i="3"/>
  <c r="AS64" i="3"/>
  <c r="AU64" i="3"/>
  <c r="AW64" i="3"/>
  <c r="AY64" i="3"/>
  <c r="BA64" i="3"/>
  <c r="BC64" i="3"/>
  <c r="BE64" i="3"/>
  <c r="BG64" i="3"/>
  <c r="BI64" i="3"/>
  <c r="BK64" i="3"/>
  <c r="BM64" i="3"/>
  <c r="BO64" i="3"/>
  <c r="BQ64" i="3"/>
  <c r="BS64" i="3"/>
  <c r="BU64" i="3"/>
  <c r="BW64" i="3"/>
  <c r="BY64" i="3"/>
  <c r="CA64" i="3"/>
  <c r="CC64" i="3"/>
  <c r="CE64" i="3"/>
  <c r="CG64" i="3"/>
  <c r="CI64" i="3"/>
  <c r="CK64" i="3"/>
  <c r="CM64" i="3"/>
  <c r="CO64" i="3"/>
  <c r="G65" i="3"/>
  <c r="I65" i="3"/>
  <c r="K65" i="3"/>
  <c r="M65" i="3"/>
  <c r="O65" i="3"/>
  <c r="Q65" i="3"/>
  <c r="S65" i="3"/>
  <c r="U65" i="3"/>
  <c r="W65" i="3"/>
  <c r="Y65" i="3"/>
  <c r="AA65" i="3"/>
  <c r="AC65" i="3"/>
  <c r="AE65" i="3"/>
  <c r="AG65" i="3"/>
  <c r="AI65" i="3"/>
  <c r="AK65" i="3"/>
  <c r="AM65" i="3"/>
  <c r="AO65" i="3"/>
  <c r="AQ65" i="3"/>
  <c r="AS65" i="3"/>
  <c r="AU65" i="3"/>
  <c r="AW65" i="3"/>
  <c r="AY65" i="3"/>
  <c r="BA65" i="3"/>
  <c r="BC65" i="3"/>
  <c r="BE65" i="3"/>
  <c r="BG65" i="3"/>
  <c r="BI65" i="3"/>
  <c r="BK65" i="3"/>
  <c r="BM65" i="3"/>
  <c r="BO65" i="3"/>
  <c r="BQ65" i="3"/>
  <c r="BS65" i="3"/>
  <c r="BU65" i="3"/>
  <c r="BW65" i="3"/>
  <c r="BY65" i="3"/>
  <c r="CA65" i="3"/>
  <c r="CC65" i="3"/>
  <c r="CE65" i="3"/>
  <c r="CG65" i="3"/>
  <c r="CI65" i="3"/>
  <c r="CK65" i="3"/>
  <c r="CM65" i="3"/>
  <c r="CO65" i="3"/>
  <c r="G66" i="3"/>
  <c r="I66" i="3"/>
  <c r="K66" i="3"/>
  <c r="M66" i="3"/>
  <c r="O66" i="3"/>
  <c r="Q66" i="3"/>
  <c r="S66" i="3"/>
  <c r="U66" i="3"/>
  <c r="W66" i="3"/>
  <c r="Y66" i="3"/>
  <c r="AA66" i="3"/>
  <c r="AC66" i="3"/>
  <c r="AE66" i="3"/>
  <c r="AG66" i="3"/>
  <c r="AI66" i="3"/>
  <c r="AK66" i="3"/>
  <c r="AM66" i="3"/>
  <c r="AO66" i="3"/>
  <c r="AQ66" i="3"/>
  <c r="AS66" i="3"/>
  <c r="AU66" i="3"/>
  <c r="AW66" i="3"/>
  <c r="AY66" i="3"/>
  <c r="BA66" i="3"/>
  <c r="BC66" i="3"/>
  <c r="BE66" i="3"/>
  <c r="BG66" i="3"/>
  <c r="BI66" i="3"/>
  <c r="BK66" i="3"/>
  <c r="BM66" i="3"/>
  <c r="BO66" i="3"/>
  <c r="BQ66" i="3"/>
  <c r="BS66" i="3"/>
  <c r="BU66" i="3"/>
  <c r="BW66" i="3"/>
  <c r="BY66" i="3"/>
  <c r="CA66" i="3"/>
  <c r="CC66" i="3"/>
  <c r="CE66" i="3"/>
  <c r="CG66" i="3"/>
  <c r="CI66" i="3"/>
  <c r="CK66" i="3"/>
  <c r="CM66" i="3"/>
  <c r="CO66" i="3"/>
  <c r="G67" i="3"/>
  <c r="I67" i="3"/>
  <c r="K67" i="3"/>
  <c r="M67" i="3"/>
  <c r="O67" i="3"/>
  <c r="Q67" i="3"/>
  <c r="S67" i="3"/>
  <c r="U67" i="3"/>
  <c r="W67" i="3"/>
  <c r="Y67" i="3"/>
  <c r="AA67" i="3"/>
  <c r="AC67" i="3"/>
  <c r="AE67" i="3"/>
  <c r="AG67" i="3"/>
  <c r="AI67" i="3"/>
  <c r="AK67" i="3"/>
  <c r="AM67" i="3"/>
  <c r="AO67" i="3"/>
  <c r="AQ67" i="3"/>
  <c r="AS67" i="3"/>
  <c r="AU67" i="3"/>
  <c r="AW67" i="3"/>
  <c r="AY67" i="3"/>
  <c r="BA67" i="3"/>
  <c r="BC67" i="3"/>
  <c r="BE67" i="3"/>
  <c r="BG67" i="3"/>
  <c r="BI67" i="3"/>
  <c r="BK67" i="3"/>
  <c r="BM67" i="3"/>
  <c r="BO67" i="3"/>
  <c r="BQ67" i="3"/>
  <c r="BS67" i="3"/>
  <c r="BU67" i="3"/>
  <c r="BW67" i="3"/>
  <c r="BY67" i="3"/>
  <c r="CA67" i="3"/>
  <c r="CC67" i="3"/>
  <c r="CE67" i="3"/>
  <c r="CG67" i="3"/>
  <c r="CI67" i="3"/>
  <c r="CK67" i="3"/>
  <c r="CM67" i="3"/>
  <c r="CO67" i="3"/>
  <c r="G68" i="3"/>
  <c r="I68" i="3"/>
  <c r="K68" i="3"/>
  <c r="M68" i="3"/>
  <c r="O68" i="3"/>
  <c r="Q68" i="3"/>
  <c r="S68" i="3"/>
  <c r="U68" i="3"/>
  <c r="W68" i="3"/>
  <c r="Y68" i="3"/>
  <c r="AA68" i="3"/>
  <c r="AC68" i="3"/>
  <c r="AE68" i="3"/>
  <c r="AG68" i="3"/>
  <c r="AI68" i="3"/>
  <c r="AK68" i="3"/>
  <c r="AM68" i="3"/>
  <c r="AO68" i="3"/>
  <c r="AQ68" i="3"/>
  <c r="AS68" i="3"/>
  <c r="AU68" i="3"/>
  <c r="AW68" i="3"/>
  <c r="AY68" i="3"/>
  <c r="BA68" i="3"/>
  <c r="BC68" i="3"/>
  <c r="BE68" i="3"/>
  <c r="BG68" i="3"/>
  <c r="BI68" i="3"/>
  <c r="BK68" i="3"/>
  <c r="BM68" i="3"/>
  <c r="BO68" i="3"/>
  <c r="BQ68" i="3"/>
  <c r="BS68" i="3"/>
  <c r="BU68" i="3"/>
  <c r="BW68" i="3"/>
  <c r="BY68" i="3"/>
  <c r="CA68" i="3"/>
  <c r="CC68" i="3"/>
  <c r="CE68" i="3"/>
  <c r="CG68" i="3"/>
  <c r="CI68" i="3"/>
  <c r="CK68" i="3"/>
  <c r="CM68" i="3"/>
  <c r="CO68" i="3"/>
  <c r="G69" i="3"/>
  <c r="I69" i="3"/>
  <c r="K69" i="3"/>
  <c r="M69" i="3"/>
  <c r="O69" i="3"/>
  <c r="Q69" i="3"/>
  <c r="S69" i="3"/>
  <c r="U69" i="3"/>
  <c r="W69" i="3"/>
  <c r="Y69" i="3"/>
  <c r="AA69" i="3"/>
  <c r="AC69" i="3"/>
  <c r="AE69" i="3"/>
  <c r="AG69" i="3"/>
  <c r="AI69" i="3"/>
  <c r="AK69" i="3"/>
  <c r="AM69" i="3"/>
  <c r="AO69" i="3"/>
  <c r="AQ69" i="3"/>
  <c r="AS69" i="3"/>
  <c r="AU69" i="3"/>
  <c r="AW69" i="3"/>
  <c r="AY69" i="3"/>
  <c r="BA69" i="3"/>
  <c r="BC69" i="3"/>
  <c r="BE69" i="3"/>
  <c r="BG69" i="3"/>
  <c r="BI69" i="3"/>
  <c r="BK69" i="3"/>
  <c r="BM69" i="3"/>
  <c r="BO69" i="3"/>
  <c r="BQ69" i="3"/>
  <c r="BS69" i="3"/>
  <c r="BU69" i="3"/>
  <c r="BW69" i="3"/>
  <c r="BY69" i="3"/>
  <c r="CA69" i="3"/>
  <c r="CC69" i="3"/>
  <c r="CE69" i="3"/>
  <c r="CG69" i="3"/>
  <c r="CI69" i="3"/>
  <c r="CK69" i="3"/>
  <c r="CM69" i="3"/>
  <c r="CO69" i="3"/>
  <c r="G70" i="3"/>
  <c r="I70" i="3"/>
  <c r="K70" i="3"/>
  <c r="M70" i="3"/>
  <c r="O70" i="3"/>
  <c r="Q70" i="3"/>
  <c r="S70" i="3"/>
  <c r="U70" i="3"/>
  <c r="W70" i="3"/>
  <c r="Y70" i="3"/>
  <c r="AA70" i="3"/>
  <c r="AC70" i="3"/>
  <c r="AE70" i="3"/>
  <c r="AG70" i="3"/>
  <c r="AI70" i="3"/>
  <c r="AK70" i="3"/>
  <c r="AM70" i="3"/>
  <c r="AO70" i="3"/>
  <c r="AQ70" i="3"/>
  <c r="AS70" i="3"/>
  <c r="AU70" i="3"/>
  <c r="AW70" i="3"/>
  <c r="AY70" i="3"/>
  <c r="BA70" i="3"/>
  <c r="BC70" i="3"/>
  <c r="BE70" i="3"/>
  <c r="BG70" i="3"/>
  <c r="BI70" i="3"/>
  <c r="BK70" i="3"/>
  <c r="BM70" i="3"/>
  <c r="BO70" i="3"/>
  <c r="BQ70" i="3"/>
  <c r="BS70" i="3"/>
  <c r="BU70" i="3"/>
  <c r="BW70" i="3"/>
  <c r="BY70" i="3"/>
  <c r="CA70" i="3"/>
  <c r="CC70" i="3"/>
  <c r="CE70" i="3"/>
  <c r="CG70" i="3"/>
  <c r="CI70" i="3"/>
  <c r="CK70" i="3"/>
  <c r="CM70" i="3"/>
  <c r="CO70" i="3"/>
  <c r="G71" i="3"/>
  <c r="I71" i="3"/>
  <c r="K71" i="3"/>
  <c r="M71" i="3"/>
  <c r="O71" i="3"/>
  <c r="Q71" i="3"/>
  <c r="S71" i="3"/>
  <c r="U71" i="3"/>
  <c r="W71" i="3"/>
  <c r="Y71" i="3"/>
  <c r="AA71" i="3"/>
  <c r="AC71" i="3"/>
  <c r="AE71" i="3"/>
  <c r="AG71" i="3"/>
  <c r="AI71" i="3"/>
  <c r="AK71" i="3"/>
  <c r="AM71" i="3"/>
  <c r="AO71" i="3"/>
  <c r="AQ71" i="3"/>
  <c r="AS71" i="3"/>
  <c r="AU71" i="3"/>
  <c r="AW71" i="3"/>
  <c r="AY71" i="3"/>
  <c r="BA71" i="3"/>
  <c r="BC71" i="3"/>
  <c r="BE71" i="3"/>
  <c r="BG71" i="3"/>
  <c r="BI71" i="3"/>
  <c r="BK71" i="3"/>
  <c r="BM71" i="3"/>
  <c r="BO71" i="3"/>
  <c r="BQ71" i="3"/>
  <c r="BS71" i="3"/>
  <c r="BU71" i="3"/>
  <c r="BW71" i="3"/>
  <c r="BY71" i="3"/>
  <c r="CA71" i="3"/>
  <c r="CC71" i="3"/>
  <c r="CE71" i="3"/>
  <c r="CG71" i="3"/>
  <c r="CI71" i="3"/>
  <c r="CK71" i="3"/>
  <c r="CM71" i="3"/>
  <c r="CO71" i="3"/>
  <c r="G72" i="3"/>
  <c r="I72" i="3"/>
  <c r="K72" i="3"/>
  <c r="M72" i="3"/>
  <c r="O72" i="3"/>
  <c r="Q72" i="3"/>
  <c r="S72" i="3"/>
  <c r="U72" i="3"/>
  <c r="W72" i="3"/>
  <c r="Y72" i="3"/>
  <c r="AA72" i="3"/>
  <c r="AC72" i="3"/>
  <c r="AE72" i="3"/>
  <c r="AG72" i="3"/>
  <c r="AI72" i="3"/>
  <c r="AK72" i="3"/>
  <c r="AM72" i="3"/>
  <c r="AO72" i="3"/>
  <c r="AQ72" i="3"/>
  <c r="AS72" i="3"/>
  <c r="AU72" i="3"/>
  <c r="AW72" i="3"/>
  <c r="AY72" i="3"/>
  <c r="BA72" i="3"/>
  <c r="BC72" i="3"/>
  <c r="BE72" i="3"/>
  <c r="BG72" i="3"/>
  <c r="BI72" i="3"/>
  <c r="BK72" i="3"/>
  <c r="BM72" i="3"/>
  <c r="BO72" i="3"/>
  <c r="BQ72" i="3"/>
  <c r="BS72" i="3"/>
  <c r="BU72" i="3"/>
  <c r="BW72" i="3"/>
  <c r="BY72" i="3"/>
  <c r="CA72" i="3"/>
  <c r="CC72" i="3"/>
  <c r="CE72" i="3"/>
  <c r="CG72" i="3"/>
  <c r="CI72" i="3"/>
  <c r="CK72" i="3"/>
  <c r="CM72" i="3"/>
  <c r="CO72" i="3"/>
  <c r="G73" i="3"/>
  <c r="I73" i="3"/>
  <c r="K73" i="3"/>
  <c r="M73" i="3"/>
  <c r="O73" i="3"/>
  <c r="Q73" i="3"/>
  <c r="S73" i="3"/>
  <c r="U73" i="3"/>
  <c r="W73" i="3"/>
  <c r="Y73" i="3"/>
  <c r="AA73" i="3"/>
  <c r="AC73" i="3"/>
  <c r="AE73" i="3"/>
  <c r="AG73" i="3"/>
  <c r="AI73" i="3"/>
  <c r="AK73" i="3"/>
  <c r="AM73" i="3"/>
  <c r="AO73" i="3"/>
  <c r="AQ73" i="3"/>
  <c r="AS73" i="3"/>
  <c r="AU73" i="3"/>
  <c r="AW73" i="3"/>
  <c r="AY73" i="3"/>
  <c r="BA73" i="3"/>
  <c r="BC73" i="3"/>
  <c r="BE73" i="3"/>
  <c r="BG73" i="3"/>
  <c r="BI73" i="3"/>
  <c r="BK73" i="3"/>
  <c r="BM73" i="3"/>
  <c r="BO73" i="3"/>
  <c r="BQ73" i="3"/>
  <c r="BS73" i="3"/>
  <c r="BU73" i="3"/>
  <c r="BW73" i="3"/>
  <c r="BY73" i="3"/>
  <c r="CA73" i="3"/>
  <c r="CC73" i="3"/>
  <c r="CE73" i="3"/>
  <c r="CG73" i="3"/>
  <c r="CI73" i="3"/>
  <c r="CK73" i="3"/>
  <c r="CM73" i="3"/>
  <c r="CO73" i="3"/>
  <c r="G74" i="3"/>
  <c r="I74" i="3"/>
  <c r="K74" i="3"/>
  <c r="M74" i="3"/>
  <c r="O74" i="3"/>
  <c r="Q74" i="3"/>
  <c r="S74" i="3"/>
  <c r="U74" i="3"/>
  <c r="W74" i="3"/>
  <c r="Y74" i="3"/>
  <c r="AA74" i="3"/>
  <c r="AC74" i="3"/>
  <c r="AE74" i="3"/>
  <c r="AG74" i="3"/>
  <c r="AI74" i="3"/>
  <c r="AK74" i="3"/>
  <c r="AM74" i="3"/>
  <c r="AO74" i="3"/>
  <c r="AQ74" i="3"/>
  <c r="AS74" i="3"/>
  <c r="AU74" i="3"/>
  <c r="AW74" i="3"/>
  <c r="AY74" i="3"/>
  <c r="BA74" i="3"/>
  <c r="BC74" i="3"/>
  <c r="BE74" i="3"/>
  <c r="BG74" i="3"/>
  <c r="BI74" i="3"/>
  <c r="BK74" i="3"/>
  <c r="BM74" i="3"/>
  <c r="BO74" i="3"/>
  <c r="BQ74" i="3"/>
  <c r="BS74" i="3"/>
  <c r="BU74" i="3"/>
  <c r="BW74" i="3"/>
  <c r="BY74" i="3"/>
  <c r="CA74" i="3"/>
  <c r="CC74" i="3"/>
  <c r="CE74" i="3"/>
  <c r="CG74" i="3"/>
  <c r="CI74" i="3"/>
  <c r="CK74" i="3"/>
  <c r="CM74" i="3"/>
  <c r="CO74" i="3"/>
  <c r="G75" i="3"/>
  <c r="I75" i="3"/>
  <c r="K75" i="3"/>
  <c r="M75" i="3"/>
  <c r="O75" i="3"/>
  <c r="Q75" i="3"/>
  <c r="S75" i="3"/>
  <c r="U75" i="3"/>
  <c r="W75" i="3"/>
  <c r="Y75" i="3"/>
  <c r="AA75" i="3"/>
  <c r="AC75" i="3"/>
  <c r="AE75" i="3"/>
  <c r="AG75" i="3"/>
  <c r="AI75" i="3"/>
  <c r="AK75" i="3"/>
  <c r="AM75" i="3"/>
  <c r="AO75" i="3"/>
  <c r="AQ75" i="3"/>
  <c r="AS75" i="3"/>
  <c r="AU75" i="3"/>
  <c r="AW75" i="3"/>
  <c r="AY75" i="3"/>
  <c r="BA75" i="3"/>
  <c r="BC75" i="3"/>
  <c r="BE75" i="3"/>
  <c r="BG75" i="3"/>
  <c r="BI75" i="3"/>
  <c r="BK75" i="3"/>
  <c r="BM75" i="3"/>
  <c r="BO75" i="3"/>
  <c r="BQ75" i="3"/>
  <c r="BS75" i="3"/>
  <c r="BU75" i="3"/>
  <c r="BW75" i="3"/>
  <c r="BY75" i="3"/>
  <c r="CA75" i="3"/>
  <c r="CC75" i="3"/>
  <c r="CE75" i="3"/>
  <c r="CG75" i="3"/>
  <c r="CI75" i="3"/>
  <c r="CK75" i="3"/>
  <c r="CM75" i="3"/>
  <c r="CO75" i="3"/>
  <c r="G76" i="3"/>
  <c r="I76" i="3"/>
  <c r="K76" i="3"/>
  <c r="M76" i="3"/>
  <c r="O76" i="3"/>
  <c r="Q76" i="3"/>
  <c r="S76" i="3"/>
  <c r="U76" i="3"/>
  <c r="W76" i="3"/>
  <c r="Y76" i="3"/>
  <c r="AA76" i="3"/>
  <c r="AC76" i="3"/>
  <c r="AE76" i="3"/>
  <c r="AG76" i="3"/>
  <c r="AI76" i="3"/>
  <c r="AK76" i="3"/>
  <c r="AM76" i="3"/>
  <c r="AO76" i="3"/>
  <c r="AQ76" i="3"/>
  <c r="AS76" i="3"/>
  <c r="AU76" i="3"/>
  <c r="AW76" i="3"/>
  <c r="AY76" i="3"/>
  <c r="BA76" i="3"/>
  <c r="BC76" i="3"/>
  <c r="BE76" i="3"/>
  <c r="BG76" i="3"/>
  <c r="BI76" i="3"/>
  <c r="BK76" i="3"/>
  <c r="BM76" i="3"/>
  <c r="BO76" i="3"/>
  <c r="BQ76" i="3"/>
  <c r="BS76" i="3"/>
  <c r="BU76" i="3"/>
  <c r="BW76" i="3"/>
  <c r="BY76" i="3"/>
  <c r="CA76" i="3"/>
  <c r="CC76" i="3"/>
  <c r="CE76" i="3"/>
  <c r="CG76" i="3"/>
  <c r="CI76" i="3"/>
  <c r="CK76" i="3"/>
  <c r="CM76" i="3"/>
  <c r="CO76" i="3"/>
  <c r="G77" i="3"/>
  <c r="I77" i="3"/>
  <c r="K77" i="3"/>
  <c r="M77" i="3"/>
  <c r="O77" i="3"/>
  <c r="Q77" i="3"/>
  <c r="S77" i="3"/>
  <c r="U77" i="3"/>
  <c r="W77" i="3"/>
  <c r="Y77" i="3"/>
  <c r="AA77" i="3"/>
  <c r="AC77" i="3"/>
  <c r="AE77" i="3"/>
  <c r="AG77" i="3"/>
  <c r="AI77" i="3"/>
  <c r="AK77" i="3"/>
  <c r="AM77" i="3"/>
  <c r="AO77" i="3"/>
  <c r="AQ77" i="3"/>
  <c r="AS77" i="3"/>
  <c r="AU77" i="3"/>
  <c r="AW77" i="3"/>
  <c r="AY77" i="3"/>
  <c r="BA77" i="3"/>
  <c r="BC77" i="3"/>
  <c r="BE77" i="3"/>
  <c r="BG77" i="3"/>
  <c r="BI77" i="3"/>
  <c r="BK77" i="3"/>
  <c r="BM77" i="3"/>
  <c r="BO77" i="3"/>
  <c r="BQ77" i="3"/>
  <c r="BS77" i="3"/>
  <c r="BU77" i="3"/>
  <c r="BW77" i="3"/>
  <c r="BY77" i="3"/>
  <c r="CA77" i="3"/>
  <c r="CC77" i="3"/>
  <c r="CE77" i="3"/>
  <c r="CG77" i="3"/>
  <c r="CI77" i="3"/>
  <c r="CK77" i="3"/>
  <c r="CM77" i="3"/>
  <c r="CO77" i="3"/>
  <c r="G78" i="3"/>
  <c r="G96" i="3" s="1"/>
  <c r="G98" i="3" s="1"/>
  <c r="I78" i="3"/>
  <c r="I96" i="3" s="1"/>
  <c r="I98" i="3" s="1"/>
  <c r="K78" i="3"/>
  <c r="K96" i="3" s="1"/>
  <c r="K98" i="3" s="1"/>
  <c r="M78" i="3"/>
  <c r="M96" i="3" s="1"/>
  <c r="M98" i="3" s="1"/>
  <c r="O78" i="3"/>
  <c r="O96" i="3" s="1"/>
  <c r="O98" i="3" s="1"/>
  <c r="Q78" i="3"/>
  <c r="Q96" i="3" s="1"/>
  <c r="Q98" i="3" s="1"/>
  <c r="S78" i="3"/>
  <c r="S96" i="3" s="1"/>
  <c r="S98" i="3" s="1"/>
  <c r="U78" i="3"/>
  <c r="U96" i="3" s="1"/>
  <c r="U98" i="3" s="1"/>
  <c r="W78" i="3"/>
  <c r="W96" i="3" s="1"/>
  <c r="W98" i="3" s="1"/>
  <c r="Y78" i="3"/>
  <c r="Y96" i="3" s="1"/>
  <c r="Y98" i="3" s="1"/>
  <c r="AA78" i="3"/>
  <c r="AA96" i="3" s="1"/>
  <c r="AA98" i="3" s="1"/>
  <c r="AC78" i="3"/>
  <c r="AC96" i="3" s="1"/>
  <c r="AC98" i="3" s="1"/>
  <c r="AE78" i="3"/>
  <c r="AE96" i="3" s="1"/>
  <c r="AE98" i="3" s="1"/>
  <c r="AG78" i="3"/>
  <c r="AG96" i="3" s="1"/>
  <c r="AG98" i="3" s="1"/>
  <c r="AI78" i="3"/>
  <c r="AI96" i="3" s="1"/>
  <c r="AI98" i="3" s="1"/>
  <c r="AK78" i="3"/>
  <c r="AK96" i="3" s="1"/>
  <c r="AK98" i="3" s="1"/>
  <c r="AM78" i="3"/>
  <c r="AM96" i="3" s="1"/>
  <c r="AM98" i="3" s="1"/>
  <c r="AO78" i="3"/>
  <c r="AO96" i="3" s="1"/>
  <c r="AO98" i="3" s="1"/>
  <c r="AQ78" i="3"/>
  <c r="AQ96" i="3" s="1"/>
  <c r="AQ98" i="3" s="1"/>
  <c r="AS78" i="3"/>
  <c r="AS96" i="3" s="1"/>
  <c r="AS98" i="3" s="1"/>
  <c r="AU78" i="3"/>
  <c r="AU96" i="3" s="1"/>
  <c r="AU98" i="3" s="1"/>
  <c r="AW78" i="3"/>
  <c r="AW96" i="3" s="1"/>
  <c r="AW98" i="3" s="1"/>
  <c r="AY96" i="3"/>
  <c r="AY98" i="3" s="1"/>
  <c r="BA78" i="3"/>
  <c r="BA96" i="3" s="1"/>
  <c r="BA98" i="3" s="1"/>
  <c r="BC78" i="3"/>
  <c r="BC96" i="3" s="1"/>
  <c r="BC98" i="3" s="1"/>
  <c r="BE78" i="3"/>
  <c r="BE96" i="3" s="1"/>
  <c r="BE98" i="3" s="1"/>
  <c r="BG78" i="3"/>
  <c r="BG96" i="3" s="1"/>
  <c r="BG98" i="3" s="1"/>
  <c r="BI78" i="3"/>
  <c r="BI96" i="3" s="1"/>
  <c r="BI98" i="3" s="1"/>
  <c r="BK78" i="3"/>
  <c r="BK96" i="3" s="1"/>
  <c r="BK98" i="3" s="1"/>
  <c r="BM78" i="3"/>
  <c r="BM96" i="3" s="1"/>
  <c r="BM98" i="3" s="1"/>
  <c r="BO78" i="3"/>
  <c r="BO96" i="3" s="1"/>
  <c r="BO98" i="3" s="1"/>
  <c r="BQ78" i="3"/>
  <c r="BQ96" i="3" s="1"/>
  <c r="BQ98" i="3" s="1"/>
  <c r="BS78" i="3"/>
  <c r="BS96" i="3" s="1"/>
  <c r="BU78" i="3"/>
  <c r="BU96" i="3" s="1"/>
  <c r="BU98" i="3" s="1"/>
  <c r="BW78" i="3"/>
  <c r="BW96" i="3" s="1"/>
  <c r="BW98" i="3" s="1"/>
  <c r="BY78" i="3"/>
  <c r="BY96" i="3" s="1"/>
  <c r="BY98" i="3" s="1"/>
  <c r="CA78" i="3"/>
  <c r="CA96" i="3" s="1"/>
  <c r="CA98" i="3" s="1"/>
  <c r="CC78" i="3"/>
  <c r="CC96" i="3" s="1"/>
  <c r="CC98" i="3" s="1"/>
  <c r="CE78" i="3"/>
  <c r="CE96" i="3" s="1"/>
  <c r="CE98" i="3" s="1"/>
  <c r="CG78" i="3"/>
  <c r="CG96" i="3" s="1"/>
  <c r="CG98" i="3" s="1"/>
  <c r="CI78" i="3"/>
  <c r="CI96" i="3" s="1"/>
  <c r="CI98" i="3" s="1"/>
  <c r="CK78" i="3"/>
  <c r="CK96" i="3" s="1"/>
  <c r="CK98" i="3" s="1"/>
  <c r="CM78" i="3"/>
  <c r="CM96" i="3" s="1"/>
  <c r="CM98" i="3" s="1"/>
  <c r="CO78" i="3"/>
  <c r="CO96" i="3" s="1"/>
  <c r="CO98" i="3" s="1"/>
  <c r="G79" i="3"/>
  <c r="I79" i="3"/>
  <c r="K79" i="3"/>
  <c r="M79" i="3"/>
  <c r="O79" i="3"/>
  <c r="Q79" i="3"/>
  <c r="S79" i="3"/>
  <c r="U79" i="3"/>
  <c r="W79" i="3"/>
  <c r="Y79" i="3"/>
  <c r="AA79" i="3"/>
  <c r="AC79" i="3"/>
  <c r="AE79" i="3"/>
  <c r="AG79" i="3"/>
  <c r="AI79" i="3"/>
  <c r="AK79" i="3"/>
  <c r="AM79" i="3"/>
  <c r="AO79" i="3"/>
  <c r="AQ79" i="3"/>
  <c r="AS79" i="3"/>
  <c r="AU79" i="3"/>
  <c r="AW79" i="3"/>
  <c r="AY79" i="3"/>
  <c r="BA79" i="3"/>
  <c r="BC79" i="3"/>
  <c r="BE79" i="3"/>
  <c r="BG79" i="3"/>
  <c r="BI79" i="3"/>
  <c r="BK79" i="3"/>
  <c r="BM79" i="3"/>
  <c r="BO79" i="3"/>
  <c r="BQ79" i="3"/>
  <c r="BS79" i="3"/>
  <c r="BU79" i="3"/>
  <c r="BW79" i="3"/>
  <c r="BY79" i="3"/>
  <c r="CA79" i="3"/>
  <c r="CC79" i="3"/>
  <c r="CE79" i="3"/>
  <c r="CG79" i="3"/>
  <c r="CI79" i="3"/>
  <c r="CK79" i="3"/>
  <c r="CM79" i="3"/>
  <c r="CO79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9" i="3"/>
  <c r="CQ69" i="3" l="1"/>
  <c r="CQ78" i="3"/>
  <c r="AQ80" i="1"/>
  <c r="CQ82" i="2"/>
  <c r="G12" i="2"/>
  <c r="I12" i="2"/>
  <c r="K12" i="2"/>
  <c r="M12" i="2"/>
  <c r="O12" i="2"/>
  <c r="Q12" i="2"/>
  <c r="S12" i="2"/>
  <c r="U12" i="2"/>
  <c r="W12" i="2"/>
  <c r="Y12" i="2"/>
  <c r="AA12" i="2"/>
  <c r="AC12" i="2"/>
  <c r="AE12" i="2"/>
  <c r="AG12" i="2"/>
  <c r="AI12" i="2"/>
  <c r="AK12" i="2"/>
  <c r="AM12" i="2"/>
  <c r="AO12" i="2"/>
  <c r="AQ12" i="2"/>
  <c r="AS12" i="2"/>
  <c r="AU12" i="2"/>
  <c r="AW12" i="2"/>
  <c r="AY12" i="2"/>
  <c r="BA12" i="2"/>
  <c r="BC12" i="2"/>
  <c r="BE12" i="2"/>
  <c r="BG12" i="2"/>
  <c r="BI12" i="2"/>
  <c r="BK12" i="2"/>
  <c r="BM12" i="2"/>
  <c r="BO12" i="2"/>
  <c r="BQ12" i="2"/>
  <c r="BS12" i="2"/>
  <c r="BU12" i="2"/>
  <c r="BW12" i="2"/>
  <c r="BY12" i="2"/>
  <c r="CA12" i="2"/>
  <c r="CC12" i="2"/>
  <c r="CE12" i="2"/>
  <c r="CG12" i="2"/>
  <c r="CI12" i="2"/>
  <c r="CK12" i="2"/>
  <c r="CM12" i="2"/>
  <c r="CO12" i="2"/>
  <c r="G13" i="2"/>
  <c r="I13" i="2"/>
  <c r="K13" i="2"/>
  <c r="M13" i="2"/>
  <c r="O13" i="2"/>
  <c r="Q13" i="2"/>
  <c r="S13" i="2"/>
  <c r="U13" i="2"/>
  <c r="W13" i="2"/>
  <c r="Y13" i="2"/>
  <c r="AA13" i="2"/>
  <c r="AC13" i="2"/>
  <c r="AE13" i="2"/>
  <c r="AG13" i="2"/>
  <c r="AI13" i="2"/>
  <c r="AK13" i="2"/>
  <c r="AM13" i="2"/>
  <c r="AO13" i="2"/>
  <c r="AQ13" i="2"/>
  <c r="AS13" i="2"/>
  <c r="AU13" i="2"/>
  <c r="AW13" i="2"/>
  <c r="AY13" i="2"/>
  <c r="BA13" i="2"/>
  <c r="BC13" i="2"/>
  <c r="BE13" i="2"/>
  <c r="BG13" i="2"/>
  <c r="BI13" i="2"/>
  <c r="BK13" i="2"/>
  <c r="BM13" i="2"/>
  <c r="BO13" i="2"/>
  <c r="BQ13" i="2"/>
  <c r="BS13" i="2"/>
  <c r="BU13" i="2"/>
  <c r="BW13" i="2"/>
  <c r="BY13" i="2"/>
  <c r="CA13" i="2"/>
  <c r="CC13" i="2"/>
  <c r="CE13" i="2"/>
  <c r="CG13" i="2"/>
  <c r="CI13" i="2"/>
  <c r="CK13" i="2"/>
  <c r="CM13" i="2"/>
  <c r="CO13" i="2"/>
  <c r="G14" i="2"/>
  <c r="I14" i="2"/>
  <c r="K14" i="2"/>
  <c r="M14" i="2"/>
  <c r="O14" i="2"/>
  <c r="Q14" i="2"/>
  <c r="S14" i="2"/>
  <c r="U14" i="2"/>
  <c r="W14" i="2"/>
  <c r="Y14" i="2"/>
  <c r="AA14" i="2"/>
  <c r="AC14" i="2"/>
  <c r="AE14" i="2"/>
  <c r="AG14" i="2"/>
  <c r="AI14" i="2"/>
  <c r="AK14" i="2"/>
  <c r="AM14" i="2"/>
  <c r="AO14" i="2"/>
  <c r="AQ14" i="2"/>
  <c r="AS14" i="2"/>
  <c r="AU14" i="2"/>
  <c r="AW14" i="2"/>
  <c r="AY14" i="2"/>
  <c r="BA14" i="2"/>
  <c r="BC14" i="2"/>
  <c r="BE14" i="2"/>
  <c r="BG14" i="2"/>
  <c r="BI14" i="2"/>
  <c r="BK14" i="2"/>
  <c r="BM14" i="2"/>
  <c r="BO14" i="2"/>
  <c r="BQ14" i="2"/>
  <c r="BS14" i="2"/>
  <c r="BU14" i="2"/>
  <c r="BW14" i="2"/>
  <c r="BY14" i="2"/>
  <c r="CA14" i="2"/>
  <c r="CC14" i="2"/>
  <c r="CE14" i="2"/>
  <c r="CG14" i="2"/>
  <c r="CI14" i="2"/>
  <c r="CK14" i="2"/>
  <c r="CM14" i="2"/>
  <c r="CO14" i="2"/>
  <c r="G15" i="2"/>
  <c r="I15" i="2"/>
  <c r="K15" i="2"/>
  <c r="M15" i="2"/>
  <c r="O15" i="2"/>
  <c r="Q15" i="2"/>
  <c r="S15" i="2"/>
  <c r="U15" i="2"/>
  <c r="W15" i="2"/>
  <c r="Y15" i="2"/>
  <c r="AA15" i="2"/>
  <c r="AC15" i="2"/>
  <c r="AE15" i="2"/>
  <c r="AG15" i="2"/>
  <c r="AI15" i="2"/>
  <c r="AK15" i="2"/>
  <c r="AM15" i="2"/>
  <c r="AO15" i="2"/>
  <c r="AQ15" i="2"/>
  <c r="AS15" i="2"/>
  <c r="AU15" i="2"/>
  <c r="AW15" i="2"/>
  <c r="AY15" i="2"/>
  <c r="BA15" i="2"/>
  <c r="BC15" i="2"/>
  <c r="BE15" i="2"/>
  <c r="BG15" i="2"/>
  <c r="BI15" i="2"/>
  <c r="BK15" i="2"/>
  <c r="BM15" i="2"/>
  <c r="BO15" i="2"/>
  <c r="BQ15" i="2"/>
  <c r="BS15" i="2"/>
  <c r="BU15" i="2"/>
  <c r="BW15" i="2"/>
  <c r="BY15" i="2"/>
  <c r="CA15" i="2"/>
  <c r="CC15" i="2"/>
  <c r="CE15" i="2"/>
  <c r="CG15" i="2"/>
  <c r="CI15" i="2"/>
  <c r="CK15" i="2"/>
  <c r="CM15" i="2"/>
  <c r="CO15" i="2"/>
  <c r="G16" i="2"/>
  <c r="I16" i="2"/>
  <c r="K16" i="2"/>
  <c r="M16" i="2"/>
  <c r="O16" i="2"/>
  <c r="Q16" i="2"/>
  <c r="S16" i="2"/>
  <c r="U16" i="2"/>
  <c r="W16" i="2"/>
  <c r="Y16" i="2"/>
  <c r="AA16" i="2"/>
  <c r="AC16" i="2"/>
  <c r="AE16" i="2"/>
  <c r="AG16" i="2"/>
  <c r="AI16" i="2"/>
  <c r="AK16" i="2"/>
  <c r="AM16" i="2"/>
  <c r="AO16" i="2"/>
  <c r="AQ16" i="2"/>
  <c r="AS16" i="2"/>
  <c r="AU16" i="2"/>
  <c r="AW16" i="2"/>
  <c r="AY16" i="2"/>
  <c r="BA16" i="2"/>
  <c r="BC16" i="2"/>
  <c r="BE16" i="2"/>
  <c r="BG16" i="2"/>
  <c r="BI16" i="2"/>
  <c r="BK16" i="2"/>
  <c r="BM16" i="2"/>
  <c r="BO16" i="2"/>
  <c r="BQ16" i="2"/>
  <c r="BS16" i="2"/>
  <c r="BU16" i="2"/>
  <c r="BW16" i="2"/>
  <c r="BY16" i="2"/>
  <c r="CA16" i="2"/>
  <c r="CC16" i="2"/>
  <c r="CE16" i="2"/>
  <c r="CG16" i="2"/>
  <c r="CI16" i="2"/>
  <c r="CK16" i="2"/>
  <c r="CM16" i="2"/>
  <c r="CO16" i="2"/>
  <c r="G17" i="2"/>
  <c r="I17" i="2"/>
  <c r="K17" i="2"/>
  <c r="M17" i="2"/>
  <c r="O17" i="2"/>
  <c r="Q17" i="2"/>
  <c r="S17" i="2"/>
  <c r="U17" i="2"/>
  <c r="W17" i="2"/>
  <c r="Y17" i="2"/>
  <c r="AA17" i="2"/>
  <c r="AC17" i="2"/>
  <c r="AE17" i="2"/>
  <c r="AG17" i="2"/>
  <c r="AI17" i="2"/>
  <c r="AK17" i="2"/>
  <c r="AM17" i="2"/>
  <c r="AO17" i="2"/>
  <c r="AQ17" i="2"/>
  <c r="AS17" i="2"/>
  <c r="AU17" i="2"/>
  <c r="AW17" i="2"/>
  <c r="AY17" i="2"/>
  <c r="BA17" i="2"/>
  <c r="BC17" i="2"/>
  <c r="BE17" i="2"/>
  <c r="BG17" i="2"/>
  <c r="BI17" i="2"/>
  <c r="BK17" i="2"/>
  <c r="BM17" i="2"/>
  <c r="BO17" i="2"/>
  <c r="BQ17" i="2"/>
  <c r="BS17" i="2"/>
  <c r="BU17" i="2"/>
  <c r="BW17" i="2"/>
  <c r="BY17" i="2"/>
  <c r="CA17" i="2"/>
  <c r="CC17" i="2"/>
  <c r="CE17" i="2"/>
  <c r="CG17" i="2"/>
  <c r="CI17" i="2"/>
  <c r="CK17" i="2"/>
  <c r="CM17" i="2"/>
  <c r="CO17" i="2"/>
  <c r="G18" i="2"/>
  <c r="I18" i="2"/>
  <c r="K18" i="2"/>
  <c r="M18" i="2"/>
  <c r="O18" i="2"/>
  <c r="Q18" i="2"/>
  <c r="S18" i="2"/>
  <c r="U18" i="2"/>
  <c r="W18" i="2"/>
  <c r="Y18" i="2"/>
  <c r="AA18" i="2"/>
  <c r="AC18" i="2"/>
  <c r="AE18" i="2"/>
  <c r="AG18" i="2"/>
  <c r="AI18" i="2"/>
  <c r="AK18" i="2"/>
  <c r="AM18" i="2"/>
  <c r="AO18" i="2"/>
  <c r="AQ18" i="2"/>
  <c r="AS18" i="2"/>
  <c r="AU18" i="2"/>
  <c r="AW18" i="2"/>
  <c r="AY18" i="2"/>
  <c r="BA18" i="2"/>
  <c r="BC18" i="2"/>
  <c r="BE18" i="2"/>
  <c r="BG18" i="2"/>
  <c r="BI18" i="2"/>
  <c r="BK18" i="2"/>
  <c r="BM18" i="2"/>
  <c r="BO18" i="2"/>
  <c r="BQ18" i="2"/>
  <c r="BS18" i="2"/>
  <c r="BU18" i="2"/>
  <c r="BW18" i="2"/>
  <c r="BY18" i="2"/>
  <c r="CA18" i="2"/>
  <c r="CC18" i="2"/>
  <c r="CE18" i="2"/>
  <c r="CG18" i="2"/>
  <c r="CI18" i="2"/>
  <c r="CK18" i="2"/>
  <c r="CM18" i="2"/>
  <c r="CO18" i="2"/>
  <c r="G19" i="2"/>
  <c r="I19" i="2"/>
  <c r="K19" i="2"/>
  <c r="M19" i="2"/>
  <c r="O19" i="2"/>
  <c r="Q19" i="2"/>
  <c r="S19" i="2"/>
  <c r="U19" i="2"/>
  <c r="W19" i="2"/>
  <c r="Y19" i="2"/>
  <c r="AA19" i="2"/>
  <c r="AC19" i="2"/>
  <c r="AE19" i="2"/>
  <c r="AG19" i="2"/>
  <c r="AI19" i="2"/>
  <c r="AK19" i="2"/>
  <c r="AM19" i="2"/>
  <c r="AO19" i="2"/>
  <c r="AQ19" i="2"/>
  <c r="AS19" i="2"/>
  <c r="AU19" i="2"/>
  <c r="AW19" i="2"/>
  <c r="AY19" i="2"/>
  <c r="BA19" i="2"/>
  <c r="BC19" i="2"/>
  <c r="BE19" i="2"/>
  <c r="BG19" i="2"/>
  <c r="BI19" i="2"/>
  <c r="BK19" i="2"/>
  <c r="BM19" i="2"/>
  <c r="BO19" i="2"/>
  <c r="BQ19" i="2"/>
  <c r="BS19" i="2"/>
  <c r="BU19" i="2"/>
  <c r="BW19" i="2"/>
  <c r="BY19" i="2"/>
  <c r="CA19" i="2"/>
  <c r="CC19" i="2"/>
  <c r="CE19" i="2"/>
  <c r="CG19" i="2"/>
  <c r="CI19" i="2"/>
  <c r="CK19" i="2"/>
  <c r="CM19" i="2"/>
  <c r="CO19" i="2"/>
  <c r="G20" i="2"/>
  <c r="I20" i="2"/>
  <c r="K20" i="2"/>
  <c r="M20" i="2"/>
  <c r="O20" i="2"/>
  <c r="Q20" i="2"/>
  <c r="S20" i="2"/>
  <c r="U20" i="2"/>
  <c r="W20" i="2"/>
  <c r="Y20" i="2"/>
  <c r="AA20" i="2"/>
  <c r="AC20" i="2"/>
  <c r="AE20" i="2"/>
  <c r="AG20" i="2"/>
  <c r="AI20" i="2"/>
  <c r="AK20" i="2"/>
  <c r="AM20" i="2"/>
  <c r="AO20" i="2"/>
  <c r="AQ20" i="2"/>
  <c r="AS20" i="2"/>
  <c r="AU20" i="2"/>
  <c r="AW20" i="2"/>
  <c r="AY20" i="2"/>
  <c r="BA20" i="2"/>
  <c r="BC20" i="2"/>
  <c r="BE20" i="2"/>
  <c r="BG20" i="2"/>
  <c r="BI20" i="2"/>
  <c r="BK20" i="2"/>
  <c r="BM20" i="2"/>
  <c r="BO20" i="2"/>
  <c r="BQ20" i="2"/>
  <c r="BS20" i="2"/>
  <c r="BU20" i="2"/>
  <c r="BW20" i="2"/>
  <c r="BY20" i="2"/>
  <c r="CA20" i="2"/>
  <c r="CC20" i="2"/>
  <c r="CE20" i="2"/>
  <c r="CG20" i="2"/>
  <c r="CI20" i="2"/>
  <c r="CK20" i="2"/>
  <c r="CM20" i="2"/>
  <c r="CO20" i="2"/>
  <c r="G21" i="2"/>
  <c r="I21" i="2"/>
  <c r="K21" i="2"/>
  <c r="M21" i="2"/>
  <c r="O21" i="2"/>
  <c r="Q21" i="2"/>
  <c r="S21" i="2"/>
  <c r="U21" i="2"/>
  <c r="W21" i="2"/>
  <c r="Y21" i="2"/>
  <c r="AA21" i="2"/>
  <c r="AC21" i="2"/>
  <c r="AE21" i="2"/>
  <c r="AG21" i="2"/>
  <c r="AI21" i="2"/>
  <c r="AK21" i="2"/>
  <c r="AM21" i="2"/>
  <c r="AO21" i="2"/>
  <c r="AQ21" i="2"/>
  <c r="AS21" i="2"/>
  <c r="AU21" i="2"/>
  <c r="AW21" i="2"/>
  <c r="AY21" i="2"/>
  <c r="BA21" i="2"/>
  <c r="BC21" i="2"/>
  <c r="BE21" i="2"/>
  <c r="BG21" i="2"/>
  <c r="BI21" i="2"/>
  <c r="BK21" i="2"/>
  <c r="BM21" i="2"/>
  <c r="BO21" i="2"/>
  <c r="BQ21" i="2"/>
  <c r="BS21" i="2"/>
  <c r="BU21" i="2"/>
  <c r="BW21" i="2"/>
  <c r="BY21" i="2"/>
  <c r="CA21" i="2"/>
  <c r="CC21" i="2"/>
  <c r="CE21" i="2"/>
  <c r="CG21" i="2"/>
  <c r="CI21" i="2"/>
  <c r="CK21" i="2"/>
  <c r="CM21" i="2"/>
  <c r="CO21" i="2"/>
  <c r="G22" i="2"/>
  <c r="I22" i="2"/>
  <c r="K22" i="2"/>
  <c r="M22" i="2"/>
  <c r="O22" i="2"/>
  <c r="Q22" i="2"/>
  <c r="S22" i="2"/>
  <c r="U22" i="2"/>
  <c r="W22" i="2"/>
  <c r="Y22" i="2"/>
  <c r="AA22" i="2"/>
  <c r="AC22" i="2"/>
  <c r="AE22" i="2"/>
  <c r="AG22" i="2"/>
  <c r="AI22" i="2"/>
  <c r="AK22" i="2"/>
  <c r="AM22" i="2"/>
  <c r="AO22" i="2"/>
  <c r="AQ22" i="2"/>
  <c r="AS22" i="2"/>
  <c r="AU22" i="2"/>
  <c r="AW22" i="2"/>
  <c r="AY22" i="2"/>
  <c r="BA22" i="2"/>
  <c r="BC22" i="2"/>
  <c r="BE22" i="2"/>
  <c r="BG22" i="2"/>
  <c r="BI22" i="2"/>
  <c r="BK22" i="2"/>
  <c r="BM22" i="2"/>
  <c r="BO22" i="2"/>
  <c r="BQ22" i="2"/>
  <c r="BS22" i="2"/>
  <c r="BU22" i="2"/>
  <c r="BW22" i="2"/>
  <c r="BY22" i="2"/>
  <c r="CA22" i="2"/>
  <c r="CC22" i="2"/>
  <c r="CE22" i="2"/>
  <c r="CG22" i="2"/>
  <c r="CI22" i="2"/>
  <c r="CK22" i="2"/>
  <c r="CM22" i="2"/>
  <c r="CO22" i="2"/>
  <c r="G23" i="2"/>
  <c r="I23" i="2"/>
  <c r="K23" i="2"/>
  <c r="M23" i="2"/>
  <c r="O23" i="2"/>
  <c r="Q23" i="2"/>
  <c r="S23" i="2"/>
  <c r="U23" i="2"/>
  <c r="W23" i="2"/>
  <c r="Y23" i="2"/>
  <c r="AA23" i="2"/>
  <c r="AC23" i="2"/>
  <c r="AE23" i="2"/>
  <c r="AG23" i="2"/>
  <c r="AI23" i="2"/>
  <c r="AK23" i="2"/>
  <c r="AM23" i="2"/>
  <c r="AO23" i="2"/>
  <c r="AQ23" i="2"/>
  <c r="AS23" i="2"/>
  <c r="AU23" i="2"/>
  <c r="AW23" i="2"/>
  <c r="AY23" i="2"/>
  <c r="BA23" i="2"/>
  <c r="BC23" i="2"/>
  <c r="BE23" i="2"/>
  <c r="BG23" i="2"/>
  <c r="BI23" i="2"/>
  <c r="BK23" i="2"/>
  <c r="BM23" i="2"/>
  <c r="BO23" i="2"/>
  <c r="BQ23" i="2"/>
  <c r="BS23" i="2"/>
  <c r="BU23" i="2"/>
  <c r="BW23" i="2"/>
  <c r="BY23" i="2"/>
  <c r="CA23" i="2"/>
  <c r="CC23" i="2"/>
  <c r="CE23" i="2"/>
  <c r="CG23" i="2"/>
  <c r="CI23" i="2"/>
  <c r="CK23" i="2"/>
  <c r="CM23" i="2"/>
  <c r="CO23" i="2"/>
  <c r="G24" i="2"/>
  <c r="I24" i="2"/>
  <c r="K24" i="2"/>
  <c r="M24" i="2"/>
  <c r="O24" i="2"/>
  <c r="Q24" i="2"/>
  <c r="S24" i="2"/>
  <c r="U24" i="2"/>
  <c r="W24" i="2"/>
  <c r="Y24" i="2"/>
  <c r="AA24" i="2"/>
  <c r="AC24" i="2"/>
  <c r="AE24" i="2"/>
  <c r="AG24" i="2"/>
  <c r="AI24" i="2"/>
  <c r="AK24" i="2"/>
  <c r="AM24" i="2"/>
  <c r="AO24" i="2"/>
  <c r="AQ24" i="2"/>
  <c r="AS24" i="2"/>
  <c r="AU24" i="2"/>
  <c r="AW24" i="2"/>
  <c r="AY24" i="2"/>
  <c r="BA24" i="2"/>
  <c r="BC24" i="2"/>
  <c r="BE24" i="2"/>
  <c r="BG24" i="2"/>
  <c r="BI24" i="2"/>
  <c r="BK24" i="2"/>
  <c r="BM24" i="2"/>
  <c r="BO24" i="2"/>
  <c r="BQ24" i="2"/>
  <c r="BS24" i="2"/>
  <c r="BU24" i="2"/>
  <c r="BW24" i="2"/>
  <c r="BY24" i="2"/>
  <c r="CA24" i="2"/>
  <c r="CC24" i="2"/>
  <c r="CE24" i="2"/>
  <c r="CG24" i="2"/>
  <c r="CI24" i="2"/>
  <c r="CK24" i="2"/>
  <c r="CM24" i="2"/>
  <c r="CO24" i="2"/>
  <c r="G25" i="2"/>
  <c r="I25" i="2"/>
  <c r="K25" i="2"/>
  <c r="M25" i="2"/>
  <c r="O25" i="2"/>
  <c r="Q25" i="2"/>
  <c r="S25" i="2"/>
  <c r="U25" i="2"/>
  <c r="W25" i="2"/>
  <c r="Y25" i="2"/>
  <c r="AA25" i="2"/>
  <c r="AC25" i="2"/>
  <c r="AE25" i="2"/>
  <c r="AG25" i="2"/>
  <c r="AI25" i="2"/>
  <c r="AK25" i="2"/>
  <c r="AM25" i="2"/>
  <c r="AO25" i="2"/>
  <c r="AQ25" i="2"/>
  <c r="AS25" i="2"/>
  <c r="AU25" i="2"/>
  <c r="AW25" i="2"/>
  <c r="AY25" i="2"/>
  <c r="BA25" i="2"/>
  <c r="BC25" i="2"/>
  <c r="BE25" i="2"/>
  <c r="BG25" i="2"/>
  <c r="BI25" i="2"/>
  <c r="BK25" i="2"/>
  <c r="BM25" i="2"/>
  <c r="BO25" i="2"/>
  <c r="BQ25" i="2"/>
  <c r="BS25" i="2"/>
  <c r="BU25" i="2"/>
  <c r="BW25" i="2"/>
  <c r="BY25" i="2"/>
  <c r="CA25" i="2"/>
  <c r="CC25" i="2"/>
  <c r="CE25" i="2"/>
  <c r="CG25" i="2"/>
  <c r="CI25" i="2"/>
  <c r="CK25" i="2"/>
  <c r="CM25" i="2"/>
  <c r="CO25" i="2"/>
  <c r="G26" i="2"/>
  <c r="I26" i="2"/>
  <c r="K26" i="2"/>
  <c r="M26" i="2"/>
  <c r="O26" i="2"/>
  <c r="Q26" i="2"/>
  <c r="S26" i="2"/>
  <c r="U26" i="2"/>
  <c r="W26" i="2"/>
  <c r="Y26" i="2"/>
  <c r="AA26" i="2"/>
  <c r="AC26" i="2"/>
  <c r="AE26" i="2"/>
  <c r="AG26" i="2"/>
  <c r="AI26" i="2"/>
  <c r="AK26" i="2"/>
  <c r="AM26" i="2"/>
  <c r="AO26" i="2"/>
  <c r="AQ26" i="2"/>
  <c r="AS26" i="2"/>
  <c r="AU26" i="2"/>
  <c r="AW26" i="2"/>
  <c r="AY26" i="2"/>
  <c r="BA26" i="2"/>
  <c r="BC26" i="2"/>
  <c r="BE26" i="2"/>
  <c r="BG26" i="2"/>
  <c r="BI26" i="2"/>
  <c r="BK26" i="2"/>
  <c r="BM26" i="2"/>
  <c r="BO26" i="2"/>
  <c r="BQ26" i="2"/>
  <c r="BS26" i="2"/>
  <c r="BU26" i="2"/>
  <c r="BW26" i="2"/>
  <c r="BY26" i="2"/>
  <c r="CA26" i="2"/>
  <c r="CC26" i="2"/>
  <c r="CE26" i="2"/>
  <c r="CG26" i="2"/>
  <c r="CI26" i="2"/>
  <c r="CK26" i="2"/>
  <c r="CM26" i="2"/>
  <c r="CO26" i="2"/>
  <c r="G27" i="2"/>
  <c r="I27" i="2"/>
  <c r="K27" i="2"/>
  <c r="M27" i="2"/>
  <c r="O27" i="2"/>
  <c r="Q27" i="2"/>
  <c r="S27" i="2"/>
  <c r="U27" i="2"/>
  <c r="W27" i="2"/>
  <c r="Y27" i="2"/>
  <c r="AA27" i="2"/>
  <c r="AC27" i="2"/>
  <c r="AE27" i="2"/>
  <c r="AG27" i="2"/>
  <c r="AI27" i="2"/>
  <c r="AK27" i="2"/>
  <c r="AM27" i="2"/>
  <c r="AO27" i="2"/>
  <c r="AQ27" i="2"/>
  <c r="AS27" i="2"/>
  <c r="AU27" i="2"/>
  <c r="AW27" i="2"/>
  <c r="AY27" i="2"/>
  <c r="BA27" i="2"/>
  <c r="BC27" i="2"/>
  <c r="BE27" i="2"/>
  <c r="BG27" i="2"/>
  <c r="BI27" i="2"/>
  <c r="BK27" i="2"/>
  <c r="BM27" i="2"/>
  <c r="BO27" i="2"/>
  <c r="BQ27" i="2"/>
  <c r="BS27" i="2"/>
  <c r="BU27" i="2"/>
  <c r="BW27" i="2"/>
  <c r="BY27" i="2"/>
  <c r="CA27" i="2"/>
  <c r="CC27" i="2"/>
  <c r="CE27" i="2"/>
  <c r="CG27" i="2"/>
  <c r="CI27" i="2"/>
  <c r="CK27" i="2"/>
  <c r="CM27" i="2"/>
  <c r="CO27" i="2"/>
  <c r="G28" i="2"/>
  <c r="I28" i="2"/>
  <c r="K28" i="2"/>
  <c r="M28" i="2"/>
  <c r="O28" i="2"/>
  <c r="Q28" i="2"/>
  <c r="S28" i="2"/>
  <c r="U28" i="2"/>
  <c r="W28" i="2"/>
  <c r="Y28" i="2"/>
  <c r="AA28" i="2"/>
  <c r="AC28" i="2"/>
  <c r="AE28" i="2"/>
  <c r="AG28" i="2"/>
  <c r="AI28" i="2"/>
  <c r="AK28" i="2"/>
  <c r="AM28" i="2"/>
  <c r="AO28" i="2"/>
  <c r="AQ28" i="2"/>
  <c r="AS28" i="2"/>
  <c r="AU28" i="2"/>
  <c r="AW28" i="2"/>
  <c r="AY28" i="2"/>
  <c r="BA28" i="2"/>
  <c r="BC28" i="2"/>
  <c r="BE28" i="2"/>
  <c r="BG28" i="2"/>
  <c r="BI28" i="2"/>
  <c r="BK28" i="2"/>
  <c r="BM28" i="2"/>
  <c r="BO28" i="2"/>
  <c r="BQ28" i="2"/>
  <c r="BS28" i="2"/>
  <c r="BU28" i="2"/>
  <c r="BW28" i="2"/>
  <c r="BY28" i="2"/>
  <c r="CA28" i="2"/>
  <c r="CC28" i="2"/>
  <c r="CE28" i="2"/>
  <c r="CG28" i="2"/>
  <c r="CI28" i="2"/>
  <c r="CK28" i="2"/>
  <c r="CM28" i="2"/>
  <c r="CO28" i="2"/>
  <c r="G29" i="2"/>
  <c r="I29" i="2"/>
  <c r="K29" i="2"/>
  <c r="M29" i="2"/>
  <c r="O29" i="2"/>
  <c r="Q29" i="2"/>
  <c r="S29" i="2"/>
  <c r="U29" i="2"/>
  <c r="W29" i="2"/>
  <c r="Y29" i="2"/>
  <c r="AA29" i="2"/>
  <c r="AC29" i="2"/>
  <c r="AE29" i="2"/>
  <c r="AG29" i="2"/>
  <c r="AI29" i="2"/>
  <c r="AK29" i="2"/>
  <c r="AM29" i="2"/>
  <c r="AO29" i="2"/>
  <c r="AQ29" i="2"/>
  <c r="AS29" i="2"/>
  <c r="AU29" i="2"/>
  <c r="AW29" i="2"/>
  <c r="AY29" i="2"/>
  <c r="BA29" i="2"/>
  <c r="BC29" i="2"/>
  <c r="BE29" i="2"/>
  <c r="BG29" i="2"/>
  <c r="BI29" i="2"/>
  <c r="BK29" i="2"/>
  <c r="BM29" i="2"/>
  <c r="BO29" i="2"/>
  <c r="BQ29" i="2"/>
  <c r="BS29" i="2"/>
  <c r="BU29" i="2"/>
  <c r="BW29" i="2"/>
  <c r="BY29" i="2"/>
  <c r="CA29" i="2"/>
  <c r="CC29" i="2"/>
  <c r="CE29" i="2"/>
  <c r="CG29" i="2"/>
  <c r="CI29" i="2"/>
  <c r="CK29" i="2"/>
  <c r="CM29" i="2"/>
  <c r="CO29" i="2"/>
  <c r="G30" i="2"/>
  <c r="I30" i="2"/>
  <c r="K30" i="2"/>
  <c r="M30" i="2"/>
  <c r="O30" i="2"/>
  <c r="Q30" i="2"/>
  <c r="S30" i="2"/>
  <c r="U30" i="2"/>
  <c r="W30" i="2"/>
  <c r="Y30" i="2"/>
  <c r="AA30" i="2"/>
  <c r="AC30" i="2"/>
  <c r="AE30" i="2"/>
  <c r="AG30" i="2"/>
  <c r="AI30" i="2"/>
  <c r="AK30" i="2"/>
  <c r="AM30" i="2"/>
  <c r="AO30" i="2"/>
  <c r="AQ30" i="2"/>
  <c r="AS30" i="2"/>
  <c r="AU30" i="2"/>
  <c r="AW30" i="2"/>
  <c r="AY30" i="2"/>
  <c r="BA30" i="2"/>
  <c r="BC30" i="2"/>
  <c r="BE30" i="2"/>
  <c r="BG30" i="2"/>
  <c r="BI30" i="2"/>
  <c r="BK30" i="2"/>
  <c r="BM30" i="2"/>
  <c r="BO30" i="2"/>
  <c r="BQ30" i="2"/>
  <c r="BS30" i="2"/>
  <c r="BU30" i="2"/>
  <c r="BW30" i="2"/>
  <c r="BY30" i="2"/>
  <c r="CA30" i="2"/>
  <c r="CC30" i="2"/>
  <c r="CE30" i="2"/>
  <c r="CG30" i="2"/>
  <c r="CI30" i="2"/>
  <c r="CK30" i="2"/>
  <c r="CM30" i="2"/>
  <c r="CO30" i="2"/>
  <c r="G31" i="2"/>
  <c r="I31" i="2"/>
  <c r="K31" i="2"/>
  <c r="M31" i="2"/>
  <c r="O31" i="2"/>
  <c r="Q31" i="2"/>
  <c r="S31" i="2"/>
  <c r="U31" i="2"/>
  <c r="W31" i="2"/>
  <c r="Y31" i="2"/>
  <c r="AA31" i="2"/>
  <c r="AC31" i="2"/>
  <c r="AE31" i="2"/>
  <c r="AG31" i="2"/>
  <c r="AI31" i="2"/>
  <c r="AK31" i="2"/>
  <c r="AM31" i="2"/>
  <c r="AO31" i="2"/>
  <c r="AQ31" i="2"/>
  <c r="AS31" i="2"/>
  <c r="AU31" i="2"/>
  <c r="AW31" i="2"/>
  <c r="AY31" i="2"/>
  <c r="BA31" i="2"/>
  <c r="BC31" i="2"/>
  <c r="BE31" i="2"/>
  <c r="BG31" i="2"/>
  <c r="BI31" i="2"/>
  <c r="BK31" i="2"/>
  <c r="BM31" i="2"/>
  <c r="BO31" i="2"/>
  <c r="BQ31" i="2"/>
  <c r="BS31" i="2"/>
  <c r="BU31" i="2"/>
  <c r="BW31" i="2"/>
  <c r="BY31" i="2"/>
  <c r="CA31" i="2"/>
  <c r="CC31" i="2"/>
  <c r="CE31" i="2"/>
  <c r="CG31" i="2"/>
  <c r="CI31" i="2"/>
  <c r="CK31" i="2"/>
  <c r="CM31" i="2"/>
  <c r="CO31" i="2"/>
  <c r="G32" i="2"/>
  <c r="I32" i="2"/>
  <c r="K32" i="2"/>
  <c r="M32" i="2"/>
  <c r="O32" i="2"/>
  <c r="Q32" i="2"/>
  <c r="S32" i="2"/>
  <c r="U32" i="2"/>
  <c r="W32" i="2"/>
  <c r="Y32" i="2"/>
  <c r="AA32" i="2"/>
  <c r="AC32" i="2"/>
  <c r="AE32" i="2"/>
  <c r="AG32" i="2"/>
  <c r="AI32" i="2"/>
  <c r="AK32" i="2"/>
  <c r="AM32" i="2"/>
  <c r="AO32" i="2"/>
  <c r="AQ32" i="2"/>
  <c r="AS32" i="2"/>
  <c r="AU32" i="2"/>
  <c r="AW32" i="2"/>
  <c r="AY32" i="2"/>
  <c r="BA32" i="2"/>
  <c r="BC32" i="2"/>
  <c r="BE32" i="2"/>
  <c r="BG32" i="2"/>
  <c r="BI32" i="2"/>
  <c r="BK32" i="2"/>
  <c r="BM32" i="2"/>
  <c r="BO32" i="2"/>
  <c r="BQ32" i="2"/>
  <c r="BS32" i="2"/>
  <c r="BU32" i="2"/>
  <c r="BW32" i="2"/>
  <c r="BY32" i="2"/>
  <c r="CA32" i="2"/>
  <c r="CC32" i="2"/>
  <c r="CE32" i="2"/>
  <c r="CG32" i="2"/>
  <c r="CI32" i="2"/>
  <c r="CK32" i="2"/>
  <c r="CM32" i="2"/>
  <c r="CO32" i="2"/>
  <c r="G33" i="2"/>
  <c r="I33" i="2"/>
  <c r="K33" i="2"/>
  <c r="M33" i="2"/>
  <c r="O33" i="2"/>
  <c r="Q33" i="2"/>
  <c r="S33" i="2"/>
  <c r="U33" i="2"/>
  <c r="W33" i="2"/>
  <c r="Y33" i="2"/>
  <c r="AA33" i="2"/>
  <c r="AC33" i="2"/>
  <c r="AE33" i="2"/>
  <c r="AG33" i="2"/>
  <c r="AI33" i="2"/>
  <c r="AK33" i="2"/>
  <c r="AM33" i="2"/>
  <c r="AO33" i="2"/>
  <c r="AQ33" i="2"/>
  <c r="AS33" i="2"/>
  <c r="AU33" i="2"/>
  <c r="AW33" i="2"/>
  <c r="AY33" i="2"/>
  <c r="BA33" i="2"/>
  <c r="BC33" i="2"/>
  <c r="BE33" i="2"/>
  <c r="BG33" i="2"/>
  <c r="BI33" i="2"/>
  <c r="BK33" i="2"/>
  <c r="BM33" i="2"/>
  <c r="BO33" i="2"/>
  <c r="BQ33" i="2"/>
  <c r="BS33" i="2"/>
  <c r="BU33" i="2"/>
  <c r="BW33" i="2"/>
  <c r="BY33" i="2"/>
  <c r="CA33" i="2"/>
  <c r="CC33" i="2"/>
  <c r="CE33" i="2"/>
  <c r="CG33" i="2"/>
  <c r="CI33" i="2"/>
  <c r="CK33" i="2"/>
  <c r="CM33" i="2"/>
  <c r="CO33" i="2"/>
  <c r="G34" i="2"/>
  <c r="I34" i="2"/>
  <c r="K34" i="2"/>
  <c r="M34" i="2"/>
  <c r="O34" i="2"/>
  <c r="Q34" i="2"/>
  <c r="S34" i="2"/>
  <c r="U34" i="2"/>
  <c r="W34" i="2"/>
  <c r="Y34" i="2"/>
  <c r="AA34" i="2"/>
  <c r="AC34" i="2"/>
  <c r="AE34" i="2"/>
  <c r="AG34" i="2"/>
  <c r="AI34" i="2"/>
  <c r="AK34" i="2"/>
  <c r="AM34" i="2"/>
  <c r="AO34" i="2"/>
  <c r="AQ34" i="2"/>
  <c r="AS34" i="2"/>
  <c r="AU34" i="2"/>
  <c r="AW34" i="2"/>
  <c r="AY34" i="2"/>
  <c r="BA34" i="2"/>
  <c r="BC34" i="2"/>
  <c r="BE34" i="2"/>
  <c r="BG34" i="2"/>
  <c r="BI34" i="2"/>
  <c r="BK34" i="2"/>
  <c r="BM34" i="2"/>
  <c r="BO34" i="2"/>
  <c r="BQ34" i="2"/>
  <c r="BS34" i="2"/>
  <c r="BU34" i="2"/>
  <c r="BW34" i="2"/>
  <c r="BY34" i="2"/>
  <c r="CA34" i="2"/>
  <c r="CC34" i="2"/>
  <c r="CE34" i="2"/>
  <c r="CG34" i="2"/>
  <c r="CI34" i="2"/>
  <c r="CK34" i="2"/>
  <c r="CM34" i="2"/>
  <c r="CO34" i="2"/>
  <c r="G35" i="2"/>
  <c r="I35" i="2"/>
  <c r="K35" i="2"/>
  <c r="M35" i="2"/>
  <c r="O35" i="2"/>
  <c r="Q35" i="2"/>
  <c r="S35" i="2"/>
  <c r="U35" i="2"/>
  <c r="W35" i="2"/>
  <c r="Y35" i="2"/>
  <c r="AA35" i="2"/>
  <c r="AC35" i="2"/>
  <c r="AE35" i="2"/>
  <c r="AG35" i="2"/>
  <c r="AI35" i="2"/>
  <c r="AK35" i="2"/>
  <c r="AM35" i="2"/>
  <c r="AO35" i="2"/>
  <c r="AQ35" i="2"/>
  <c r="AS35" i="2"/>
  <c r="AU35" i="2"/>
  <c r="AW35" i="2"/>
  <c r="AY35" i="2"/>
  <c r="BA35" i="2"/>
  <c r="BC35" i="2"/>
  <c r="BE35" i="2"/>
  <c r="BG35" i="2"/>
  <c r="BI35" i="2"/>
  <c r="BK35" i="2"/>
  <c r="BM35" i="2"/>
  <c r="BO35" i="2"/>
  <c r="BQ35" i="2"/>
  <c r="BS35" i="2"/>
  <c r="BU35" i="2"/>
  <c r="BW35" i="2"/>
  <c r="BY35" i="2"/>
  <c r="CA35" i="2"/>
  <c r="CC35" i="2"/>
  <c r="CE35" i="2"/>
  <c r="CG35" i="2"/>
  <c r="CI35" i="2"/>
  <c r="CK35" i="2"/>
  <c r="CM35" i="2"/>
  <c r="CO35" i="2"/>
  <c r="G36" i="2"/>
  <c r="I36" i="2"/>
  <c r="K36" i="2"/>
  <c r="M36" i="2"/>
  <c r="O36" i="2"/>
  <c r="Q36" i="2"/>
  <c r="S36" i="2"/>
  <c r="U36" i="2"/>
  <c r="W36" i="2"/>
  <c r="Y36" i="2"/>
  <c r="AA36" i="2"/>
  <c r="AC36" i="2"/>
  <c r="AE36" i="2"/>
  <c r="AG36" i="2"/>
  <c r="AI36" i="2"/>
  <c r="AK36" i="2"/>
  <c r="AM36" i="2"/>
  <c r="AO36" i="2"/>
  <c r="AQ36" i="2"/>
  <c r="AS36" i="2"/>
  <c r="AU36" i="2"/>
  <c r="AW36" i="2"/>
  <c r="AY36" i="2"/>
  <c r="BA36" i="2"/>
  <c r="BC36" i="2"/>
  <c r="BE36" i="2"/>
  <c r="BG36" i="2"/>
  <c r="BI36" i="2"/>
  <c r="BK36" i="2"/>
  <c r="BM36" i="2"/>
  <c r="BO36" i="2"/>
  <c r="BQ36" i="2"/>
  <c r="BS36" i="2"/>
  <c r="BU36" i="2"/>
  <c r="BW36" i="2"/>
  <c r="BY36" i="2"/>
  <c r="CA36" i="2"/>
  <c r="CC36" i="2"/>
  <c r="CE36" i="2"/>
  <c r="CG36" i="2"/>
  <c r="CI36" i="2"/>
  <c r="CK36" i="2"/>
  <c r="CM36" i="2"/>
  <c r="CO36" i="2"/>
  <c r="G37" i="2"/>
  <c r="I37" i="2"/>
  <c r="K37" i="2"/>
  <c r="M37" i="2"/>
  <c r="O37" i="2"/>
  <c r="Q37" i="2"/>
  <c r="S37" i="2"/>
  <c r="U37" i="2"/>
  <c r="W37" i="2"/>
  <c r="Y37" i="2"/>
  <c r="AA37" i="2"/>
  <c r="AC37" i="2"/>
  <c r="AE37" i="2"/>
  <c r="AG37" i="2"/>
  <c r="AI37" i="2"/>
  <c r="AK37" i="2"/>
  <c r="AM37" i="2"/>
  <c r="AO37" i="2"/>
  <c r="AQ37" i="2"/>
  <c r="AS37" i="2"/>
  <c r="AU37" i="2"/>
  <c r="AW37" i="2"/>
  <c r="AY37" i="2"/>
  <c r="BA37" i="2"/>
  <c r="BC37" i="2"/>
  <c r="BE37" i="2"/>
  <c r="BG37" i="2"/>
  <c r="BI37" i="2"/>
  <c r="BK37" i="2"/>
  <c r="BM37" i="2"/>
  <c r="BO37" i="2"/>
  <c r="BQ37" i="2"/>
  <c r="BS37" i="2"/>
  <c r="BU37" i="2"/>
  <c r="BW37" i="2"/>
  <c r="BY37" i="2"/>
  <c r="CA37" i="2"/>
  <c r="CC37" i="2"/>
  <c r="CE37" i="2"/>
  <c r="CG37" i="2"/>
  <c r="CI37" i="2"/>
  <c r="CK37" i="2"/>
  <c r="CM37" i="2"/>
  <c r="CO37" i="2"/>
  <c r="G38" i="2"/>
  <c r="I38" i="2"/>
  <c r="K38" i="2"/>
  <c r="M38" i="2"/>
  <c r="O38" i="2"/>
  <c r="Q38" i="2"/>
  <c r="S38" i="2"/>
  <c r="U38" i="2"/>
  <c r="W38" i="2"/>
  <c r="Y38" i="2"/>
  <c r="AA38" i="2"/>
  <c r="AC38" i="2"/>
  <c r="AE38" i="2"/>
  <c r="AG38" i="2"/>
  <c r="AI38" i="2"/>
  <c r="AK38" i="2"/>
  <c r="AM38" i="2"/>
  <c r="AO38" i="2"/>
  <c r="AQ38" i="2"/>
  <c r="AS38" i="2"/>
  <c r="AU38" i="2"/>
  <c r="AW38" i="2"/>
  <c r="AY38" i="2"/>
  <c r="BA38" i="2"/>
  <c r="BC38" i="2"/>
  <c r="BE38" i="2"/>
  <c r="BG38" i="2"/>
  <c r="BI38" i="2"/>
  <c r="BK38" i="2"/>
  <c r="BM38" i="2"/>
  <c r="BO38" i="2"/>
  <c r="BQ38" i="2"/>
  <c r="BS38" i="2"/>
  <c r="BU38" i="2"/>
  <c r="BW38" i="2"/>
  <c r="BY38" i="2"/>
  <c r="CA38" i="2"/>
  <c r="CC38" i="2"/>
  <c r="CE38" i="2"/>
  <c r="CG38" i="2"/>
  <c r="CI38" i="2"/>
  <c r="CK38" i="2"/>
  <c r="CM38" i="2"/>
  <c r="CO38" i="2"/>
  <c r="G39" i="2"/>
  <c r="I39" i="2"/>
  <c r="K39" i="2"/>
  <c r="M39" i="2"/>
  <c r="O39" i="2"/>
  <c r="Q39" i="2"/>
  <c r="S39" i="2"/>
  <c r="U39" i="2"/>
  <c r="W39" i="2"/>
  <c r="Y39" i="2"/>
  <c r="AA39" i="2"/>
  <c r="AC39" i="2"/>
  <c r="AE39" i="2"/>
  <c r="AG39" i="2"/>
  <c r="AI39" i="2"/>
  <c r="AK39" i="2"/>
  <c r="AM39" i="2"/>
  <c r="AO39" i="2"/>
  <c r="AQ39" i="2"/>
  <c r="AS39" i="2"/>
  <c r="AU39" i="2"/>
  <c r="AW39" i="2"/>
  <c r="AY39" i="2"/>
  <c r="BA39" i="2"/>
  <c r="BC39" i="2"/>
  <c r="BE39" i="2"/>
  <c r="BG39" i="2"/>
  <c r="BI39" i="2"/>
  <c r="BK39" i="2"/>
  <c r="BM39" i="2"/>
  <c r="BO39" i="2"/>
  <c r="BQ39" i="2"/>
  <c r="BS39" i="2"/>
  <c r="BU39" i="2"/>
  <c r="BW39" i="2"/>
  <c r="BY39" i="2"/>
  <c r="CA39" i="2"/>
  <c r="CC39" i="2"/>
  <c r="CE39" i="2"/>
  <c r="CG39" i="2"/>
  <c r="CI39" i="2"/>
  <c r="CK39" i="2"/>
  <c r="CM39" i="2"/>
  <c r="CO39" i="2"/>
  <c r="G40" i="2"/>
  <c r="I40" i="2"/>
  <c r="K40" i="2"/>
  <c r="M40" i="2"/>
  <c r="O40" i="2"/>
  <c r="Q40" i="2"/>
  <c r="S40" i="2"/>
  <c r="U40" i="2"/>
  <c r="W40" i="2"/>
  <c r="Y40" i="2"/>
  <c r="AA40" i="2"/>
  <c r="AC40" i="2"/>
  <c r="AE40" i="2"/>
  <c r="AG40" i="2"/>
  <c r="AI40" i="2"/>
  <c r="AK40" i="2"/>
  <c r="AM40" i="2"/>
  <c r="AO40" i="2"/>
  <c r="AQ40" i="2"/>
  <c r="AS40" i="2"/>
  <c r="AU40" i="2"/>
  <c r="AW40" i="2"/>
  <c r="AY40" i="2"/>
  <c r="BA40" i="2"/>
  <c r="BC40" i="2"/>
  <c r="BE40" i="2"/>
  <c r="BG40" i="2"/>
  <c r="BI40" i="2"/>
  <c r="BK40" i="2"/>
  <c r="BM40" i="2"/>
  <c r="BO40" i="2"/>
  <c r="BQ40" i="2"/>
  <c r="BS40" i="2"/>
  <c r="BU40" i="2"/>
  <c r="BW40" i="2"/>
  <c r="BY40" i="2"/>
  <c r="CA40" i="2"/>
  <c r="CC40" i="2"/>
  <c r="CE40" i="2"/>
  <c r="CG40" i="2"/>
  <c r="CI40" i="2"/>
  <c r="CK40" i="2"/>
  <c r="CM40" i="2"/>
  <c r="CO40" i="2"/>
  <c r="G41" i="2"/>
  <c r="I41" i="2"/>
  <c r="K41" i="2"/>
  <c r="M41" i="2"/>
  <c r="O41" i="2"/>
  <c r="Q41" i="2"/>
  <c r="S41" i="2"/>
  <c r="U41" i="2"/>
  <c r="W41" i="2"/>
  <c r="Y41" i="2"/>
  <c r="AA41" i="2"/>
  <c r="AC41" i="2"/>
  <c r="AE41" i="2"/>
  <c r="AG41" i="2"/>
  <c r="AI41" i="2"/>
  <c r="AK41" i="2"/>
  <c r="AM41" i="2"/>
  <c r="AO41" i="2"/>
  <c r="AQ41" i="2"/>
  <c r="AS41" i="2"/>
  <c r="AU41" i="2"/>
  <c r="AW41" i="2"/>
  <c r="AY41" i="2"/>
  <c r="BA41" i="2"/>
  <c r="BC41" i="2"/>
  <c r="BE41" i="2"/>
  <c r="BG41" i="2"/>
  <c r="BI41" i="2"/>
  <c r="BK41" i="2"/>
  <c r="BM41" i="2"/>
  <c r="BO41" i="2"/>
  <c r="BQ41" i="2"/>
  <c r="BS41" i="2"/>
  <c r="BU41" i="2"/>
  <c r="BW41" i="2"/>
  <c r="BY41" i="2"/>
  <c r="CA41" i="2"/>
  <c r="CC41" i="2"/>
  <c r="CE41" i="2"/>
  <c r="CG41" i="2"/>
  <c r="CI41" i="2"/>
  <c r="CK41" i="2"/>
  <c r="CM41" i="2"/>
  <c r="CO41" i="2"/>
  <c r="G42" i="2"/>
  <c r="I42" i="2"/>
  <c r="K42" i="2"/>
  <c r="M42" i="2"/>
  <c r="O42" i="2"/>
  <c r="Q42" i="2"/>
  <c r="S42" i="2"/>
  <c r="U42" i="2"/>
  <c r="W42" i="2"/>
  <c r="Y42" i="2"/>
  <c r="AA42" i="2"/>
  <c r="AC42" i="2"/>
  <c r="AE42" i="2"/>
  <c r="AG42" i="2"/>
  <c r="AI42" i="2"/>
  <c r="AK42" i="2"/>
  <c r="AM42" i="2"/>
  <c r="AO42" i="2"/>
  <c r="AQ42" i="2"/>
  <c r="AS42" i="2"/>
  <c r="AU42" i="2"/>
  <c r="AW42" i="2"/>
  <c r="AY42" i="2"/>
  <c r="BA42" i="2"/>
  <c r="BC42" i="2"/>
  <c r="BE42" i="2"/>
  <c r="BG42" i="2"/>
  <c r="BI42" i="2"/>
  <c r="BK42" i="2"/>
  <c r="BM42" i="2"/>
  <c r="BO42" i="2"/>
  <c r="BQ42" i="2"/>
  <c r="BS42" i="2"/>
  <c r="BU42" i="2"/>
  <c r="BW42" i="2"/>
  <c r="BY42" i="2"/>
  <c r="CA42" i="2"/>
  <c r="CC42" i="2"/>
  <c r="CE42" i="2"/>
  <c r="CG42" i="2"/>
  <c r="CI42" i="2"/>
  <c r="CK42" i="2"/>
  <c r="CM42" i="2"/>
  <c r="CO42" i="2"/>
  <c r="G43" i="2"/>
  <c r="I43" i="2"/>
  <c r="K43" i="2"/>
  <c r="M43" i="2"/>
  <c r="O43" i="2"/>
  <c r="Q43" i="2"/>
  <c r="S43" i="2"/>
  <c r="U43" i="2"/>
  <c r="W43" i="2"/>
  <c r="Y43" i="2"/>
  <c r="AA43" i="2"/>
  <c r="AC43" i="2"/>
  <c r="AE43" i="2"/>
  <c r="AG43" i="2"/>
  <c r="AI43" i="2"/>
  <c r="AK43" i="2"/>
  <c r="AM43" i="2"/>
  <c r="AO43" i="2"/>
  <c r="AQ43" i="2"/>
  <c r="AS43" i="2"/>
  <c r="AU43" i="2"/>
  <c r="AW43" i="2"/>
  <c r="AY43" i="2"/>
  <c r="BA43" i="2"/>
  <c r="BC43" i="2"/>
  <c r="BE43" i="2"/>
  <c r="BG43" i="2"/>
  <c r="BI43" i="2"/>
  <c r="BK43" i="2"/>
  <c r="BM43" i="2"/>
  <c r="BO43" i="2"/>
  <c r="BQ43" i="2"/>
  <c r="BS43" i="2"/>
  <c r="BU43" i="2"/>
  <c r="BW43" i="2"/>
  <c r="BY43" i="2"/>
  <c r="CA43" i="2"/>
  <c r="CC43" i="2"/>
  <c r="CE43" i="2"/>
  <c r="CG43" i="2"/>
  <c r="CI43" i="2"/>
  <c r="CK43" i="2"/>
  <c r="CM43" i="2"/>
  <c r="CO43" i="2"/>
  <c r="G44" i="2"/>
  <c r="I44" i="2"/>
  <c r="K44" i="2"/>
  <c r="M44" i="2"/>
  <c r="O44" i="2"/>
  <c r="Q44" i="2"/>
  <c r="S44" i="2"/>
  <c r="U44" i="2"/>
  <c r="W44" i="2"/>
  <c r="Y44" i="2"/>
  <c r="AA44" i="2"/>
  <c r="AC44" i="2"/>
  <c r="AE44" i="2"/>
  <c r="AG44" i="2"/>
  <c r="AI44" i="2"/>
  <c r="AK44" i="2"/>
  <c r="AM44" i="2"/>
  <c r="AO44" i="2"/>
  <c r="AQ44" i="2"/>
  <c r="AS44" i="2"/>
  <c r="AU44" i="2"/>
  <c r="AW44" i="2"/>
  <c r="AY44" i="2"/>
  <c r="BA44" i="2"/>
  <c r="BC44" i="2"/>
  <c r="BE44" i="2"/>
  <c r="BG44" i="2"/>
  <c r="BI44" i="2"/>
  <c r="BK44" i="2"/>
  <c r="BM44" i="2"/>
  <c r="BO44" i="2"/>
  <c r="BQ44" i="2"/>
  <c r="BS44" i="2"/>
  <c r="BU44" i="2"/>
  <c r="BW44" i="2"/>
  <c r="BY44" i="2"/>
  <c r="CA44" i="2"/>
  <c r="CC44" i="2"/>
  <c r="CE44" i="2"/>
  <c r="CG44" i="2"/>
  <c r="CI44" i="2"/>
  <c r="CK44" i="2"/>
  <c r="CM44" i="2"/>
  <c r="CO44" i="2"/>
  <c r="G45" i="2"/>
  <c r="I45" i="2"/>
  <c r="K45" i="2"/>
  <c r="M45" i="2"/>
  <c r="O45" i="2"/>
  <c r="Q45" i="2"/>
  <c r="S45" i="2"/>
  <c r="U45" i="2"/>
  <c r="W45" i="2"/>
  <c r="Y45" i="2"/>
  <c r="AA45" i="2"/>
  <c r="AC45" i="2"/>
  <c r="AE45" i="2"/>
  <c r="AG45" i="2"/>
  <c r="AI45" i="2"/>
  <c r="AK45" i="2"/>
  <c r="AM45" i="2"/>
  <c r="AO45" i="2"/>
  <c r="AQ45" i="2"/>
  <c r="AS45" i="2"/>
  <c r="AU45" i="2"/>
  <c r="AW45" i="2"/>
  <c r="AY45" i="2"/>
  <c r="BA45" i="2"/>
  <c r="BC45" i="2"/>
  <c r="BE45" i="2"/>
  <c r="BG45" i="2"/>
  <c r="BI45" i="2"/>
  <c r="BK45" i="2"/>
  <c r="BM45" i="2"/>
  <c r="BO45" i="2"/>
  <c r="BQ45" i="2"/>
  <c r="BS45" i="2"/>
  <c r="BU45" i="2"/>
  <c r="BW45" i="2"/>
  <c r="BY45" i="2"/>
  <c r="CA45" i="2"/>
  <c r="CC45" i="2"/>
  <c r="CE45" i="2"/>
  <c r="CG45" i="2"/>
  <c r="CI45" i="2"/>
  <c r="CK45" i="2"/>
  <c r="CM45" i="2"/>
  <c r="CO45" i="2"/>
  <c r="G46" i="2"/>
  <c r="I46" i="2"/>
  <c r="K46" i="2"/>
  <c r="M46" i="2"/>
  <c r="O46" i="2"/>
  <c r="Q46" i="2"/>
  <c r="S46" i="2"/>
  <c r="U46" i="2"/>
  <c r="W46" i="2"/>
  <c r="Y46" i="2"/>
  <c r="AA46" i="2"/>
  <c r="AC46" i="2"/>
  <c r="AE46" i="2"/>
  <c r="AG46" i="2"/>
  <c r="AI46" i="2"/>
  <c r="AK46" i="2"/>
  <c r="AM46" i="2"/>
  <c r="AO46" i="2"/>
  <c r="AQ46" i="2"/>
  <c r="AS46" i="2"/>
  <c r="AU46" i="2"/>
  <c r="AW46" i="2"/>
  <c r="AY46" i="2"/>
  <c r="BA46" i="2"/>
  <c r="BC46" i="2"/>
  <c r="BE46" i="2"/>
  <c r="BG46" i="2"/>
  <c r="BI46" i="2"/>
  <c r="BK46" i="2"/>
  <c r="BM46" i="2"/>
  <c r="BO46" i="2"/>
  <c r="BQ46" i="2"/>
  <c r="BS46" i="2"/>
  <c r="BU46" i="2"/>
  <c r="BW46" i="2"/>
  <c r="BY46" i="2"/>
  <c r="CA46" i="2"/>
  <c r="CC46" i="2"/>
  <c r="CE46" i="2"/>
  <c r="CG46" i="2"/>
  <c r="CI46" i="2"/>
  <c r="CK46" i="2"/>
  <c r="CM46" i="2"/>
  <c r="CO46" i="2"/>
  <c r="G47" i="2"/>
  <c r="I47" i="2"/>
  <c r="K47" i="2"/>
  <c r="M47" i="2"/>
  <c r="O47" i="2"/>
  <c r="Q47" i="2"/>
  <c r="S47" i="2"/>
  <c r="U47" i="2"/>
  <c r="W47" i="2"/>
  <c r="Y47" i="2"/>
  <c r="AA47" i="2"/>
  <c r="AC47" i="2"/>
  <c r="AE47" i="2"/>
  <c r="AG47" i="2"/>
  <c r="AI47" i="2"/>
  <c r="AK47" i="2"/>
  <c r="AM47" i="2"/>
  <c r="AO47" i="2"/>
  <c r="AQ47" i="2"/>
  <c r="AS47" i="2"/>
  <c r="AU47" i="2"/>
  <c r="AW47" i="2"/>
  <c r="AY47" i="2"/>
  <c r="BA47" i="2"/>
  <c r="BC47" i="2"/>
  <c r="BE47" i="2"/>
  <c r="BG47" i="2"/>
  <c r="BI47" i="2"/>
  <c r="BK47" i="2"/>
  <c r="BM47" i="2"/>
  <c r="BO47" i="2"/>
  <c r="BQ47" i="2"/>
  <c r="BS47" i="2"/>
  <c r="BU47" i="2"/>
  <c r="BW47" i="2"/>
  <c r="BY47" i="2"/>
  <c r="CA47" i="2"/>
  <c r="CC47" i="2"/>
  <c r="CE47" i="2"/>
  <c r="CG47" i="2"/>
  <c r="CI47" i="2"/>
  <c r="CK47" i="2"/>
  <c r="CM47" i="2"/>
  <c r="CO47" i="2"/>
  <c r="G48" i="2"/>
  <c r="I48" i="2"/>
  <c r="K48" i="2"/>
  <c r="M48" i="2"/>
  <c r="O48" i="2"/>
  <c r="Q48" i="2"/>
  <c r="S48" i="2"/>
  <c r="U48" i="2"/>
  <c r="W48" i="2"/>
  <c r="Y48" i="2"/>
  <c r="AA48" i="2"/>
  <c r="AC48" i="2"/>
  <c r="AE48" i="2"/>
  <c r="AG48" i="2"/>
  <c r="AI48" i="2"/>
  <c r="AK48" i="2"/>
  <c r="AM48" i="2"/>
  <c r="AO48" i="2"/>
  <c r="AQ48" i="2"/>
  <c r="AS48" i="2"/>
  <c r="AU48" i="2"/>
  <c r="AW48" i="2"/>
  <c r="AY48" i="2"/>
  <c r="BA48" i="2"/>
  <c r="BC48" i="2"/>
  <c r="BE48" i="2"/>
  <c r="BG48" i="2"/>
  <c r="BI48" i="2"/>
  <c r="BK48" i="2"/>
  <c r="BM48" i="2"/>
  <c r="BO48" i="2"/>
  <c r="BQ48" i="2"/>
  <c r="BS48" i="2"/>
  <c r="BU48" i="2"/>
  <c r="BW48" i="2"/>
  <c r="BY48" i="2"/>
  <c r="CA48" i="2"/>
  <c r="CC48" i="2"/>
  <c r="CE48" i="2"/>
  <c r="CG48" i="2"/>
  <c r="CI48" i="2"/>
  <c r="CK48" i="2"/>
  <c r="CM48" i="2"/>
  <c r="CO48" i="2"/>
  <c r="G49" i="2"/>
  <c r="I49" i="2"/>
  <c r="K49" i="2"/>
  <c r="M49" i="2"/>
  <c r="O49" i="2"/>
  <c r="Q49" i="2"/>
  <c r="S49" i="2"/>
  <c r="U49" i="2"/>
  <c r="W49" i="2"/>
  <c r="Y49" i="2"/>
  <c r="AA49" i="2"/>
  <c r="AC49" i="2"/>
  <c r="AE49" i="2"/>
  <c r="AG49" i="2"/>
  <c r="AI49" i="2"/>
  <c r="AK49" i="2"/>
  <c r="AM49" i="2"/>
  <c r="AO49" i="2"/>
  <c r="AQ49" i="2"/>
  <c r="AS49" i="2"/>
  <c r="AU49" i="2"/>
  <c r="AW49" i="2"/>
  <c r="AY49" i="2"/>
  <c r="BA49" i="2"/>
  <c r="BC49" i="2"/>
  <c r="BE49" i="2"/>
  <c r="BG49" i="2"/>
  <c r="BI49" i="2"/>
  <c r="BK49" i="2"/>
  <c r="BM49" i="2"/>
  <c r="BO49" i="2"/>
  <c r="BQ49" i="2"/>
  <c r="BS49" i="2"/>
  <c r="BU49" i="2"/>
  <c r="BW49" i="2"/>
  <c r="BY49" i="2"/>
  <c r="CA49" i="2"/>
  <c r="CC49" i="2"/>
  <c r="CE49" i="2"/>
  <c r="CG49" i="2"/>
  <c r="CI49" i="2"/>
  <c r="CK49" i="2"/>
  <c r="CM49" i="2"/>
  <c r="CO49" i="2"/>
  <c r="G50" i="2"/>
  <c r="I50" i="2"/>
  <c r="K50" i="2"/>
  <c r="M50" i="2"/>
  <c r="O50" i="2"/>
  <c r="Q50" i="2"/>
  <c r="S50" i="2"/>
  <c r="U50" i="2"/>
  <c r="W50" i="2"/>
  <c r="Y50" i="2"/>
  <c r="AA50" i="2"/>
  <c r="AC50" i="2"/>
  <c r="AE50" i="2"/>
  <c r="AG50" i="2"/>
  <c r="AI50" i="2"/>
  <c r="AK50" i="2"/>
  <c r="AM50" i="2"/>
  <c r="AO50" i="2"/>
  <c r="AQ50" i="2"/>
  <c r="AS50" i="2"/>
  <c r="AU50" i="2"/>
  <c r="AW50" i="2"/>
  <c r="AY50" i="2"/>
  <c r="BA50" i="2"/>
  <c r="BC50" i="2"/>
  <c r="BE50" i="2"/>
  <c r="BG50" i="2"/>
  <c r="BI50" i="2"/>
  <c r="BK50" i="2"/>
  <c r="BM50" i="2"/>
  <c r="BO50" i="2"/>
  <c r="BQ50" i="2"/>
  <c r="BS50" i="2"/>
  <c r="BU50" i="2"/>
  <c r="BW50" i="2"/>
  <c r="BY50" i="2"/>
  <c r="CA50" i="2"/>
  <c r="CC50" i="2"/>
  <c r="CE50" i="2"/>
  <c r="CG50" i="2"/>
  <c r="CI50" i="2"/>
  <c r="CK50" i="2"/>
  <c r="CM50" i="2"/>
  <c r="CO50" i="2"/>
  <c r="G51" i="2"/>
  <c r="I51" i="2"/>
  <c r="K51" i="2"/>
  <c r="M51" i="2"/>
  <c r="O51" i="2"/>
  <c r="Q51" i="2"/>
  <c r="S51" i="2"/>
  <c r="U51" i="2"/>
  <c r="W51" i="2"/>
  <c r="Y51" i="2"/>
  <c r="AA51" i="2"/>
  <c r="AC51" i="2"/>
  <c r="AE51" i="2"/>
  <c r="AG51" i="2"/>
  <c r="AI51" i="2"/>
  <c r="AK51" i="2"/>
  <c r="AM51" i="2"/>
  <c r="AO51" i="2"/>
  <c r="AQ51" i="2"/>
  <c r="AS51" i="2"/>
  <c r="AU51" i="2"/>
  <c r="AW51" i="2"/>
  <c r="AY51" i="2"/>
  <c r="BA51" i="2"/>
  <c r="BC51" i="2"/>
  <c r="BE51" i="2"/>
  <c r="BG51" i="2"/>
  <c r="BI51" i="2"/>
  <c r="BK51" i="2"/>
  <c r="BM51" i="2"/>
  <c r="BO51" i="2"/>
  <c r="BQ51" i="2"/>
  <c r="BS51" i="2"/>
  <c r="BU51" i="2"/>
  <c r="BW51" i="2"/>
  <c r="BY51" i="2"/>
  <c r="CA51" i="2"/>
  <c r="CC51" i="2"/>
  <c r="CE51" i="2"/>
  <c r="CG51" i="2"/>
  <c r="CI51" i="2"/>
  <c r="CK51" i="2"/>
  <c r="CM51" i="2"/>
  <c r="CO51" i="2"/>
  <c r="G52" i="2"/>
  <c r="I52" i="2"/>
  <c r="K52" i="2"/>
  <c r="M52" i="2"/>
  <c r="O52" i="2"/>
  <c r="Q52" i="2"/>
  <c r="S52" i="2"/>
  <c r="U52" i="2"/>
  <c r="W52" i="2"/>
  <c r="Y52" i="2"/>
  <c r="AA52" i="2"/>
  <c r="AC52" i="2"/>
  <c r="AE52" i="2"/>
  <c r="AG52" i="2"/>
  <c r="AI52" i="2"/>
  <c r="AK52" i="2"/>
  <c r="AM52" i="2"/>
  <c r="AO52" i="2"/>
  <c r="AQ52" i="2"/>
  <c r="AS52" i="2"/>
  <c r="AU52" i="2"/>
  <c r="AW52" i="2"/>
  <c r="AY52" i="2"/>
  <c r="BA52" i="2"/>
  <c r="BC52" i="2"/>
  <c r="BE52" i="2"/>
  <c r="BG52" i="2"/>
  <c r="BI52" i="2"/>
  <c r="BK52" i="2"/>
  <c r="BM52" i="2"/>
  <c r="BO52" i="2"/>
  <c r="BQ52" i="2"/>
  <c r="BS52" i="2"/>
  <c r="BU52" i="2"/>
  <c r="BW52" i="2"/>
  <c r="BY52" i="2"/>
  <c r="CA52" i="2"/>
  <c r="CC52" i="2"/>
  <c r="CE52" i="2"/>
  <c r="CG52" i="2"/>
  <c r="CI52" i="2"/>
  <c r="CK52" i="2"/>
  <c r="CM52" i="2"/>
  <c r="CO52" i="2"/>
  <c r="G53" i="2"/>
  <c r="I53" i="2"/>
  <c r="K53" i="2"/>
  <c r="M53" i="2"/>
  <c r="O53" i="2"/>
  <c r="Q53" i="2"/>
  <c r="S53" i="2"/>
  <c r="U53" i="2"/>
  <c r="W53" i="2"/>
  <c r="Y53" i="2"/>
  <c r="AA53" i="2"/>
  <c r="AC53" i="2"/>
  <c r="AE53" i="2"/>
  <c r="AG53" i="2"/>
  <c r="AI53" i="2"/>
  <c r="AK53" i="2"/>
  <c r="AM53" i="2"/>
  <c r="AO53" i="2"/>
  <c r="AQ53" i="2"/>
  <c r="AS53" i="2"/>
  <c r="AU53" i="2"/>
  <c r="AW53" i="2"/>
  <c r="AY53" i="2"/>
  <c r="BA53" i="2"/>
  <c r="BC53" i="2"/>
  <c r="BE53" i="2"/>
  <c r="BG53" i="2"/>
  <c r="BI53" i="2"/>
  <c r="BK53" i="2"/>
  <c r="BM53" i="2"/>
  <c r="BO53" i="2"/>
  <c r="BQ53" i="2"/>
  <c r="BS53" i="2"/>
  <c r="BU53" i="2"/>
  <c r="BW53" i="2"/>
  <c r="BY53" i="2"/>
  <c r="CA53" i="2"/>
  <c r="CC53" i="2"/>
  <c r="CE53" i="2"/>
  <c r="CG53" i="2"/>
  <c r="CI53" i="2"/>
  <c r="CK53" i="2"/>
  <c r="CM53" i="2"/>
  <c r="CO53" i="2"/>
  <c r="G54" i="2"/>
  <c r="I54" i="2"/>
  <c r="K54" i="2"/>
  <c r="M54" i="2"/>
  <c r="O54" i="2"/>
  <c r="Q54" i="2"/>
  <c r="S54" i="2"/>
  <c r="U54" i="2"/>
  <c r="W54" i="2"/>
  <c r="Y54" i="2"/>
  <c r="AA54" i="2"/>
  <c r="AC54" i="2"/>
  <c r="AE54" i="2"/>
  <c r="AG54" i="2"/>
  <c r="AI54" i="2"/>
  <c r="AK54" i="2"/>
  <c r="AM54" i="2"/>
  <c r="AO54" i="2"/>
  <c r="AQ54" i="2"/>
  <c r="AS54" i="2"/>
  <c r="AU54" i="2"/>
  <c r="AW54" i="2"/>
  <c r="AY54" i="2"/>
  <c r="BA54" i="2"/>
  <c r="BC54" i="2"/>
  <c r="BE54" i="2"/>
  <c r="BG54" i="2"/>
  <c r="BI54" i="2"/>
  <c r="BK54" i="2"/>
  <c r="BM54" i="2"/>
  <c r="BO54" i="2"/>
  <c r="BQ54" i="2"/>
  <c r="BS54" i="2"/>
  <c r="BU54" i="2"/>
  <c r="BW54" i="2"/>
  <c r="BY54" i="2"/>
  <c r="CA54" i="2"/>
  <c r="CC54" i="2"/>
  <c r="CE54" i="2"/>
  <c r="CG54" i="2"/>
  <c r="CI54" i="2"/>
  <c r="CK54" i="2"/>
  <c r="CM54" i="2"/>
  <c r="CO54" i="2"/>
  <c r="G55" i="2"/>
  <c r="I55" i="2"/>
  <c r="K55" i="2"/>
  <c r="M55" i="2"/>
  <c r="O55" i="2"/>
  <c r="Q55" i="2"/>
  <c r="S55" i="2"/>
  <c r="U55" i="2"/>
  <c r="W55" i="2"/>
  <c r="Y55" i="2"/>
  <c r="AA55" i="2"/>
  <c r="AC55" i="2"/>
  <c r="AE55" i="2"/>
  <c r="AG55" i="2"/>
  <c r="AI55" i="2"/>
  <c r="AK55" i="2"/>
  <c r="AM55" i="2"/>
  <c r="AO55" i="2"/>
  <c r="AQ55" i="2"/>
  <c r="AS55" i="2"/>
  <c r="AU55" i="2"/>
  <c r="AW55" i="2"/>
  <c r="AY55" i="2"/>
  <c r="BA55" i="2"/>
  <c r="BC55" i="2"/>
  <c r="BE55" i="2"/>
  <c r="BG55" i="2"/>
  <c r="BI55" i="2"/>
  <c r="BK55" i="2"/>
  <c r="BM55" i="2"/>
  <c r="BO55" i="2"/>
  <c r="BQ55" i="2"/>
  <c r="BS55" i="2"/>
  <c r="BU55" i="2"/>
  <c r="BW55" i="2"/>
  <c r="BY55" i="2"/>
  <c r="CA55" i="2"/>
  <c r="CC55" i="2"/>
  <c r="CE55" i="2"/>
  <c r="CG55" i="2"/>
  <c r="CI55" i="2"/>
  <c r="CK55" i="2"/>
  <c r="CM55" i="2"/>
  <c r="CO55" i="2"/>
  <c r="G56" i="2"/>
  <c r="I56" i="2"/>
  <c r="K56" i="2"/>
  <c r="M56" i="2"/>
  <c r="O56" i="2"/>
  <c r="Q56" i="2"/>
  <c r="S56" i="2"/>
  <c r="U56" i="2"/>
  <c r="W56" i="2"/>
  <c r="Y56" i="2"/>
  <c r="AA56" i="2"/>
  <c r="AC56" i="2"/>
  <c r="AE56" i="2"/>
  <c r="AG56" i="2"/>
  <c r="AI56" i="2"/>
  <c r="AK56" i="2"/>
  <c r="AM56" i="2"/>
  <c r="AO56" i="2"/>
  <c r="AQ56" i="2"/>
  <c r="AS56" i="2"/>
  <c r="AU56" i="2"/>
  <c r="AW56" i="2"/>
  <c r="AY56" i="2"/>
  <c r="BA56" i="2"/>
  <c r="BC56" i="2"/>
  <c r="BE56" i="2"/>
  <c r="BG56" i="2"/>
  <c r="BI56" i="2"/>
  <c r="BK56" i="2"/>
  <c r="BM56" i="2"/>
  <c r="BO56" i="2"/>
  <c r="BQ56" i="2"/>
  <c r="BS56" i="2"/>
  <c r="BU56" i="2"/>
  <c r="BW56" i="2"/>
  <c r="BY56" i="2"/>
  <c r="CA56" i="2"/>
  <c r="CC56" i="2"/>
  <c r="CE56" i="2"/>
  <c r="CG56" i="2"/>
  <c r="CI56" i="2"/>
  <c r="CK56" i="2"/>
  <c r="CM56" i="2"/>
  <c r="CO56" i="2"/>
  <c r="G57" i="2"/>
  <c r="I57" i="2"/>
  <c r="K57" i="2"/>
  <c r="M57" i="2"/>
  <c r="O57" i="2"/>
  <c r="Q57" i="2"/>
  <c r="S57" i="2"/>
  <c r="U57" i="2"/>
  <c r="W57" i="2"/>
  <c r="Y57" i="2"/>
  <c r="AA57" i="2"/>
  <c r="AC57" i="2"/>
  <c r="AE57" i="2"/>
  <c r="AG57" i="2"/>
  <c r="AI57" i="2"/>
  <c r="AK57" i="2"/>
  <c r="AM57" i="2"/>
  <c r="AO57" i="2"/>
  <c r="AQ57" i="2"/>
  <c r="AS57" i="2"/>
  <c r="AU57" i="2"/>
  <c r="AW57" i="2"/>
  <c r="AY57" i="2"/>
  <c r="BA57" i="2"/>
  <c r="BC57" i="2"/>
  <c r="BE57" i="2"/>
  <c r="BG57" i="2"/>
  <c r="BI57" i="2"/>
  <c r="BK57" i="2"/>
  <c r="BM57" i="2"/>
  <c r="BO57" i="2"/>
  <c r="BQ57" i="2"/>
  <c r="BS57" i="2"/>
  <c r="BU57" i="2"/>
  <c r="BW57" i="2"/>
  <c r="BY57" i="2"/>
  <c r="CA57" i="2"/>
  <c r="CC57" i="2"/>
  <c r="CE57" i="2"/>
  <c r="CG57" i="2"/>
  <c r="CI57" i="2"/>
  <c r="CK57" i="2"/>
  <c r="CM57" i="2"/>
  <c r="CO57" i="2"/>
  <c r="G58" i="2"/>
  <c r="I58" i="2"/>
  <c r="K58" i="2"/>
  <c r="M58" i="2"/>
  <c r="O58" i="2"/>
  <c r="Q58" i="2"/>
  <c r="S58" i="2"/>
  <c r="U58" i="2"/>
  <c r="W58" i="2"/>
  <c r="Y58" i="2"/>
  <c r="AA58" i="2"/>
  <c r="AC58" i="2"/>
  <c r="AE58" i="2"/>
  <c r="AG58" i="2"/>
  <c r="AI58" i="2"/>
  <c r="AK58" i="2"/>
  <c r="AM58" i="2"/>
  <c r="AO58" i="2"/>
  <c r="AQ58" i="2"/>
  <c r="AS58" i="2"/>
  <c r="AU58" i="2"/>
  <c r="AW58" i="2"/>
  <c r="AY58" i="2"/>
  <c r="BA58" i="2"/>
  <c r="BC58" i="2"/>
  <c r="BE58" i="2"/>
  <c r="BG58" i="2"/>
  <c r="BI58" i="2"/>
  <c r="BK58" i="2"/>
  <c r="BM58" i="2"/>
  <c r="BO58" i="2"/>
  <c r="BQ58" i="2"/>
  <c r="BS58" i="2"/>
  <c r="BU58" i="2"/>
  <c r="BW58" i="2"/>
  <c r="BY58" i="2"/>
  <c r="CA58" i="2"/>
  <c r="CC58" i="2"/>
  <c r="CE58" i="2"/>
  <c r="CG58" i="2"/>
  <c r="CI58" i="2"/>
  <c r="CK58" i="2"/>
  <c r="CM58" i="2"/>
  <c r="CO58" i="2"/>
  <c r="G59" i="2"/>
  <c r="I59" i="2"/>
  <c r="K59" i="2"/>
  <c r="M59" i="2"/>
  <c r="O59" i="2"/>
  <c r="Q59" i="2"/>
  <c r="S59" i="2"/>
  <c r="U59" i="2"/>
  <c r="W59" i="2"/>
  <c r="Y59" i="2"/>
  <c r="AA59" i="2"/>
  <c r="AC59" i="2"/>
  <c r="AE59" i="2"/>
  <c r="AG59" i="2"/>
  <c r="AI59" i="2"/>
  <c r="AK59" i="2"/>
  <c r="AM59" i="2"/>
  <c r="AO59" i="2"/>
  <c r="AQ59" i="2"/>
  <c r="AS59" i="2"/>
  <c r="AU59" i="2"/>
  <c r="AW59" i="2"/>
  <c r="AY59" i="2"/>
  <c r="BA59" i="2"/>
  <c r="BC59" i="2"/>
  <c r="BE59" i="2"/>
  <c r="BG59" i="2"/>
  <c r="BI59" i="2"/>
  <c r="BK59" i="2"/>
  <c r="BM59" i="2"/>
  <c r="BO59" i="2"/>
  <c r="BQ59" i="2"/>
  <c r="BS59" i="2"/>
  <c r="BU59" i="2"/>
  <c r="BW59" i="2"/>
  <c r="BY59" i="2"/>
  <c r="CA59" i="2"/>
  <c r="CC59" i="2"/>
  <c r="CE59" i="2"/>
  <c r="CG59" i="2"/>
  <c r="CI59" i="2"/>
  <c r="CK59" i="2"/>
  <c r="CM59" i="2"/>
  <c r="CO59" i="2"/>
  <c r="G60" i="2"/>
  <c r="I60" i="2"/>
  <c r="K60" i="2"/>
  <c r="M60" i="2"/>
  <c r="O60" i="2"/>
  <c r="Q60" i="2"/>
  <c r="S60" i="2"/>
  <c r="U60" i="2"/>
  <c r="AA60" i="2"/>
  <c r="AC60" i="2"/>
  <c r="AE60" i="2"/>
  <c r="AG60" i="2"/>
  <c r="AI60" i="2"/>
  <c r="AK60" i="2"/>
  <c r="AM60" i="2"/>
  <c r="AO60" i="2"/>
  <c r="AQ60" i="2"/>
  <c r="AS60" i="2"/>
  <c r="AU60" i="2"/>
  <c r="AW60" i="2"/>
  <c r="AY60" i="2"/>
  <c r="BA60" i="2"/>
  <c r="BC60" i="2"/>
  <c r="BE60" i="2"/>
  <c r="BG60" i="2"/>
  <c r="BI60" i="2"/>
  <c r="BK60" i="2"/>
  <c r="BM60" i="2"/>
  <c r="BO60" i="2"/>
  <c r="BQ60" i="2"/>
  <c r="BS60" i="2"/>
  <c r="BU60" i="2"/>
  <c r="BW60" i="2"/>
  <c r="BY60" i="2"/>
  <c r="CA60" i="2"/>
  <c r="CC60" i="2"/>
  <c r="CE60" i="2"/>
  <c r="CG60" i="2"/>
  <c r="CI60" i="2"/>
  <c r="CK60" i="2"/>
  <c r="CM60" i="2"/>
  <c r="CO60" i="2"/>
  <c r="G61" i="2"/>
  <c r="I61" i="2"/>
  <c r="K61" i="2"/>
  <c r="M61" i="2"/>
  <c r="O61" i="2"/>
  <c r="Q61" i="2"/>
  <c r="S61" i="2"/>
  <c r="U61" i="2"/>
  <c r="W61" i="2"/>
  <c r="Y61" i="2"/>
  <c r="AA61" i="2"/>
  <c r="AC61" i="2"/>
  <c r="AE61" i="2"/>
  <c r="AG61" i="2"/>
  <c r="AI61" i="2"/>
  <c r="AK61" i="2"/>
  <c r="AM61" i="2"/>
  <c r="AO61" i="2"/>
  <c r="AQ61" i="2"/>
  <c r="AS61" i="2"/>
  <c r="AU61" i="2"/>
  <c r="AW61" i="2"/>
  <c r="AY61" i="2"/>
  <c r="BA61" i="2"/>
  <c r="BC61" i="2"/>
  <c r="BE61" i="2"/>
  <c r="BG61" i="2"/>
  <c r="BI61" i="2"/>
  <c r="BK61" i="2"/>
  <c r="BM61" i="2"/>
  <c r="BO61" i="2"/>
  <c r="BQ61" i="2"/>
  <c r="BS61" i="2"/>
  <c r="BU61" i="2"/>
  <c r="BW61" i="2"/>
  <c r="BY61" i="2"/>
  <c r="CA61" i="2"/>
  <c r="CC61" i="2"/>
  <c r="CE61" i="2"/>
  <c r="CG61" i="2"/>
  <c r="CI61" i="2"/>
  <c r="CK61" i="2"/>
  <c r="CM61" i="2"/>
  <c r="CO61" i="2"/>
  <c r="G62" i="2"/>
  <c r="I62" i="2"/>
  <c r="K62" i="2"/>
  <c r="M62" i="2"/>
  <c r="O62" i="2"/>
  <c r="Q62" i="2"/>
  <c r="S62" i="2"/>
  <c r="U62" i="2"/>
  <c r="W62" i="2"/>
  <c r="Y62" i="2"/>
  <c r="AA62" i="2"/>
  <c r="AC62" i="2"/>
  <c r="AE62" i="2"/>
  <c r="AG62" i="2"/>
  <c r="AI62" i="2"/>
  <c r="AK62" i="2"/>
  <c r="AM62" i="2"/>
  <c r="AO62" i="2"/>
  <c r="AQ62" i="2"/>
  <c r="AS62" i="2"/>
  <c r="AU62" i="2"/>
  <c r="AW62" i="2"/>
  <c r="AY62" i="2"/>
  <c r="BA62" i="2"/>
  <c r="BC62" i="2"/>
  <c r="BE62" i="2"/>
  <c r="BG62" i="2"/>
  <c r="BI62" i="2"/>
  <c r="BK62" i="2"/>
  <c r="BM62" i="2"/>
  <c r="BO62" i="2"/>
  <c r="BQ62" i="2"/>
  <c r="BS62" i="2"/>
  <c r="BU62" i="2"/>
  <c r="BW62" i="2"/>
  <c r="BY62" i="2"/>
  <c r="CA62" i="2"/>
  <c r="CC62" i="2"/>
  <c r="CE62" i="2"/>
  <c r="CG62" i="2"/>
  <c r="CI62" i="2"/>
  <c r="CK62" i="2"/>
  <c r="CM62" i="2"/>
  <c r="CO62" i="2"/>
  <c r="G63" i="2"/>
  <c r="I63" i="2"/>
  <c r="K63" i="2"/>
  <c r="M63" i="2"/>
  <c r="O63" i="2"/>
  <c r="Q63" i="2"/>
  <c r="S63" i="2"/>
  <c r="U63" i="2"/>
  <c r="W63" i="2"/>
  <c r="Y63" i="2"/>
  <c r="AA63" i="2"/>
  <c r="AC63" i="2"/>
  <c r="AE63" i="2"/>
  <c r="AG63" i="2"/>
  <c r="AI63" i="2"/>
  <c r="AK63" i="2"/>
  <c r="AM63" i="2"/>
  <c r="AO63" i="2"/>
  <c r="AQ63" i="2"/>
  <c r="AS63" i="2"/>
  <c r="AU63" i="2"/>
  <c r="AW63" i="2"/>
  <c r="AY63" i="2"/>
  <c r="BA63" i="2"/>
  <c r="BC63" i="2"/>
  <c r="BE63" i="2"/>
  <c r="BG63" i="2"/>
  <c r="BI63" i="2"/>
  <c r="BK63" i="2"/>
  <c r="BM63" i="2"/>
  <c r="BO63" i="2"/>
  <c r="BQ63" i="2"/>
  <c r="BS63" i="2"/>
  <c r="BU63" i="2"/>
  <c r="BW63" i="2"/>
  <c r="BY63" i="2"/>
  <c r="CA63" i="2"/>
  <c r="CC63" i="2"/>
  <c r="CE63" i="2"/>
  <c r="CG63" i="2"/>
  <c r="CI63" i="2"/>
  <c r="CK63" i="2"/>
  <c r="CM63" i="2"/>
  <c r="CO63" i="2"/>
  <c r="G64" i="2"/>
  <c r="I64" i="2"/>
  <c r="K64" i="2"/>
  <c r="M64" i="2"/>
  <c r="O64" i="2"/>
  <c r="Q64" i="2"/>
  <c r="S64" i="2"/>
  <c r="U64" i="2"/>
  <c r="W64" i="2"/>
  <c r="Y64" i="2"/>
  <c r="AA64" i="2"/>
  <c r="AC64" i="2"/>
  <c r="AE64" i="2"/>
  <c r="AG64" i="2"/>
  <c r="AI64" i="2"/>
  <c r="AK64" i="2"/>
  <c r="AM64" i="2"/>
  <c r="AO64" i="2"/>
  <c r="AQ64" i="2"/>
  <c r="AS64" i="2"/>
  <c r="AU64" i="2"/>
  <c r="AW64" i="2"/>
  <c r="AY64" i="2"/>
  <c r="BA64" i="2"/>
  <c r="BC64" i="2"/>
  <c r="BE64" i="2"/>
  <c r="BG64" i="2"/>
  <c r="BI64" i="2"/>
  <c r="BK64" i="2"/>
  <c r="BM64" i="2"/>
  <c r="BO64" i="2"/>
  <c r="BQ64" i="2"/>
  <c r="BS64" i="2"/>
  <c r="BU64" i="2"/>
  <c r="BW64" i="2"/>
  <c r="BY64" i="2"/>
  <c r="CA64" i="2"/>
  <c r="CC64" i="2"/>
  <c r="CE64" i="2"/>
  <c r="CG64" i="2"/>
  <c r="CI64" i="2"/>
  <c r="CK64" i="2"/>
  <c r="CM64" i="2"/>
  <c r="CO64" i="2"/>
  <c r="G65" i="2"/>
  <c r="I65" i="2"/>
  <c r="K65" i="2"/>
  <c r="M65" i="2"/>
  <c r="O65" i="2"/>
  <c r="Q65" i="2"/>
  <c r="S65" i="2"/>
  <c r="U65" i="2"/>
  <c r="W65" i="2"/>
  <c r="Y65" i="2"/>
  <c r="AA65" i="2"/>
  <c r="AC65" i="2"/>
  <c r="AE65" i="2"/>
  <c r="AG65" i="2"/>
  <c r="AI65" i="2"/>
  <c r="AK65" i="2"/>
  <c r="AM65" i="2"/>
  <c r="AO65" i="2"/>
  <c r="AQ65" i="2"/>
  <c r="AS65" i="2"/>
  <c r="AU65" i="2"/>
  <c r="AW65" i="2"/>
  <c r="AY65" i="2"/>
  <c r="BA65" i="2"/>
  <c r="BC65" i="2"/>
  <c r="BE65" i="2"/>
  <c r="BG65" i="2"/>
  <c r="BI65" i="2"/>
  <c r="BK65" i="2"/>
  <c r="BM65" i="2"/>
  <c r="BO65" i="2"/>
  <c r="BQ65" i="2"/>
  <c r="BS65" i="2"/>
  <c r="BU65" i="2"/>
  <c r="BW65" i="2"/>
  <c r="BY65" i="2"/>
  <c r="CA65" i="2"/>
  <c r="CC65" i="2"/>
  <c r="CE65" i="2"/>
  <c r="CG65" i="2"/>
  <c r="CI65" i="2"/>
  <c r="CK65" i="2"/>
  <c r="CM65" i="2"/>
  <c r="CO65" i="2"/>
  <c r="G66" i="2"/>
  <c r="I66" i="2"/>
  <c r="K66" i="2"/>
  <c r="M66" i="2"/>
  <c r="O66" i="2"/>
  <c r="Q66" i="2"/>
  <c r="S66" i="2"/>
  <c r="U66" i="2"/>
  <c r="W66" i="2"/>
  <c r="Y66" i="2"/>
  <c r="AA66" i="2"/>
  <c r="AC66" i="2"/>
  <c r="AE66" i="2"/>
  <c r="AG66" i="2"/>
  <c r="AI66" i="2"/>
  <c r="AK66" i="2"/>
  <c r="AM66" i="2"/>
  <c r="AO66" i="2"/>
  <c r="AQ66" i="2"/>
  <c r="AS66" i="2"/>
  <c r="AU66" i="2"/>
  <c r="AW66" i="2"/>
  <c r="AY66" i="2"/>
  <c r="BA66" i="2"/>
  <c r="BC66" i="2"/>
  <c r="BE66" i="2"/>
  <c r="BG66" i="2"/>
  <c r="BI66" i="2"/>
  <c r="BK66" i="2"/>
  <c r="BM66" i="2"/>
  <c r="BO66" i="2"/>
  <c r="BQ66" i="2"/>
  <c r="BS66" i="2"/>
  <c r="BU66" i="2"/>
  <c r="BW66" i="2"/>
  <c r="BY66" i="2"/>
  <c r="CA66" i="2"/>
  <c r="CC66" i="2"/>
  <c r="CE66" i="2"/>
  <c r="CG66" i="2"/>
  <c r="CI66" i="2"/>
  <c r="CK66" i="2"/>
  <c r="CM66" i="2"/>
  <c r="CO66" i="2"/>
  <c r="G67" i="2"/>
  <c r="I67" i="2"/>
  <c r="K67" i="2"/>
  <c r="M67" i="2"/>
  <c r="O67" i="2"/>
  <c r="Q67" i="2"/>
  <c r="S67" i="2"/>
  <c r="U67" i="2"/>
  <c r="W67" i="2"/>
  <c r="Y67" i="2"/>
  <c r="AA67" i="2"/>
  <c r="AC67" i="2"/>
  <c r="AE67" i="2"/>
  <c r="AG67" i="2"/>
  <c r="AI67" i="2"/>
  <c r="AK67" i="2"/>
  <c r="AM67" i="2"/>
  <c r="AO67" i="2"/>
  <c r="AQ67" i="2"/>
  <c r="AS67" i="2"/>
  <c r="AU67" i="2"/>
  <c r="AW67" i="2"/>
  <c r="AY67" i="2"/>
  <c r="BA67" i="2"/>
  <c r="BC67" i="2"/>
  <c r="BE67" i="2"/>
  <c r="BG67" i="2"/>
  <c r="BI67" i="2"/>
  <c r="BK67" i="2"/>
  <c r="BM67" i="2"/>
  <c r="BO67" i="2"/>
  <c r="BQ67" i="2"/>
  <c r="BS67" i="2"/>
  <c r="BU67" i="2"/>
  <c r="BW67" i="2"/>
  <c r="BY67" i="2"/>
  <c r="CA67" i="2"/>
  <c r="CC67" i="2"/>
  <c r="CE67" i="2"/>
  <c r="CG67" i="2"/>
  <c r="CI67" i="2"/>
  <c r="CK67" i="2"/>
  <c r="CM67" i="2"/>
  <c r="CO67" i="2"/>
  <c r="G68" i="2"/>
  <c r="I68" i="2"/>
  <c r="K68" i="2"/>
  <c r="M68" i="2"/>
  <c r="O68" i="2"/>
  <c r="Q68" i="2"/>
  <c r="S68" i="2"/>
  <c r="U68" i="2"/>
  <c r="W68" i="2"/>
  <c r="Y68" i="2"/>
  <c r="AA68" i="2"/>
  <c r="AC68" i="2"/>
  <c r="AE68" i="2"/>
  <c r="AG68" i="2"/>
  <c r="AI68" i="2"/>
  <c r="AK68" i="2"/>
  <c r="AM68" i="2"/>
  <c r="AO68" i="2"/>
  <c r="AQ68" i="2"/>
  <c r="AS68" i="2"/>
  <c r="AU68" i="2"/>
  <c r="AW68" i="2"/>
  <c r="AY68" i="2"/>
  <c r="BA68" i="2"/>
  <c r="BC68" i="2"/>
  <c r="BE68" i="2"/>
  <c r="BG68" i="2"/>
  <c r="BI68" i="2"/>
  <c r="BK68" i="2"/>
  <c r="BM68" i="2"/>
  <c r="BO68" i="2"/>
  <c r="BQ68" i="2"/>
  <c r="BS68" i="2"/>
  <c r="BU68" i="2"/>
  <c r="BW68" i="2"/>
  <c r="BY68" i="2"/>
  <c r="CA68" i="2"/>
  <c r="CC68" i="2"/>
  <c r="CE68" i="2"/>
  <c r="CG68" i="2"/>
  <c r="CI68" i="2"/>
  <c r="CK68" i="2"/>
  <c r="CM68" i="2"/>
  <c r="CO68" i="2"/>
  <c r="G69" i="2"/>
  <c r="I69" i="2"/>
  <c r="K69" i="2"/>
  <c r="M69" i="2"/>
  <c r="O69" i="2"/>
  <c r="Q69" i="2"/>
  <c r="S69" i="2"/>
  <c r="U69" i="2"/>
  <c r="W69" i="2"/>
  <c r="Y69" i="2"/>
  <c r="AA69" i="2"/>
  <c r="AC69" i="2"/>
  <c r="AE69" i="2"/>
  <c r="AG69" i="2"/>
  <c r="AI69" i="2"/>
  <c r="AK69" i="2"/>
  <c r="AM69" i="2"/>
  <c r="AO69" i="2"/>
  <c r="AQ69" i="2"/>
  <c r="AS69" i="2"/>
  <c r="AU69" i="2"/>
  <c r="AW69" i="2"/>
  <c r="AY69" i="2"/>
  <c r="BA69" i="2"/>
  <c r="BC69" i="2"/>
  <c r="BE69" i="2"/>
  <c r="BG69" i="2"/>
  <c r="BI69" i="2"/>
  <c r="BK69" i="2"/>
  <c r="BM69" i="2"/>
  <c r="BO69" i="2"/>
  <c r="BQ69" i="2"/>
  <c r="BS69" i="2"/>
  <c r="BU69" i="2"/>
  <c r="BW69" i="2"/>
  <c r="BY69" i="2"/>
  <c r="CA69" i="2"/>
  <c r="CC69" i="2"/>
  <c r="CE69" i="2"/>
  <c r="CG69" i="2"/>
  <c r="CI69" i="2"/>
  <c r="CK69" i="2"/>
  <c r="CM69" i="2"/>
  <c r="CO69" i="2"/>
  <c r="G70" i="2"/>
  <c r="I70" i="2"/>
  <c r="K70" i="2"/>
  <c r="M70" i="2"/>
  <c r="O70" i="2"/>
  <c r="Q70" i="2"/>
  <c r="S70" i="2"/>
  <c r="U70" i="2"/>
  <c r="W70" i="2"/>
  <c r="Y70" i="2"/>
  <c r="AA70" i="2"/>
  <c r="AC70" i="2"/>
  <c r="AE70" i="2"/>
  <c r="AG70" i="2"/>
  <c r="AI70" i="2"/>
  <c r="AK70" i="2"/>
  <c r="AM70" i="2"/>
  <c r="AO70" i="2"/>
  <c r="AQ70" i="2"/>
  <c r="AS70" i="2"/>
  <c r="AU70" i="2"/>
  <c r="AW70" i="2"/>
  <c r="AY70" i="2"/>
  <c r="BA70" i="2"/>
  <c r="BC70" i="2"/>
  <c r="BE70" i="2"/>
  <c r="BG70" i="2"/>
  <c r="BI70" i="2"/>
  <c r="BK70" i="2"/>
  <c r="BM70" i="2"/>
  <c r="BO70" i="2"/>
  <c r="BQ70" i="2"/>
  <c r="BS70" i="2"/>
  <c r="BU70" i="2"/>
  <c r="BW70" i="2"/>
  <c r="BY70" i="2"/>
  <c r="CA70" i="2"/>
  <c r="CC70" i="2"/>
  <c r="CE70" i="2"/>
  <c r="CG70" i="2"/>
  <c r="CI70" i="2"/>
  <c r="CK70" i="2"/>
  <c r="CM70" i="2"/>
  <c r="CO70" i="2"/>
  <c r="G71" i="2"/>
  <c r="I71" i="2"/>
  <c r="K71" i="2"/>
  <c r="M71" i="2"/>
  <c r="O71" i="2"/>
  <c r="Q71" i="2"/>
  <c r="S71" i="2"/>
  <c r="U71" i="2"/>
  <c r="W71" i="2"/>
  <c r="Y71" i="2"/>
  <c r="AA71" i="2"/>
  <c r="AC71" i="2"/>
  <c r="AE71" i="2"/>
  <c r="AG71" i="2"/>
  <c r="AI71" i="2"/>
  <c r="AK71" i="2"/>
  <c r="AM71" i="2"/>
  <c r="AO71" i="2"/>
  <c r="AQ71" i="2"/>
  <c r="AS71" i="2"/>
  <c r="AU71" i="2"/>
  <c r="AW71" i="2"/>
  <c r="AY71" i="2"/>
  <c r="BA71" i="2"/>
  <c r="BC71" i="2"/>
  <c r="BE71" i="2"/>
  <c r="BG71" i="2"/>
  <c r="BI71" i="2"/>
  <c r="BK71" i="2"/>
  <c r="BM71" i="2"/>
  <c r="BO71" i="2"/>
  <c r="BQ71" i="2"/>
  <c r="BS71" i="2"/>
  <c r="BU71" i="2"/>
  <c r="BW71" i="2"/>
  <c r="BY71" i="2"/>
  <c r="CA71" i="2"/>
  <c r="CC71" i="2"/>
  <c r="CE71" i="2"/>
  <c r="CG71" i="2"/>
  <c r="CI71" i="2"/>
  <c r="CK71" i="2"/>
  <c r="CM71" i="2"/>
  <c r="CO71" i="2"/>
  <c r="G72" i="2"/>
  <c r="I72" i="2"/>
  <c r="K72" i="2"/>
  <c r="M72" i="2"/>
  <c r="O72" i="2"/>
  <c r="Q72" i="2"/>
  <c r="S72" i="2"/>
  <c r="U72" i="2"/>
  <c r="W72" i="2"/>
  <c r="Y72" i="2"/>
  <c r="AA72" i="2"/>
  <c r="AC72" i="2"/>
  <c r="AE72" i="2"/>
  <c r="AG72" i="2"/>
  <c r="AI72" i="2"/>
  <c r="AK72" i="2"/>
  <c r="AM72" i="2"/>
  <c r="AO72" i="2"/>
  <c r="AQ72" i="2"/>
  <c r="AS72" i="2"/>
  <c r="AU72" i="2"/>
  <c r="AW72" i="2"/>
  <c r="AY72" i="2"/>
  <c r="BA72" i="2"/>
  <c r="BC72" i="2"/>
  <c r="BE72" i="2"/>
  <c r="BG72" i="2"/>
  <c r="BI72" i="2"/>
  <c r="BK72" i="2"/>
  <c r="BM72" i="2"/>
  <c r="BO72" i="2"/>
  <c r="BQ72" i="2"/>
  <c r="BS72" i="2"/>
  <c r="BU72" i="2"/>
  <c r="BW72" i="2"/>
  <c r="BY72" i="2"/>
  <c r="CA72" i="2"/>
  <c r="CC72" i="2"/>
  <c r="CE72" i="2"/>
  <c r="CG72" i="2"/>
  <c r="CI72" i="2"/>
  <c r="CK72" i="2"/>
  <c r="CM72" i="2"/>
  <c r="CO72" i="2"/>
  <c r="G73" i="2"/>
  <c r="I73" i="2"/>
  <c r="K73" i="2"/>
  <c r="M73" i="2"/>
  <c r="O73" i="2"/>
  <c r="Q73" i="2"/>
  <c r="S73" i="2"/>
  <c r="U73" i="2"/>
  <c r="W73" i="2"/>
  <c r="Y73" i="2"/>
  <c r="AA73" i="2"/>
  <c r="AC73" i="2"/>
  <c r="AE73" i="2"/>
  <c r="AG73" i="2"/>
  <c r="AI73" i="2"/>
  <c r="AK73" i="2"/>
  <c r="AM73" i="2"/>
  <c r="AO73" i="2"/>
  <c r="AQ73" i="2"/>
  <c r="AS73" i="2"/>
  <c r="AU73" i="2"/>
  <c r="AW73" i="2"/>
  <c r="AY73" i="2"/>
  <c r="BA73" i="2"/>
  <c r="BC73" i="2"/>
  <c r="BE73" i="2"/>
  <c r="BG73" i="2"/>
  <c r="BI73" i="2"/>
  <c r="BK73" i="2"/>
  <c r="BM73" i="2"/>
  <c r="BO73" i="2"/>
  <c r="BQ73" i="2"/>
  <c r="BS73" i="2"/>
  <c r="BU73" i="2"/>
  <c r="BW73" i="2"/>
  <c r="BY73" i="2"/>
  <c r="CA73" i="2"/>
  <c r="CC73" i="2"/>
  <c r="CE73" i="2"/>
  <c r="CG73" i="2"/>
  <c r="CI73" i="2"/>
  <c r="CK73" i="2"/>
  <c r="CM73" i="2"/>
  <c r="CO73" i="2"/>
  <c r="G74" i="2"/>
  <c r="I74" i="2"/>
  <c r="K74" i="2"/>
  <c r="M74" i="2"/>
  <c r="O74" i="2"/>
  <c r="Q74" i="2"/>
  <c r="S74" i="2"/>
  <c r="U74" i="2"/>
  <c r="W74" i="2"/>
  <c r="Y74" i="2"/>
  <c r="AA74" i="2"/>
  <c r="AC74" i="2"/>
  <c r="AE74" i="2"/>
  <c r="AG74" i="2"/>
  <c r="AI74" i="2"/>
  <c r="AK74" i="2"/>
  <c r="AM74" i="2"/>
  <c r="AO74" i="2"/>
  <c r="AQ74" i="2"/>
  <c r="AS74" i="2"/>
  <c r="AU74" i="2"/>
  <c r="AW74" i="2"/>
  <c r="AY74" i="2"/>
  <c r="BA74" i="2"/>
  <c r="BC74" i="2"/>
  <c r="BE74" i="2"/>
  <c r="BG74" i="2"/>
  <c r="BI74" i="2"/>
  <c r="BK74" i="2"/>
  <c r="BM74" i="2"/>
  <c r="BO74" i="2"/>
  <c r="BQ74" i="2"/>
  <c r="BS74" i="2"/>
  <c r="BU74" i="2"/>
  <c r="BW74" i="2"/>
  <c r="BY74" i="2"/>
  <c r="CA74" i="2"/>
  <c r="CC74" i="2"/>
  <c r="CE74" i="2"/>
  <c r="CG74" i="2"/>
  <c r="CI74" i="2"/>
  <c r="CK74" i="2"/>
  <c r="CM74" i="2"/>
  <c r="CO74" i="2"/>
  <c r="G75" i="2"/>
  <c r="I75" i="2"/>
  <c r="K75" i="2"/>
  <c r="M75" i="2"/>
  <c r="O75" i="2"/>
  <c r="Q75" i="2"/>
  <c r="S75" i="2"/>
  <c r="U75" i="2"/>
  <c r="W75" i="2"/>
  <c r="Y75" i="2"/>
  <c r="AA75" i="2"/>
  <c r="AC75" i="2"/>
  <c r="AE75" i="2"/>
  <c r="AG75" i="2"/>
  <c r="AI75" i="2"/>
  <c r="AK75" i="2"/>
  <c r="AM75" i="2"/>
  <c r="AO75" i="2"/>
  <c r="AQ75" i="2"/>
  <c r="AS75" i="2"/>
  <c r="AU75" i="2"/>
  <c r="AW75" i="2"/>
  <c r="AY75" i="2"/>
  <c r="BA75" i="2"/>
  <c r="BC75" i="2"/>
  <c r="BE75" i="2"/>
  <c r="BG75" i="2"/>
  <c r="BI75" i="2"/>
  <c r="BK75" i="2"/>
  <c r="BM75" i="2"/>
  <c r="BO75" i="2"/>
  <c r="BQ75" i="2"/>
  <c r="BS75" i="2"/>
  <c r="BU75" i="2"/>
  <c r="BW75" i="2"/>
  <c r="BY75" i="2"/>
  <c r="CA75" i="2"/>
  <c r="CC75" i="2"/>
  <c r="CE75" i="2"/>
  <c r="CG75" i="2"/>
  <c r="CI75" i="2"/>
  <c r="CK75" i="2"/>
  <c r="CM75" i="2"/>
  <c r="CO75" i="2"/>
  <c r="G76" i="2"/>
  <c r="I76" i="2"/>
  <c r="K76" i="2"/>
  <c r="M76" i="2"/>
  <c r="O76" i="2"/>
  <c r="Q76" i="2"/>
  <c r="S76" i="2"/>
  <c r="U76" i="2"/>
  <c r="W76" i="2"/>
  <c r="Y76" i="2"/>
  <c r="AA76" i="2"/>
  <c r="AC76" i="2"/>
  <c r="AE76" i="2"/>
  <c r="AG76" i="2"/>
  <c r="AI76" i="2"/>
  <c r="AK76" i="2"/>
  <c r="AM76" i="2"/>
  <c r="AO76" i="2"/>
  <c r="AQ76" i="2"/>
  <c r="AS76" i="2"/>
  <c r="AU76" i="2"/>
  <c r="AW76" i="2"/>
  <c r="AY76" i="2"/>
  <c r="BA76" i="2"/>
  <c r="BC76" i="2"/>
  <c r="BE76" i="2"/>
  <c r="BG76" i="2"/>
  <c r="BI76" i="2"/>
  <c r="BK76" i="2"/>
  <c r="BM76" i="2"/>
  <c r="BO76" i="2"/>
  <c r="BQ76" i="2"/>
  <c r="BS76" i="2"/>
  <c r="BU76" i="2"/>
  <c r="BW76" i="2"/>
  <c r="BY76" i="2"/>
  <c r="CA76" i="2"/>
  <c r="CC76" i="2"/>
  <c r="CE76" i="2"/>
  <c r="CG76" i="2"/>
  <c r="CI76" i="2"/>
  <c r="CK76" i="2"/>
  <c r="CM76" i="2"/>
  <c r="CO76" i="2"/>
  <c r="G77" i="2"/>
  <c r="I77" i="2"/>
  <c r="K77" i="2"/>
  <c r="M77" i="2"/>
  <c r="O77" i="2"/>
  <c r="Q77" i="2"/>
  <c r="S77" i="2"/>
  <c r="U77" i="2"/>
  <c r="W77" i="2"/>
  <c r="Y77" i="2"/>
  <c r="AA77" i="2"/>
  <c r="AC77" i="2"/>
  <c r="AE77" i="2"/>
  <c r="AG77" i="2"/>
  <c r="AI77" i="2"/>
  <c r="AK77" i="2"/>
  <c r="AM77" i="2"/>
  <c r="AO77" i="2"/>
  <c r="AQ77" i="2"/>
  <c r="AS77" i="2"/>
  <c r="AU77" i="2"/>
  <c r="AW77" i="2"/>
  <c r="AY77" i="2"/>
  <c r="BA77" i="2"/>
  <c r="BC77" i="2"/>
  <c r="BE77" i="2"/>
  <c r="BG77" i="2"/>
  <c r="BI77" i="2"/>
  <c r="BK77" i="2"/>
  <c r="BM77" i="2"/>
  <c r="BO77" i="2"/>
  <c r="BQ77" i="2"/>
  <c r="BS77" i="2"/>
  <c r="BU77" i="2"/>
  <c r="BW77" i="2"/>
  <c r="BY77" i="2"/>
  <c r="CA77" i="2"/>
  <c r="CC77" i="2"/>
  <c r="CE77" i="2"/>
  <c r="CG77" i="2"/>
  <c r="CI77" i="2"/>
  <c r="CK77" i="2"/>
  <c r="CM77" i="2"/>
  <c r="CO77" i="2"/>
  <c r="G78" i="2"/>
  <c r="I78" i="2"/>
  <c r="K78" i="2"/>
  <c r="M78" i="2"/>
  <c r="O78" i="2"/>
  <c r="Q78" i="2"/>
  <c r="S78" i="2"/>
  <c r="U78" i="2"/>
  <c r="W78" i="2"/>
  <c r="Y78" i="2"/>
  <c r="AA78" i="2"/>
  <c r="AC78" i="2"/>
  <c r="AE78" i="2"/>
  <c r="AG78" i="2"/>
  <c r="AI78" i="2"/>
  <c r="AK78" i="2"/>
  <c r="AM78" i="2"/>
  <c r="AO78" i="2"/>
  <c r="AQ78" i="2"/>
  <c r="AS78" i="2"/>
  <c r="AU78" i="2"/>
  <c r="AW78" i="2"/>
  <c r="AY78" i="2"/>
  <c r="BA78" i="2"/>
  <c r="BC78" i="2"/>
  <c r="BE78" i="2"/>
  <c r="BG78" i="2"/>
  <c r="BI78" i="2"/>
  <c r="BK78" i="2"/>
  <c r="BM78" i="2"/>
  <c r="BO78" i="2"/>
  <c r="BQ78" i="2"/>
  <c r="BS78" i="2"/>
  <c r="BU78" i="2"/>
  <c r="BW78" i="2"/>
  <c r="BY78" i="2"/>
  <c r="CA78" i="2"/>
  <c r="CC78" i="2"/>
  <c r="CE78" i="2"/>
  <c r="CG78" i="2"/>
  <c r="CI78" i="2"/>
  <c r="CK78" i="2"/>
  <c r="CM78" i="2"/>
  <c r="CO78" i="2"/>
  <c r="G79" i="2"/>
  <c r="I79" i="2"/>
  <c r="K79" i="2"/>
  <c r="M79" i="2"/>
  <c r="O79" i="2"/>
  <c r="Q79" i="2"/>
  <c r="S79" i="2"/>
  <c r="U79" i="2"/>
  <c r="W79" i="2"/>
  <c r="Y79" i="2"/>
  <c r="AA79" i="2"/>
  <c r="AC79" i="2"/>
  <c r="AE79" i="2"/>
  <c r="AG79" i="2"/>
  <c r="AI79" i="2"/>
  <c r="AK79" i="2"/>
  <c r="AM79" i="2"/>
  <c r="AO79" i="2"/>
  <c r="AQ79" i="2"/>
  <c r="AS79" i="2"/>
  <c r="AU79" i="2"/>
  <c r="AW79" i="2"/>
  <c r="AY79" i="2"/>
  <c r="BA79" i="2"/>
  <c r="BC79" i="2"/>
  <c r="BE79" i="2"/>
  <c r="BG79" i="2"/>
  <c r="BI79" i="2"/>
  <c r="BK79" i="2"/>
  <c r="BM79" i="2"/>
  <c r="BO79" i="2"/>
  <c r="BQ79" i="2"/>
  <c r="BS79" i="2"/>
  <c r="BU79" i="2"/>
  <c r="BW79" i="2"/>
  <c r="BY79" i="2"/>
  <c r="CA79" i="2"/>
  <c r="CC79" i="2"/>
  <c r="CE79" i="2"/>
  <c r="CG79" i="2"/>
  <c r="CI79" i="2"/>
  <c r="CK79" i="2"/>
  <c r="CM79" i="2"/>
  <c r="CO79" i="2"/>
  <c r="G80" i="2"/>
  <c r="I80" i="2"/>
  <c r="K80" i="2"/>
  <c r="M80" i="2"/>
  <c r="O80" i="2"/>
  <c r="Q80" i="2"/>
  <c r="S80" i="2"/>
  <c r="U80" i="2"/>
  <c r="W80" i="2"/>
  <c r="Y80" i="2"/>
  <c r="AA80" i="2"/>
  <c r="AC80" i="2"/>
  <c r="AE80" i="2"/>
  <c r="AG80" i="2"/>
  <c r="AI80" i="2"/>
  <c r="AK80" i="2"/>
  <c r="AM80" i="2"/>
  <c r="AO80" i="2"/>
  <c r="AQ80" i="2"/>
  <c r="AS80" i="2"/>
  <c r="AU80" i="2"/>
  <c r="AW80" i="2"/>
  <c r="AY80" i="2"/>
  <c r="BA80" i="2"/>
  <c r="BC80" i="2"/>
  <c r="BE80" i="2"/>
  <c r="BG80" i="2"/>
  <c r="BI80" i="2"/>
  <c r="BK80" i="2"/>
  <c r="BM80" i="2"/>
  <c r="BO80" i="2"/>
  <c r="BQ80" i="2"/>
  <c r="BS80" i="2"/>
  <c r="BU80" i="2"/>
  <c r="BW80" i="2"/>
  <c r="BY80" i="2"/>
  <c r="CA80" i="2"/>
  <c r="CC80" i="2"/>
  <c r="CE80" i="2"/>
  <c r="CG80" i="2"/>
  <c r="CI80" i="2"/>
  <c r="CK80" i="2"/>
  <c r="CM80" i="2"/>
  <c r="CO80" i="2"/>
  <c r="G81" i="2"/>
  <c r="I81" i="2"/>
  <c r="K81" i="2"/>
  <c r="M81" i="2"/>
  <c r="O81" i="2"/>
  <c r="Q81" i="2"/>
  <c r="S81" i="2"/>
  <c r="U81" i="2"/>
  <c r="W81" i="2"/>
  <c r="Y81" i="2"/>
  <c r="AA81" i="2"/>
  <c r="AC81" i="2"/>
  <c r="AE81" i="2"/>
  <c r="AG81" i="2"/>
  <c r="AI81" i="2"/>
  <c r="AK81" i="2"/>
  <c r="AM81" i="2"/>
  <c r="AO81" i="2"/>
  <c r="AQ81" i="2"/>
  <c r="AS81" i="2"/>
  <c r="AU81" i="2"/>
  <c r="AW81" i="2"/>
  <c r="AY81" i="2"/>
  <c r="BA81" i="2"/>
  <c r="BC81" i="2"/>
  <c r="BE81" i="2"/>
  <c r="BG81" i="2"/>
  <c r="BI81" i="2"/>
  <c r="BK81" i="2"/>
  <c r="BM81" i="2"/>
  <c r="BO81" i="2"/>
  <c r="BQ81" i="2"/>
  <c r="BS81" i="2"/>
  <c r="BU81" i="2"/>
  <c r="BW81" i="2"/>
  <c r="BY81" i="2"/>
  <c r="CA81" i="2"/>
  <c r="CC81" i="2"/>
  <c r="CE81" i="2"/>
  <c r="CG81" i="2"/>
  <c r="CI81" i="2"/>
  <c r="CK81" i="2"/>
  <c r="CM81" i="2"/>
  <c r="CO81" i="2"/>
  <c r="I82" i="2"/>
  <c r="I103" i="2" s="1"/>
  <c r="I105" i="2" s="1"/>
  <c r="K82" i="2"/>
  <c r="K103" i="2" s="1"/>
  <c r="K105" i="2" s="1"/>
  <c r="M82" i="2"/>
  <c r="M103" i="2" s="1"/>
  <c r="M105" i="2" s="1"/>
  <c r="O82" i="2"/>
  <c r="O103" i="2" s="1"/>
  <c r="O105" i="2" s="1"/>
  <c r="Q82" i="2"/>
  <c r="Q103" i="2" s="1"/>
  <c r="Q105" i="2" s="1"/>
  <c r="S82" i="2"/>
  <c r="S103" i="2" s="1"/>
  <c r="S105" i="2" s="1"/>
  <c r="U82" i="2"/>
  <c r="U103" i="2" s="1"/>
  <c r="U105" i="2" s="1"/>
  <c r="W82" i="2"/>
  <c r="W103" i="2" s="1"/>
  <c r="W105" i="2" s="1"/>
  <c r="Y82" i="2"/>
  <c r="Y103" i="2" s="1"/>
  <c r="Y105" i="2" s="1"/>
  <c r="AA82" i="2"/>
  <c r="AA103" i="2" s="1"/>
  <c r="AA105" i="2" s="1"/>
  <c r="AC82" i="2"/>
  <c r="AC103" i="2" s="1"/>
  <c r="AC105" i="2" s="1"/>
  <c r="AE82" i="2"/>
  <c r="AE103" i="2" s="1"/>
  <c r="AE105" i="2" s="1"/>
  <c r="AG82" i="2"/>
  <c r="AG103" i="2" s="1"/>
  <c r="AG105" i="2" s="1"/>
  <c r="AI82" i="2"/>
  <c r="AI103" i="2" s="1"/>
  <c r="AI105" i="2" s="1"/>
  <c r="AK82" i="2"/>
  <c r="AK103" i="2" s="1"/>
  <c r="AK105" i="2" s="1"/>
  <c r="AM82" i="2"/>
  <c r="AM103" i="2" s="1"/>
  <c r="AM105" i="2" s="1"/>
  <c r="AO82" i="2"/>
  <c r="AO103" i="2" s="1"/>
  <c r="AO105" i="2" s="1"/>
  <c r="AQ82" i="2"/>
  <c r="AQ103" i="2" s="1"/>
  <c r="AQ105" i="2" s="1"/>
  <c r="AS82" i="2"/>
  <c r="AS103" i="2" s="1"/>
  <c r="AS105" i="2" s="1"/>
  <c r="AU82" i="2"/>
  <c r="AU103" i="2" s="1"/>
  <c r="AU105" i="2" s="1"/>
  <c r="AW82" i="2"/>
  <c r="AY82" i="2"/>
  <c r="AY103" i="2" s="1"/>
  <c r="AY105" i="2" s="1"/>
  <c r="BA82" i="2"/>
  <c r="BA103" i="2" s="1"/>
  <c r="BA105" i="2" s="1"/>
  <c r="BC82" i="2"/>
  <c r="BC103" i="2" s="1"/>
  <c r="BC105" i="2" s="1"/>
  <c r="BE82" i="2"/>
  <c r="BE103" i="2" s="1"/>
  <c r="BE105" i="2" s="1"/>
  <c r="BG82" i="2"/>
  <c r="BG103" i="2" s="1"/>
  <c r="BG105" i="2" s="1"/>
  <c r="BI82" i="2"/>
  <c r="BI103" i="2" s="1"/>
  <c r="BI105" i="2" s="1"/>
  <c r="BK82" i="2"/>
  <c r="BK103" i="2" s="1"/>
  <c r="BK105" i="2" s="1"/>
  <c r="BM82" i="2"/>
  <c r="BM103" i="2" s="1"/>
  <c r="BM105" i="2" s="1"/>
  <c r="BO82" i="2"/>
  <c r="BO103" i="2" s="1"/>
  <c r="BO105" i="2" s="1"/>
  <c r="BQ82" i="2"/>
  <c r="BQ103" i="2" s="1"/>
  <c r="BQ105" i="2" s="1"/>
  <c r="BS82" i="2"/>
  <c r="BS103" i="2" s="1"/>
  <c r="BS105" i="2" s="1"/>
  <c r="BU82" i="2"/>
  <c r="BU103" i="2" s="1"/>
  <c r="BU105" i="2" s="1"/>
  <c r="BW82" i="2"/>
  <c r="BW103" i="2" s="1"/>
  <c r="BW105" i="2" s="1"/>
  <c r="BY82" i="2"/>
  <c r="BY103" i="2" s="1"/>
  <c r="BY105" i="2" s="1"/>
  <c r="CA82" i="2"/>
  <c r="CA103" i="2" s="1"/>
  <c r="CA105" i="2" s="1"/>
  <c r="CC82" i="2"/>
  <c r="CC103" i="2" s="1"/>
  <c r="CC105" i="2" s="1"/>
  <c r="CE82" i="2"/>
  <c r="CE103" i="2" s="1"/>
  <c r="CE105" i="2" s="1"/>
  <c r="CG82" i="2"/>
  <c r="CG103" i="2" s="1"/>
  <c r="CG105" i="2" s="1"/>
  <c r="CI82" i="2"/>
  <c r="CI103" i="2" s="1"/>
  <c r="CI105" i="2" s="1"/>
  <c r="CK82" i="2"/>
  <c r="CK103" i="2" s="1"/>
  <c r="CK105" i="2" s="1"/>
  <c r="CM82" i="2"/>
  <c r="CM103" i="2" s="1"/>
  <c r="CM105" i="2" s="1"/>
  <c r="CO82" i="2"/>
  <c r="CO103" i="2" s="1"/>
  <c r="CO105" i="2" s="1"/>
  <c r="G83" i="2"/>
  <c r="I83" i="2"/>
  <c r="K83" i="2"/>
  <c r="M83" i="2"/>
  <c r="O83" i="2"/>
  <c r="Q83" i="2"/>
  <c r="S83" i="2"/>
  <c r="U83" i="2"/>
  <c r="W83" i="2"/>
  <c r="Y83" i="2"/>
  <c r="AA83" i="2"/>
  <c r="AC83" i="2"/>
  <c r="AE83" i="2"/>
  <c r="AG83" i="2"/>
  <c r="AI83" i="2"/>
  <c r="AK83" i="2"/>
  <c r="AM83" i="2"/>
  <c r="AO83" i="2"/>
  <c r="AQ83" i="2"/>
  <c r="AS83" i="2"/>
  <c r="AU83" i="2"/>
  <c r="AW83" i="2"/>
  <c r="AY83" i="2"/>
  <c r="BA83" i="2"/>
  <c r="BC83" i="2"/>
  <c r="BE83" i="2"/>
  <c r="BG83" i="2"/>
  <c r="BI83" i="2"/>
  <c r="BK83" i="2"/>
  <c r="BM83" i="2"/>
  <c r="BO83" i="2"/>
  <c r="BQ83" i="2"/>
  <c r="BS83" i="2"/>
  <c r="BU83" i="2"/>
  <c r="BW83" i="2"/>
  <c r="BY83" i="2"/>
  <c r="CA83" i="2"/>
  <c r="CC83" i="2"/>
  <c r="CE83" i="2"/>
  <c r="CG83" i="2"/>
  <c r="CI83" i="2"/>
  <c r="CK83" i="2"/>
  <c r="CM83" i="2"/>
  <c r="CO83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3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G10" i="1"/>
  <c r="K10" i="1"/>
  <c r="M10" i="1"/>
  <c r="O10" i="1"/>
  <c r="Q10" i="1"/>
  <c r="S10" i="1"/>
  <c r="U10" i="1"/>
  <c r="W10" i="1"/>
  <c r="Y10" i="1"/>
  <c r="AA10" i="1"/>
  <c r="AC10" i="1"/>
  <c r="AE10" i="1"/>
  <c r="AG10" i="1"/>
  <c r="AI10" i="1"/>
  <c r="AK10" i="1"/>
  <c r="AM10" i="1"/>
  <c r="AO10" i="1"/>
  <c r="G11" i="1"/>
  <c r="I11" i="1"/>
  <c r="K11" i="1"/>
  <c r="M11" i="1"/>
  <c r="O11" i="1"/>
  <c r="Q11" i="1"/>
  <c r="S11" i="1"/>
  <c r="U11" i="1"/>
  <c r="W11" i="1"/>
  <c r="Y11" i="1"/>
  <c r="AA11" i="1"/>
  <c r="AC11" i="1"/>
  <c r="AE11" i="1"/>
  <c r="AG11" i="1"/>
  <c r="AI11" i="1"/>
  <c r="AK11" i="1"/>
  <c r="AM11" i="1"/>
  <c r="AO11" i="1"/>
  <c r="G12" i="1"/>
  <c r="I12" i="1"/>
  <c r="K12" i="1"/>
  <c r="M12" i="1"/>
  <c r="O12" i="1"/>
  <c r="Q12" i="1"/>
  <c r="S12" i="1"/>
  <c r="U12" i="1"/>
  <c r="W12" i="1"/>
  <c r="Y12" i="1"/>
  <c r="AA12" i="1"/>
  <c r="AC12" i="1"/>
  <c r="AE12" i="1"/>
  <c r="AG12" i="1"/>
  <c r="AI12" i="1"/>
  <c r="AK12" i="1"/>
  <c r="AM12" i="1"/>
  <c r="AO12" i="1"/>
  <c r="G13" i="1"/>
  <c r="I13" i="1"/>
  <c r="K13" i="1"/>
  <c r="M13" i="1"/>
  <c r="O13" i="1"/>
  <c r="Q13" i="1"/>
  <c r="S13" i="1"/>
  <c r="U13" i="1"/>
  <c r="W13" i="1"/>
  <c r="Y13" i="1"/>
  <c r="AA13" i="1"/>
  <c r="AC13" i="1"/>
  <c r="AE13" i="1"/>
  <c r="AG13" i="1"/>
  <c r="AI13" i="1"/>
  <c r="AK13" i="1"/>
  <c r="AM13" i="1"/>
  <c r="AO13" i="1"/>
  <c r="G14" i="1"/>
  <c r="I14" i="1"/>
  <c r="K14" i="1"/>
  <c r="M14" i="1"/>
  <c r="O14" i="1"/>
  <c r="Q14" i="1"/>
  <c r="S14" i="1"/>
  <c r="U14" i="1"/>
  <c r="W14" i="1"/>
  <c r="Y14" i="1"/>
  <c r="AA14" i="1"/>
  <c r="AC14" i="1"/>
  <c r="AE14" i="1"/>
  <c r="AG14" i="1"/>
  <c r="AI14" i="1"/>
  <c r="AK14" i="1"/>
  <c r="AM14" i="1"/>
  <c r="AO14" i="1"/>
  <c r="G15" i="1"/>
  <c r="I15" i="1"/>
  <c r="K15" i="1"/>
  <c r="M15" i="1"/>
  <c r="O15" i="1"/>
  <c r="Q15" i="1"/>
  <c r="S15" i="1"/>
  <c r="U15" i="1"/>
  <c r="W15" i="1"/>
  <c r="Y15" i="1"/>
  <c r="AA15" i="1"/>
  <c r="AC15" i="1"/>
  <c r="AE15" i="1"/>
  <c r="AG15" i="1"/>
  <c r="AI15" i="1"/>
  <c r="AK15" i="1"/>
  <c r="AM15" i="1"/>
  <c r="AO15" i="1"/>
  <c r="G16" i="1"/>
  <c r="I16" i="1"/>
  <c r="K16" i="1"/>
  <c r="M16" i="1"/>
  <c r="O16" i="1"/>
  <c r="Q16" i="1"/>
  <c r="S16" i="1"/>
  <c r="U16" i="1"/>
  <c r="W16" i="1"/>
  <c r="Y16" i="1"/>
  <c r="AA16" i="1"/>
  <c r="AC16" i="1"/>
  <c r="AE16" i="1"/>
  <c r="AG16" i="1"/>
  <c r="AI16" i="1"/>
  <c r="AK16" i="1"/>
  <c r="AM16" i="1"/>
  <c r="AO16" i="1"/>
  <c r="G17" i="1"/>
  <c r="I17" i="1"/>
  <c r="K17" i="1"/>
  <c r="M17" i="1"/>
  <c r="O17" i="1"/>
  <c r="Q17" i="1"/>
  <c r="S17" i="1"/>
  <c r="U17" i="1"/>
  <c r="W17" i="1"/>
  <c r="Y17" i="1"/>
  <c r="AA17" i="1"/>
  <c r="AC17" i="1"/>
  <c r="AE17" i="1"/>
  <c r="AG17" i="1"/>
  <c r="AI17" i="1"/>
  <c r="AK17" i="1"/>
  <c r="AM17" i="1"/>
  <c r="AO17" i="1"/>
  <c r="G18" i="1"/>
  <c r="I18" i="1"/>
  <c r="K18" i="1"/>
  <c r="M18" i="1"/>
  <c r="O18" i="1"/>
  <c r="Q18" i="1"/>
  <c r="S18" i="1"/>
  <c r="U18" i="1"/>
  <c r="W18" i="1"/>
  <c r="Y18" i="1"/>
  <c r="AA18" i="1"/>
  <c r="AC18" i="1"/>
  <c r="AE18" i="1"/>
  <c r="AG18" i="1"/>
  <c r="AI18" i="1"/>
  <c r="AK18" i="1"/>
  <c r="AM18" i="1"/>
  <c r="AO18" i="1"/>
  <c r="G19" i="1"/>
  <c r="I19" i="1"/>
  <c r="K19" i="1"/>
  <c r="M19" i="1"/>
  <c r="O19" i="1"/>
  <c r="Q19" i="1"/>
  <c r="S19" i="1"/>
  <c r="U19" i="1"/>
  <c r="W19" i="1"/>
  <c r="Y19" i="1"/>
  <c r="AA19" i="1"/>
  <c r="AC19" i="1"/>
  <c r="AE19" i="1"/>
  <c r="AG19" i="1"/>
  <c r="AI19" i="1"/>
  <c r="AK19" i="1"/>
  <c r="AM19" i="1"/>
  <c r="AO19" i="1"/>
  <c r="G20" i="1"/>
  <c r="I20" i="1"/>
  <c r="K20" i="1"/>
  <c r="M20" i="1"/>
  <c r="O20" i="1"/>
  <c r="Q20" i="1"/>
  <c r="S20" i="1"/>
  <c r="U20" i="1"/>
  <c r="W20" i="1"/>
  <c r="Y20" i="1"/>
  <c r="AA20" i="1"/>
  <c r="AC20" i="1"/>
  <c r="AE20" i="1"/>
  <c r="AG20" i="1"/>
  <c r="AI20" i="1"/>
  <c r="AK20" i="1"/>
  <c r="AM20" i="1"/>
  <c r="AO20" i="1"/>
  <c r="G21" i="1"/>
  <c r="I21" i="1"/>
  <c r="K21" i="1"/>
  <c r="M21" i="1"/>
  <c r="O21" i="1"/>
  <c r="Q21" i="1"/>
  <c r="S21" i="1"/>
  <c r="U21" i="1"/>
  <c r="W21" i="1"/>
  <c r="Y21" i="1"/>
  <c r="AA21" i="1"/>
  <c r="AC21" i="1"/>
  <c r="AE21" i="1"/>
  <c r="AG21" i="1"/>
  <c r="AI21" i="1"/>
  <c r="AK21" i="1"/>
  <c r="AM21" i="1"/>
  <c r="AO21" i="1"/>
  <c r="G22" i="1"/>
  <c r="I22" i="1"/>
  <c r="K22" i="1"/>
  <c r="M22" i="1"/>
  <c r="O22" i="1"/>
  <c r="Q22" i="1"/>
  <c r="S22" i="1"/>
  <c r="U22" i="1"/>
  <c r="W22" i="1"/>
  <c r="Y22" i="1"/>
  <c r="AA22" i="1"/>
  <c r="AC22" i="1"/>
  <c r="AE22" i="1"/>
  <c r="AG22" i="1"/>
  <c r="AI22" i="1"/>
  <c r="AK22" i="1"/>
  <c r="AM22" i="1"/>
  <c r="AO22" i="1"/>
  <c r="G23" i="1"/>
  <c r="I23" i="1"/>
  <c r="K23" i="1"/>
  <c r="M23" i="1"/>
  <c r="O23" i="1"/>
  <c r="Q23" i="1"/>
  <c r="S23" i="1"/>
  <c r="U23" i="1"/>
  <c r="W23" i="1"/>
  <c r="Y23" i="1"/>
  <c r="AA23" i="1"/>
  <c r="AC23" i="1"/>
  <c r="AE23" i="1"/>
  <c r="AG23" i="1"/>
  <c r="AI23" i="1"/>
  <c r="AK23" i="1"/>
  <c r="AM23" i="1"/>
  <c r="AO23" i="1"/>
  <c r="G24" i="1"/>
  <c r="I24" i="1"/>
  <c r="K24" i="1"/>
  <c r="M24" i="1"/>
  <c r="O24" i="1"/>
  <c r="Q24" i="1"/>
  <c r="S24" i="1"/>
  <c r="U24" i="1"/>
  <c r="W24" i="1"/>
  <c r="Y24" i="1"/>
  <c r="AA24" i="1"/>
  <c r="AC24" i="1"/>
  <c r="AE24" i="1"/>
  <c r="AG24" i="1"/>
  <c r="AI24" i="1"/>
  <c r="AK24" i="1"/>
  <c r="AM24" i="1"/>
  <c r="AO24" i="1"/>
  <c r="G25" i="1"/>
  <c r="I25" i="1"/>
  <c r="K25" i="1"/>
  <c r="M25" i="1"/>
  <c r="O25" i="1"/>
  <c r="Q25" i="1"/>
  <c r="S25" i="1"/>
  <c r="U25" i="1"/>
  <c r="W25" i="1"/>
  <c r="Y25" i="1"/>
  <c r="AA25" i="1"/>
  <c r="AC25" i="1"/>
  <c r="AE25" i="1"/>
  <c r="AG25" i="1"/>
  <c r="AI25" i="1"/>
  <c r="AK25" i="1"/>
  <c r="AM25" i="1"/>
  <c r="AO25" i="1"/>
  <c r="G26" i="1"/>
  <c r="I26" i="1"/>
  <c r="K26" i="1"/>
  <c r="M26" i="1"/>
  <c r="O26" i="1"/>
  <c r="Q26" i="1"/>
  <c r="S26" i="1"/>
  <c r="U26" i="1"/>
  <c r="W26" i="1"/>
  <c r="Y26" i="1"/>
  <c r="AA26" i="1"/>
  <c r="AC26" i="1"/>
  <c r="AE26" i="1"/>
  <c r="AG26" i="1"/>
  <c r="AI26" i="1"/>
  <c r="AK26" i="1"/>
  <c r="AM26" i="1"/>
  <c r="AO26" i="1"/>
  <c r="G27" i="1"/>
  <c r="I27" i="1"/>
  <c r="K27" i="1"/>
  <c r="M27" i="1"/>
  <c r="O27" i="1"/>
  <c r="Q27" i="1"/>
  <c r="S27" i="1"/>
  <c r="U27" i="1"/>
  <c r="W27" i="1"/>
  <c r="Y27" i="1"/>
  <c r="AA27" i="1"/>
  <c r="AC27" i="1"/>
  <c r="AE27" i="1"/>
  <c r="AG27" i="1"/>
  <c r="AI27" i="1"/>
  <c r="AK27" i="1"/>
  <c r="AM27" i="1"/>
  <c r="AO27" i="1"/>
  <c r="G28" i="1"/>
  <c r="I28" i="1"/>
  <c r="K28" i="1"/>
  <c r="M28" i="1"/>
  <c r="O28" i="1"/>
  <c r="Q28" i="1"/>
  <c r="S28" i="1"/>
  <c r="U28" i="1"/>
  <c r="W28" i="1"/>
  <c r="Y28" i="1"/>
  <c r="AA28" i="1"/>
  <c r="AC28" i="1"/>
  <c r="AE28" i="1"/>
  <c r="AG28" i="1"/>
  <c r="AI28" i="1"/>
  <c r="AK28" i="1"/>
  <c r="AM28" i="1"/>
  <c r="AO28" i="1"/>
  <c r="G29" i="1"/>
  <c r="I29" i="1"/>
  <c r="K29" i="1"/>
  <c r="M29" i="1"/>
  <c r="O29" i="1"/>
  <c r="Q29" i="1"/>
  <c r="S29" i="1"/>
  <c r="U29" i="1"/>
  <c r="W29" i="1"/>
  <c r="Y29" i="1"/>
  <c r="AA29" i="1"/>
  <c r="AC29" i="1"/>
  <c r="AE29" i="1"/>
  <c r="AG29" i="1"/>
  <c r="AI29" i="1"/>
  <c r="AK29" i="1"/>
  <c r="AM29" i="1"/>
  <c r="AO29" i="1"/>
  <c r="G30" i="1"/>
  <c r="I30" i="1"/>
  <c r="K30" i="1"/>
  <c r="M30" i="1"/>
  <c r="O30" i="1"/>
  <c r="Q30" i="1"/>
  <c r="S30" i="1"/>
  <c r="U30" i="1"/>
  <c r="W30" i="1"/>
  <c r="Y30" i="1"/>
  <c r="AA30" i="1"/>
  <c r="AC30" i="1"/>
  <c r="AE30" i="1"/>
  <c r="AG30" i="1"/>
  <c r="AI30" i="1"/>
  <c r="AK30" i="1"/>
  <c r="AM30" i="1"/>
  <c r="AO30" i="1"/>
  <c r="G31" i="1"/>
  <c r="I31" i="1"/>
  <c r="K31" i="1"/>
  <c r="M31" i="1"/>
  <c r="O31" i="1"/>
  <c r="Q31" i="1"/>
  <c r="S31" i="1"/>
  <c r="U31" i="1"/>
  <c r="W31" i="1"/>
  <c r="Y31" i="1"/>
  <c r="AA31" i="1"/>
  <c r="AC31" i="1"/>
  <c r="AE31" i="1"/>
  <c r="AG31" i="1"/>
  <c r="AI31" i="1"/>
  <c r="AK31" i="1"/>
  <c r="AM31" i="1"/>
  <c r="AO31" i="1"/>
  <c r="G32" i="1"/>
  <c r="I32" i="1"/>
  <c r="K32" i="1"/>
  <c r="M32" i="1"/>
  <c r="O32" i="1"/>
  <c r="Q32" i="1"/>
  <c r="S32" i="1"/>
  <c r="U32" i="1"/>
  <c r="W32" i="1"/>
  <c r="Y32" i="1"/>
  <c r="AA32" i="1"/>
  <c r="AC32" i="1"/>
  <c r="AE32" i="1"/>
  <c r="AG32" i="1"/>
  <c r="AI32" i="1"/>
  <c r="AK32" i="1"/>
  <c r="AM32" i="1"/>
  <c r="AO32" i="1"/>
  <c r="G33" i="1"/>
  <c r="I33" i="1"/>
  <c r="K33" i="1"/>
  <c r="M33" i="1"/>
  <c r="O33" i="1"/>
  <c r="Q33" i="1"/>
  <c r="S33" i="1"/>
  <c r="U33" i="1"/>
  <c r="W33" i="1"/>
  <c r="Y33" i="1"/>
  <c r="AA33" i="1"/>
  <c r="AC33" i="1"/>
  <c r="AE33" i="1"/>
  <c r="AG33" i="1"/>
  <c r="AI33" i="1"/>
  <c r="AK33" i="1"/>
  <c r="AM33" i="1"/>
  <c r="AO33" i="1"/>
  <c r="G34" i="1"/>
  <c r="I34" i="1"/>
  <c r="K34" i="1"/>
  <c r="M34" i="1"/>
  <c r="O34" i="1"/>
  <c r="Q34" i="1"/>
  <c r="S34" i="1"/>
  <c r="U34" i="1"/>
  <c r="W34" i="1"/>
  <c r="Y34" i="1"/>
  <c r="AA34" i="1"/>
  <c r="AC34" i="1"/>
  <c r="AE34" i="1"/>
  <c r="AG34" i="1"/>
  <c r="AI34" i="1"/>
  <c r="AK34" i="1"/>
  <c r="AM34" i="1"/>
  <c r="AO34" i="1"/>
  <c r="G35" i="1"/>
  <c r="I35" i="1"/>
  <c r="K35" i="1"/>
  <c r="M35" i="1"/>
  <c r="O35" i="1"/>
  <c r="Q35" i="1"/>
  <c r="S35" i="1"/>
  <c r="U35" i="1"/>
  <c r="W35" i="1"/>
  <c r="Y35" i="1"/>
  <c r="AA35" i="1"/>
  <c r="AC35" i="1"/>
  <c r="AE35" i="1"/>
  <c r="AG35" i="1"/>
  <c r="AI35" i="1"/>
  <c r="AK35" i="1"/>
  <c r="AM35" i="1"/>
  <c r="AO35" i="1"/>
  <c r="G36" i="1"/>
  <c r="I36" i="1"/>
  <c r="K36" i="1"/>
  <c r="M36" i="1"/>
  <c r="O36" i="1"/>
  <c r="Q36" i="1"/>
  <c r="S36" i="1"/>
  <c r="U36" i="1"/>
  <c r="W36" i="1"/>
  <c r="Y36" i="1"/>
  <c r="AA36" i="1"/>
  <c r="AC36" i="1"/>
  <c r="AE36" i="1"/>
  <c r="AG36" i="1"/>
  <c r="AI36" i="1"/>
  <c r="AK36" i="1"/>
  <c r="AM36" i="1"/>
  <c r="AO36" i="1"/>
  <c r="G37" i="1"/>
  <c r="I37" i="1"/>
  <c r="K37" i="1"/>
  <c r="M37" i="1"/>
  <c r="O37" i="1"/>
  <c r="Q37" i="1"/>
  <c r="S37" i="1"/>
  <c r="U37" i="1"/>
  <c r="W37" i="1"/>
  <c r="Y37" i="1"/>
  <c r="AA37" i="1"/>
  <c r="AC37" i="1"/>
  <c r="AE37" i="1"/>
  <c r="AG37" i="1"/>
  <c r="AI37" i="1"/>
  <c r="AK37" i="1"/>
  <c r="AM37" i="1"/>
  <c r="AO37" i="1"/>
  <c r="G38" i="1"/>
  <c r="I38" i="1"/>
  <c r="K38" i="1"/>
  <c r="M38" i="1"/>
  <c r="O38" i="1"/>
  <c r="Q38" i="1"/>
  <c r="S38" i="1"/>
  <c r="U38" i="1"/>
  <c r="W38" i="1"/>
  <c r="Y38" i="1"/>
  <c r="AA38" i="1"/>
  <c r="AC38" i="1"/>
  <c r="AE38" i="1"/>
  <c r="AG38" i="1"/>
  <c r="AI38" i="1"/>
  <c r="AK38" i="1"/>
  <c r="AM38" i="1"/>
  <c r="AO38" i="1"/>
  <c r="G39" i="1"/>
  <c r="I39" i="1"/>
  <c r="K39" i="1"/>
  <c r="M39" i="1"/>
  <c r="O39" i="1"/>
  <c r="Q39" i="1"/>
  <c r="S39" i="1"/>
  <c r="U39" i="1"/>
  <c r="W39" i="1"/>
  <c r="Y39" i="1"/>
  <c r="AA39" i="1"/>
  <c r="AC39" i="1"/>
  <c r="AE39" i="1"/>
  <c r="AG39" i="1"/>
  <c r="AI39" i="1"/>
  <c r="AK39" i="1"/>
  <c r="AM39" i="1"/>
  <c r="AO39" i="1"/>
  <c r="G40" i="1"/>
  <c r="I40" i="1"/>
  <c r="K40" i="1"/>
  <c r="M40" i="1"/>
  <c r="O40" i="1"/>
  <c r="Q40" i="1"/>
  <c r="S40" i="1"/>
  <c r="U40" i="1"/>
  <c r="W40" i="1"/>
  <c r="Y40" i="1"/>
  <c r="AA40" i="1"/>
  <c r="AC40" i="1"/>
  <c r="AE40" i="1"/>
  <c r="AG40" i="1"/>
  <c r="AI40" i="1"/>
  <c r="AK40" i="1"/>
  <c r="AM40" i="1"/>
  <c r="AO40" i="1"/>
  <c r="G41" i="1"/>
  <c r="I41" i="1"/>
  <c r="K41" i="1"/>
  <c r="M41" i="1"/>
  <c r="O41" i="1"/>
  <c r="Q41" i="1"/>
  <c r="S41" i="1"/>
  <c r="U41" i="1"/>
  <c r="W41" i="1"/>
  <c r="Y41" i="1"/>
  <c r="AA41" i="1"/>
  <c r="AC41" i="1"/>
  <c r="AE41" i="1"/>
  <c r="AG41" i="1"/>
  <c r="AI41" i="1"/>
  <c r="AK41" i="1"/>
  <c r="AM41" i="1"/>
  <c r="AO41" i="1"/>
  <c r="G42" i="1"/>
  <c r="I42" i="1"/>
  <c r="K42" i="1"/>
  <c r="M42" i="1"/>
  <c r="O42" i="1"/>
  <c r="Q42" i="1"/>
  <c r="S42" i="1"/>
  <c r="U42" i="1"/>
  <c r="W42" i="1"/>
  <c r="Y42" i="1"/>
  <c r="AA42" i="1"/>
  <c r="AC42" i="1"/>
  <c r="AE42" i="1"/>
  <c r="AG42" i="1"/>
  <c r="AI42" i="1"/>
  <c r="AK42" i="1"/>
  <c r="AM42" i="1"/>
  <c r="AO42" i="1"/>
  <c r="G43" i="1"/>
  <c r="I43" i="1"/>
  <c r="K43" i="1"/>
  <c r="M43" i="1"/>
  <c r="O43" i="1"/>
  <c r="Q43" i="1"/>
  <c r="S43" i="1"/>
  <c r="U43" i="1"/>
  <c r="W43" i="1"/>
  <c r="Y43" i="1"/>
  <c r="AA43" i="1"/>
  <c r="AC43" i="1"/>
  <c r="AE43" i="1"/>
  <c r="AG43" i="1"/>
  <c r="AI43" i="1"/>
  <c r="AK43" i="1"/>
  <c r="AM43" i="1"/>
  <c r="AO43" i="1"/>
  <c r="G44" i="1"/>
  <c r="I44" i="1"/>
  <c r="K44" i="1"/>
  <c r="M44" i="1"/>
  <c r="O44" i="1"/>
  <c r="Q44" i="1"/>
  <c r="S44" i="1"/>
  <c r="U44" i="1"/>
  <c r="W44" i="1"/>
  <c r="Y44" i="1"/>
  <c r="AA44" i="1"/>
  <c r="AC44" i="1"/>
  <c r="AE44" i="1"/>
  <c r="AG44" i="1"/>
  <c r="AI44" i="1"/>
  <c r="AK44" i="1"/>
  <c r="AM44" i="1"/>
  <c r="AO44" i="1"/>
  <c r="G45" i="1"/>
  <c r="I45" i="1"/>
  <c r="K45" i="1"/>
  <c r="M45" i="1"/>
  <c r="O45" i="1"/>
  <c r="Q45" i="1"/>
  <c r="S45" i="1"/>
  <c r="U45" i="1"/>
  <c r="W45" i="1"/>
  <c r="Y45" i="1"/>
  <c r="AA45" i="1"/>
  <c r="AC45" i="1"/>
  <c r="AE45" i="1"/>
  <c r="AG45" i="1"/>
  <c r="AI45" i="1"/>
  <c r="AK45" i="1"/>
  <c r="AM45" i="1"/>
  <c r="AO45" i="1"/>
  <c r="G46" i="1"/>
  <c r="I46" i="1"/>
  <c r="K46" i="1"/>
  <c r="M46" i="1"/>
  <c r="O46" i="1"/>
  <c r="Q46" i="1"/>
  <c r="S46" i="1"/>
  <c r="U46" i="1"/>
  <c r="W46" i="1"/>
  <c r="Y46" i="1"/>
  <c r="AA46" i="1"/>
  <c r="AC46" i="1"/>
  <c r="AE46" i="1"/>
  <c r="AG46" i="1"/>
  <c r="AI46" i="1"/>
  <c r="AK46" i="1"/>
  <c r="AM46" i="1"/>
  <c r="AO46" i="1"/>
  <c r="G47" i="1"/>
  <c r="I47" i="1"/>
  <c r="K47" i="1"/>
  <c r="M47" i="1"/>
  <c r="O47" i="1"/>
  <c r="Q47" i="1"/>
  <c r="S47" i="1"/>
  <c r="U47" i="1"/>
  <c r="W47" i="1"/>
  <c r="Y47" i="1"/>
  <c r="AA47" i="1"/>
  <c r="AC47" i="1"/>
  <c r="AE47" i="1"/>
  <c r="AG47" i="1"/>
  <c r="AI47" i="1"/>
  <c r="AK47" i="1"/>
  <c r="AM47" i="1"/>
  <c r="AO47" i="1"/>
  <c r="G48" i="1"/>
  <c r="I48" i="1"/>
  <c r="K48" i="1"/>
  <c r="M48" i="1"/>
  <c r="O48" i="1"/>
  <c r="Q48" i="1"/>
  <c r="S48" i="1"/>
  <c r="U48" i="1"/>
  <c r="W48" i="1"/>
  <c r="Y48" i="1"/>
  <c r="AA48" i="1"/>
  <c r="AC48" i="1"/>
  <c r="AE48" i="1"/>
  <c r="AG48" i="1"/>
  <c r="AI48" i="1"/>
  <c r="AK48" i="1"/>
  <c r="AM48" i="1"/>
  <c r="AO48" i="1"/>
  <c r="G49" i="1"/>
  <c r="I49" i="1"/>
  <c r="K49" i="1"/>
  <c r="M49" i="1"/>
  <c r="O49" i="1"/>
  <c r="Q49" i="1"/>
  <c r="S49" i="1"/>
  <c r="U49" i="1"/>
  <c r="W49" i="1"/>
  <c r="Y49" i="1"/>
  <c r="AA49" i="1"/>
  <c r="AC49" i="1"/>
  <c r="AE49" i="1"/>
  <c r="AG49" i="1"/>
  <c r="AI49" i="1"/>
  <c r="AK49" i="1"/>
  <c r="AM49" i="1"/>
  <c r="AO49" i="1"/>
  <c r="G50" i="1"/>
  <c r="I50" i="1"/>
  <c r="K50" i="1"/>
  <c r="M50" i="1"/>
  <c r="O50" i="1"/>
  <c r="Q50" i="1"/>
  <c r="S50" i="1"/>
  <c r="U50" i="1"/>
  <c r="W50" i="1"/>
  <c r="Y50" i="1"/>
  <c r="AA50" i="1"/>
  <c r="AC50" i="1"/>
  <c r="AE50" i="1"/>
  <c r="AG50" i="1"/>
  <c r="AI50" i="1"/>
  <c r="AK50" i="1"/>
  <c r="AM50" i="1"/>
  <c r="AO50" i="1"/>
  <c r="G51" i="1"/>
  <c r="I51" i="1"/>
  <c r="K51" i="1"/>
  <c r="M51" i="1"/>
  <c r="O51" i="1"/>
  <c r="Q51" i="1"/>
  <c r="S51" i="1"/>
  <c r="U51" i="1"/>
  <c r="W51" i="1"/>
  <c r="Y51" i="1"/>
  <c r="AA51" i="1"/>
  <c r="AC51" i="1"/>
  <c r="AE51" i="1"/>
  <c r="AG51" i="1"/>
  <c r="AI51" i="1"/>
  <c r="AK51" i="1"/>
  <c r="AM51" i="1"/>
  <c r="AO51" i="1"/>
  <c r="G52" i="1"/>
  <c r="I52" i="1"/>
  <c r="K52" i="1"/>
  <c r="M52" i="1"/>
  <c r="O52" i="1"/>
  <c r="Q52" i="1"/>
  <c r="S52" i="1"/>
  <c r="U52" i="1"/>
  <c r="W52" i="1"/>
  <c r="Y52" i="1"/>
  <c r="AA52" i="1"/>
  <c r="AC52" i="1"/>
  <c r="AE52" i="1"/>
  <c r="AG52" i="1"/>
  <c r="AI52" i="1"/>
  <c r="AK52" i="1"/>
  <c r="AM52" i="1"/>
  <c r="AO52" i="1"/>
  <c r="G53" i="1"/>
  <c r="I53" i="1"/>
  <c r="K53" i="1"/>
  <c r="M53" i="1"/>
  <c r="O53" i="1"/>
  <c r="Q53" i="1"/>
  <c r="S53" i="1"/>
  <c r="U53" i="1"/>
  <c r="W53" i="1"/>
  <c r="Y53" i="1"/>
  <c r="AA53" i="1"/>
  <c r="AC53" i="1"/>
  <c r="AE53" i="1"/>
  <c r="AG53" i="1"/>
  <c r="AI53" i="1"/>
  <c r="AK53" i="1"/>
  <c r="AM53" i="1"/>
  <c r="AO53" i="1"/>
  <c r="G54" i="1"/>
  <c r="I54" i="1"/>
  <c r="K54" i="1"/>
  <c r="M54" i="1"/>
  <c r="O54" i="1"/>
  <c r="Q54" i="1"/>
  <c r="S54" i="1"/>
  <c r="U54" i="1"/>
  <c r="W54" i="1"/>
  <c r="Y54" i="1"/>
  <c r="AA54" i="1"/>
  <c r="AC54" i="1"/>
  <c r="AE54" i="1"/>
  <c r="AG54" i="1"/>
  <c r="AI54" i="1"/>
  <c r="AK54" i="1"/>
  <c r="AM54" i="1"/>
  <c r="AO54" i="1"/>
  <c r="G55" i="1"/>
  <c r="I55" i="1"/>
  <c r="K55" i="1"/>
  <c r="M55" i="1"/>
  <c r="O55" i="1"/>
  <c r="Q55" i="1"/>
  <c r="S55" i="1"/>
  <c r="U55" i="1"/>
  <c r="W55" i="1"/>
  <c r="Y55" i="1"/>
  <c r="AA55" i="1"/>
  <c r="AC55" i="1"/>
  <c r="AE55" i="1"/>
  <c r="AG55" i="1"/>
  <c r="AI55" i="1"/>
  <c r="AK55" i="1"/>
  <c r="AM55" i="1"/>
  <c r="AO55" i="1"/>
  <c r="G56" i="1"/>
  <c r="I56" i="1"/>
  <c r="K56" i="1"/>
  <c r="M56" i="1"/>
  <c r="O56" i="1"/>
  <c r="Q56" i="1"/>
  <c r="S56" i="1"/>
  <c r="U56" i="1"/>
  <c r="W56" i="1"/>
  <c r="Y56" i="1"/>
  <c r="AA56" i="1"/>
  <c r="AC56" i="1"/>
  <c r="AE56" i="1"/>
  <c r="AG56" i="1"/>
  <c r="AI56" i="1"/>
  <c r="AK56" i="1"/>
  <c r="AM56" i="1"/>
  <c r="AO56" i="1"/>
  <c r="G57" i="1"/>
  <c r="I57" i="1"/>
  <c r="K57" i="1"/>
  <c r="M57" i="1"/>
  <c r="O57" i="1"/>
  <c r="Q57" i="1"/>
  <c r="S57" i="1"/>
  <c r="U57" i="1"/>
  <c r="W57" i="1"/>
  <c r="Y57" i="1"/>
  <c r="AA57" i="1"/>
  <c r="AC57" i="1"/>
  <c r="AE57" i="1"/>
  <c r="AG57" i="1"/>
  <c r="AI57" i="1"/>
  <c r="AK57" i="1"/>
  <c r="AM57" i="1"/>
  <c r="AO57" i="1"/>
  <c r="I58" i="1"/>
  <c r="K58" i="1"/>
  <c r="M58" i="1"/>
  <c r="O58" i="1"/>
  <c r="Q58" i="1"/>
  <c r="S58" i="1"/>
  <c r="U58" i="1"/>
  <c r="W58" i="1"/>
  <c r="Y58" i="1"/>
  <c r="AA58" i="1"/>
  <c r="AC58" i="1"/>
  <c r="AE58" i="1"/>
  <c r="AG58" i="1"/>
  <c r="AI58" i="1"/>
  <c r="AK58" i="1"/>
  <c r="AM58" i="1"/>
  <c r="AO58" i="1"/>
  <c r="G59" i="1"/>
  <c r="I59" i="1"/>
  <c r="K59" i="1"/>
  <c r="M59" i="1"/>
  <c r="O59" i="1"/>
  <c r="Q59" i="1"/>
  <c r="S59" i="1"/>
  <c r="U59" i="1"/>
  <c r="W59" i="1"/>
  <c r="Y59" i="1"/>
  <c r="AA59" i="1"/>
  <c r="AC59" i="1"/>
  <c r="AE59" i="1"/>
  <c r="AG59" i="1"/>
  <c r="AI59" i="1"/>
  <c r="AK59" i="1"/>
  <c r="AM59" i="1"/>
  <c r="AO59" i="1"/>
  <c r="G60" i="1"/>
  <c r="I60" i="1"/>
  <c r="K60" i="1"/>
  <c r="M60" i="1"/>
  <c r="O60" i="1"/>
  <c r="Q60" i="1"/>
  <c r="S60" i="1"/>
  <c r="U60" i="1"/>
  <c r="W60" i="1"/>
  <c r="Y60" i="1"/>
  <c r="AA60" i="1"/>
  <c r="AC60" i="1"/>
  <c r="AE60" i="1"/>
  <c r="AG60" i="1"/>
  <c r="AI60" i="1"/>
  <c r="AK60" i="1"/>
  <c r="AM60" i="1"/>
  <c r="AO60" i="1"/>
  <c r="G61" i="1"/>
  <c r="I61" i="1"/>
  <c r="K61" i="1"/>
  <c r="M61" i="1"/>
  <c r="O61" i="1"/>
  <c r="Q61" i="1"/>
  <c r="S61" i="1"/>
  <c r="U61" i="1"/>
  <c r="W61" i="1"/>
  <c r="Y61" i="1"/>
  <c r="AA61" i="1"/>
  <c r="AC61" i="1"/>
  <c r="AE61" i="1"/>
  <c r="AG61" i="1"/>
  <c r="AI61" i="1"/>
  <c r="AK61" i="1"/>
  <c r="AM61" i="1"/>
  <c r="AO61" i="1"/>
  <c r="G62" i="1"/>
  <c r="I62" i="1"/>
  <c r="K62" i="1"/>
  <c r="M62" i="1"/>
  <c r="O62" i="1"/>
  <c r="Q62" i="1"/>
  <c r="S62" i="1"/>
  <c r="U62" i="1"/>
  <c r="W62" i="1"/>
  <c r="Y62" i="1"/>
  <c r="AA62" i="1"/>
  <c r="AC62" i="1"/>
  <c r="AE62" i="1"/>
  <c r="AG62" i="1"/>
  <c r="AI62" i="1"/>
  <c r="AK62" i="1"/>
  <c r="AM62" i="1"/>
  <c r="AO62" i="1"/>
  <c r="G63" i="1"/>
  <c r="I63" i="1"/>
  <c r="K63" i="1"/>
  <c r="M63" i="1"/>
  <c r="O63" i="1"/>
  <c r="Q63" i="1"/>
  <c r="S63" i="1"/>
  <c r="U63" i="1"/>
  <c r="W63" i="1"/>
  <c r="Y63" i="1"/>
  <c r="AA63" i="1"/>
  <c r="AC63" i="1"/>
  <c r="AE63" i="1"/>
  <c r="AG63" i="1"/>
  <c r="AI63" i="1"/>
  <c r="AK63" i="1"/>
  <c r="AM63" i="1"/>
  <c r="AO63" i="1"/>
  <c r="G64" i="1"/>
  <c r="I64" i="1"/>
  <c r="K64" i="1"/>
  <c r="M64" i="1"/>
  <c r="O64" i="1"/>
  <c r="Q64" i="1"/>
  <c r="S64" i="1"/>
  <c r="U64" i="1"/>
  <c r="W64" i="1"/>
  <c r="Y64" i="1"/>
  <c r="AA64" i="1"/>
  <c r="AC64" i="1"/>
  <c r="AE64" i="1"/>
  <c r="AG64" i="1"/>
  <c r="AI64" i="1"/>
  <c r="AK64" i="1"/>
  <c r="AM64" i="1"/>
  <c r="AO64" i="1"/>
  <c r="G65" i="1"/>
  <c r="I65" i="1"/>
  <c r="K65" i="1"/>
  <c r="M65" i="1"/>
  <c r="O65" i="1"/>
  <c r="Q65" i="1"/>
  <c r="S65" i="1"/>
  <c r="U65" i="1"/>
  <c r="W65" i="1"/>
  <c r="Y65" i="1"/>
  <c r="AA65" i="1"/>
  <c r="AC65" i="1"/>
  <c r="AE65" i="1"/>
  <c r="AG65" i="1"/>
  <c r="AI65" i="1"/>
  <c r="AK65" i="1"/>
  <c r="AM65" i="1"/>
  <c r="AO65" i="1"/>
  <c r="G66" i="1"/>
  <c r="I66" i="1"/>
  <c r="K66" i="1"/>
  <c r="M66" i="1"/>
  <c r="O66" i="1"/>
  <c r="Q66" i="1"/>
  <c r="S66" i="1"/>
  <c r="U66" i="1"/>
  <c r="W66" i="1"/>
  <c r="Y66" i="1"/>
  <c r="AA66" i="1"/>
  <c r="AC66" i="1"/>
  <c r="AE66" i="1"/>
  <c r="AG66" i="1"/>
  <c r="AI66" i="1"/>
  <c r="AK66" i="1"/>
  <c r="AM66" i="1"/>
  <c r="AO66" i="1"/>
  <c r="G67" i="1"/>
  <c r="I67" i="1"/>
  <c r="K67" i="1"/>
  <c r="M67" i="1"/>
  <c r="O67" i="1"/>
  <c r="Q67" i="1"/>
  <c r="S67" i="1"/>
  <c r="U67" i="1"/>
  <c r="W67" i="1"/>
  <c r="Y67" i="1"/>
  <c r="AA67" i="1"/>
  <c r="AC67" i="1"/>
  <c r="AE67" i="1"/>
  <c r="AG67" i="1"/>
  <c r="AI67" i="1"/>
  <c r="AK67" i="1"/>
  <c r="AM67" i="1"/>
  <c r="AO67" i="1"/>
  <c r="G68" i="1"/>
  <c r="I68" i="1"/>
  <c r="K68" i="1"/>
  <c r="M68" i="1"/>
  <c r="O68" i="1"/>
  <c r="Q68" i="1"/>
  <c r="S68" i="1"/>
  <c r="U68" i="1"/>
  <c r="W68" i="1"/>
  <c r="Y68" i="1"/>
  <c r="AA68" i="1"/>
  <c r="AC68" i="1"/>
  <c r="AE68" i="1"/>
  <c r="AG68" i="1"/>
  <c r="AI68" i="1"/>
  <c r="AK68" i="1"/>
  <c r="AM68" i="1"/>
  <c r="AO68" i="1"/>
  <c r="G69" i="1"/>
  <c r="I69" i="1"/>
  <c r="K69" i="1"/>
  <c r="M69" i="1"/>
  <c r="O69" i="1"/>
  <c r="Q69" i="1"/>
  <c r="S69" i="1"/>
  <c r="U69" i="1"/>
  <c r="W69" i="1"/>
  <c r="Y69" i="1"/>
  <c r="AA69" i="1"/>
  <c r="AC69" i="1"/>
  <c r="AE69" i="1"/>
  <c r="AG69" i="1"/>
  <c r="AI69" i="1"/>
  <c r="AK69" i="1"/>
  <c r="AM69" i="1"/>
  <c r="AO69" i="1"/>
  <c r="G70" i="1"/>
  <c r="I70" i="1"/>
  <c r="K70" i="1"/>
  <c r="M70" i="1"/>
  <c r="O70" i="1"/>
  <c r="Q70" i="1"/>
  <c r="S70" i="1"/>
  <c r="U70" i="1"/>
  <c r="W70" i="1"/>
  <c r="Y70" i="1"/>
  <c r="AA70" i="1"/>
  <c r="AC70" i="1"/>
  <c r="AE70" i="1"/>
  <c r="AG70" i="1"/>
  <c r="AI70" i="1"/>
  <c r="AK70" i="1"/>
  <c r="AM70" i="1"/>
  <c r="AO70" i="1"/>
  <c r="I71" i="1"/>
  <c r="K71" i="1"/>
  <c r="M71" i="1"/>
  <c r="O71" i="1"/>
  <c r="Q71" i="1"/>
  <c r="S71" i="1"/>
  <c r="U71" i="1"/>
  <c r="W71" i="1"/>
  <c r="Y71" i="1"/>
  <c r="AA71" i="1"/>
  <c r="AC71" i="1"/>
  <c r="AE71" i="1"/>
  <c r="AG71" i="1"/>
  <c r="AI71" i="1"/>
  <c r="AK71" i="1"/>
  <c r="AM71" i="1"/>
  <c r="AO71" i="1"/>
  <c r="G72" i="1"/>
  <c r="I72" i="1"/>
  <c r="K72" i="1"/>
  <c r="M72" i="1"/>
  <c r="O72" i="1"/>
  <c r="Q72" i="1"/>
  <c r="S72" i="1"/>
  <c r="U72" i="1"/>
  <c r="W72" i="1"/>
  <c r="Y72" i="1"/>
  <c r="AA72" i="1"/>
  <c r="AC72" i="1"/>
  <c r="AE72" i="1"/>
  <c r="AG72" i="1"/>
  <c r="AI72" i="1"/>
  <c r="AK72" i="1"/>
  <c r="AM72" i="1"/>
  <c r="AO72" i="1"/>
  <c r="G73" i="1"/>
  <c r="I73" i="1"/>
  <c r="K73" i="1"/>
  <c r="M73" i="1"/>
  <c r="O73" i="1"/>
  <c r="Q73" i="1"/>
  <c r="S73" i="1"/>
  <c r="U73" i="1"/>
  <c r="W73" i="1"/>
  <c r="Y73" i="1"/>
  <c r="AA73" i="1"/>
  <c r="AC73" i="1"/>
  <c r="AE73" i="1"/>
  <c r="AG73" i="1"/>
  <c r="AI73" i="1"/>
  <c r="AK73" i="1"/>
  <c r="AM73" i="1"/>
  <c r="AO73" i="1"/>
  <c r="G74" i="1"/>
  <c r="I74" i="1"/>
  <c r="K74" i="1"/>
  <c r="M74" i="1"/>
  <c r="O74" i="1"/>
  <c r="Q74" i="1"/>
  <c r="S74" i="1"/>
  <c r="U74" i="1"/>
  <c r="W74" i="1"/>
  <c r="Y74" i="1"/>
  <c r="AA74" i="1"/>
  <c r="AC74" i="1"/>
  <c r="AE74" i="1"/>
  <c r="AG74" i="1"/>
  <c r="AI74" i="1"/>
  <c r="AK74" i="1"/>
  <c r="AM74" i="1"/>
  <c r="AO74" i="1"/>
  <c r="G75" i="1"/>
  <c r="I75" i="1"/>
  <c r="K75" i="1"/>
  <c r="M75" i="1"/>
  <c r="O75" i="1"/>
  <c r="Q75" i="1"/>
  <c r="S75" i="1"/>
  <c r="U75" i="1"/>
  <c r="W75" i="1"/>
  <c r="Y75" i="1"/>
  <c r="AA75" i="1"/>
  <c r="AC75" i="1"/>
  <c r="AE75" i="1"/>
  <c r="AG75" i="1"/>
  <c r="AI75" i="1"/>
  <c r="AK75" i="1"/>
  <c r="AM75" i="1"/>
  <c r="AO75" i="1"/>
  <c r="G76" i="1"/>
  <c r="I76" i="1"/>
  <c r="K76" i="1"/>
  <c r="M76" i="1"/>
  <c r="O76" i="1"/>
  <c r="Q76" i="1"/>
  <c r="S76" i="1"/>
  <c r="U76" i="1"/>
  <c r="W76" i="1"/>
  <c r="Y76" i="1"/>
  <c r="AA76" i="1"/>
  <c r="AC76" i="1"/>
  <c r="AE76" i="1"/>
  <c r="AG76" i="1"/>
  <c r="AI76" i="1"/>
  <c r="AK76" i="1"/>
  <c r="AM76" i="1"/>
  <c r="AO76" i="1"/>
  <c r="G77" i="1"/>
  <c r="I77" i="1"/>
  <c r="K77" i="1"/>
  <c r="M77" i="1"/>
  <c r="O77" i="1"/>
  <c r="Q77" i="1"/>
  <c r="S77" i="1"/>
  <c r="U77" i="1"/>
  <c r="W77" i="1"/>
  <c r="Y77" i="1"/>
  <c r="AA77" i="1"/>
  <c r="AC77" i="1"/>
  <c r="AE77" i="1"/>
  <c r="AG77" i="1"/>
  <c r="AI77" i="1"/>
  <c r="AK77" i="1"/>
  <c r="AM77" i="1"/>
  <c r="AO77" i="1"/>
  <c r="G78" i="1"/>
  <c r="I78" i="1"/>
  <c r="K78" i="1"/>
  <c r="M78" i="1"/>
  <c r="O78" i="1"/>
  <c r="Q78" i="1"/>
  <c r="S78" i="1"/>
  <c r="U78" i="1"/>
  <c r="W78" i="1"/>
  <c r="Y78" i="1"/>
  <c r="AA78" i="1"/>
  <c r="AC78" i="1"/>
  <c r="AE78" i="1"/>
  <c r="AG78" i="1"/>
  <c r="AI78" i="1"/>
  <c r="AK78" i="1"/>
  <c r="AM78" i="1"/>
  <c r="AO78" i="1"/>
  <c r="G79" i="1"/>
  <c r="I79" i="1"/>
  <c r="K79" i="1"/>
  <c r="M79" i="1"/>
  <c r="O79" i="1"/>
  <c r="Q79" i="1"/>
  <c r="S79" i="1"/>
  <c r="U79" i="1"/>
  <c r="W79" i="1"/>
  <c r="Y79" i="1"/>
  <c r="AA79" i="1"/>
  <c r="AC79" i="1"/>
  <c r="AE79" i="1"/>
  <c r="AG79" i="1"/>
  <c r="AI79" i="1"/>
  <c r="AK79" i="1"/>
  <c r="AM79" i="1"/>
  <c r="AO79" i="1"/>
  <c r="G80" i="1"/>
  <c r="G97" i="1" s="1"/>
  <c r="G99" i="1" s="1"/>
  <c r="I80" i="1"/>
  <c r="I97" i="1" s="1"/>
  <c r="I99" i="1" s="1"/>
  <c r="K80" i="1"/>
  <c r="K97" i="1" s="1"/>
  <c r="K99" i="1" s="1"/>
  <c r="M80" i="1"/>
  <c r="M97" i="1" s="1"/>
  <c r="M99" i="1" s="1"/>
  <c r="O80" i="1"/>
  <c r="O97" i="1" s="1"/>
  <c r="O99" i="1" s="1"/>
  <c r="Q80" i="1"/>
  <c r="Q97" i="1" s="1"/>
  <c r="Q99" i="1" s="1"/>
  <c r="S80" i="1"/>
  <c r="S97" i="1" s="1"/>
  <c r="S99" i="1" s="1"/>
  <c r="U80" i="1"/>
  <c r="U97" i="1" s="1"/>
  <c r="U99" i="1" s="1"/>
  <c r="W80" i="1"/>
  <c r="W97" i="1" s="1"/>
  <c r="W99" i="1" s="1"/>
  <c r="Y80" i="1"/>
  <c r="Y97" i="1" s="1"/>
  <c r="Y99" i="1" s="1"/>
  <c r="AA80" i="1"/>
  <c r="AA97" i="1" s="1"/>
  <c r="AA99" i="1" s="1"/>
  <c r="AC80" i="1"/>
  <c r="AC97" i="1" s="1"/>
  <c r="AC99" i="1" s="1"/>
  <c r="AE80" i="1"/>
  <c r="AE97" i="1" s="1"/>
  <c r="AE99" i="1" s="1"/>
  <c r="AG80" i="1"/>
  <c r="AG97" i="1" s="1"/>
  <c r="AG99" i="1" s="1"/>
  <c r="AI80" i="1"/>
  <c r="AI97" i="1" s="1"/>
  <c r="AI99" i="1" s="1"/>
  <c r="AK80" i="1"/>
  <c r="AK97" i="1" s="1"/>
  <c r="AK99" i="1" s="1"/>
  <c r="AM80" i="1"/>
  <c r="AM97" i="1" s="1"/>
  <c r="AM99" i="1" s="1"/>
  <c r="AO80" i="1"/>
  <c r="AO97" i="1" s="1"/>
  <c r="AO99" i="1" s="1"/>
  <c r="G81" i="1"/>
  <c r="K81" i="1"/>
  <c r="M81" i="1"/>
  <c r="O81" i="1"/>
  <c r="Q81" i="1"/>
  <c r="S81" i="1"/>
  <c r="U81" i="1"/>
  <c r="W81" i="1"/>
  <c r="Y81" i="1"/>
  <c r="AA81" i="1"/>
  <c r="AC81" i="1"/>
  <c r="AE81" i="1"/>
  <c r="AG81" i="1"/>
  <c r="AI81" i="1"/>
  <c r="AK81" i="1"/>
  <c r="AM81" i="1"/>
  <c r="AO81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1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11" i="1"/>
  <c r="E12" i="1"/>
  <c r="E13" i="1"/>
  <c r="E14" i="1"/>
  <c r="AR71" i="1" l="1"/>
  <c r="AR58" i="1"/>
  <c r="CQ73" i="2"/>
  <c r="CQ60" i="2"/>
  <c r="AR10" i="1"/>
  <c r="AR76" i="1" s="1"/>
  <c r="E12" i="2" l="1"/>
  <c r="CQ12" i="2" s="1"/>
  <c r="CQ79" i="2" s="1"/>
  <c r="E82" i="2" l="1"/>
  <c r="E103" i="2" s="1"/>
  <c r="E105" i="2" s="1"/>
  <c r="E107" i="2" s="1"/>
  <c r="E80" i="1"/>
  <c r="E97" i="1" s="1"/>
  <c r="AR80" i="1" l="1"/>
  <c r="AQ82" i="1" s="1"/>
  <c r="E99" i="1"/>
  <c r="AQ99" i="1" s="1"/>
  <c r="AR77" i="1"/>
  <c r="CR82" i="2"/>
  <c r="CQ84" i="2" s="1"/>
  <c r="E56" i="3"/>
  <c r="CQ56" i="3" s="1"/>
  <c r="CQ80" i="2" l="1"/>
  <c r="CT83" i="2" s="1"/>
  <c r="E78" i="3"/>
  <c r="E8" i="3"/>
  <c r="CQ8" i="3" s="1"/>
  <c r="CQ74" i="3" s="1"/>
  <c r="CR78" i="3" l="1"/>
  <c r="CQ80" i="3" s="1"/>
  <c r="E96" i="3"/>
  <c r="E98" i="3" s="1"/>
  <c r="CP98" i="3" s="1"/>
  <c r="AK103" i="1" s="1"/>
  <c r="CQ75" i="3" l="1"/>
</calcChain>
</file>

<file path=xl/sharedStrings.xml><?xml version="1.0" encoding="utf-8"?>
<sst xmlns="http://schemas.openxmlformats.org/spreadsheetml/2006/main" count="1194" uniqueCount="251">
  <si>
    <t>Код</t>
  </si>
  <si>
    <t>Наименование работ</t>
  </si>
  <si>
    <t>ед.изм.</t>
  </si>
  <si>
    <t>I.</t>
  </si>
  <si>
    <t>ОБЩЕСТРОИТЕЛЬНЫЕ РАБОТЫ</t>
  </si>
  <si>
    <t>т.руб.</t>
  </si>
  <si>
    <t>Утепление (засыпка) чердачного перекрытия</t>
  </si>
  <si>
    <t>п.м</t>
  </si>
  <si>
    <t xml:space="preserve">Покрытие фасонных частей верхней разводки теплоизоляционной краской </t>
  </si>
  <si>
    <t>Ремонт и замена слуховых окон</t>
  </si>
  <si>
    <t>шт.</t>
  </si>
  <si>
    <r>
      <t xml:space="preserve">Прочие работы </t>
    </r>
    <r>
      <rPr>
        <sz val="12"/>
        <rFont val="Times New Roman"/>
        <family val="1"/>
        <charset val="204"/>
      </rPr>
      <t>(ремонт вентиляционных и дымоходных каналов и т.д.)</t>
    </r>
  </si>
  <si>
    <t>3</t>
  </si>
  <si>
    <t>Ремонт балконов, козырьков в подъезды, подвалы, над балконами верхних этажей</t>
  </si>
  <si>
    <t>Герметизация стыков стеновых панелей</t>
  </si>
  <si>
    <t>Ремонт приямков, входов в подвалы</t>
  </si>
  <si>
    <t>4</t>
  </si>
  <si>
    <t>5</t>
  </si>
  <si>
    <t>6</t>
  </si>
  <si>
    <t>Замена, восстановление отдельных участков полов, ступеней МОП и технических помещений</t>
  </si>
  <si>
    <t>т.руб</t>
  </si>
  <si>
    <t>7</t>
  </si>
  <si>
    <t>Замена водосточных труб</t>
  </si>
  <si>
    <t>8</t>
  </si>
  <si>
    <t xml:space="preserve">Ремонт отмосток </t>
  </si>
  <si>
    <t>10</t>
  </si>
  <si>
    <t>дверей</t>
  </si>
  <si>
    <t>11</t>
  </si>
  <si>
    <t>Установка металлических дверей, решеток</t>
  </si>
  <si>
    <t>12</t>
  </si>
  <si>
    <t>заполнений</t>
  </si>
  <si>
    <t>13</t>
  </si>
  <si>
    <t>всего</t>
  </si>
  <si>
    <t>14</t>
  </si>
  <si>
    <t>15</t>
  </si>
  <si>
    <t>Устранение местных деформаций, усиление, восстановление поврежденных участков фундаментов</t>
  </si>
  <si>
    <t>Ремонт и замена дефлекторов оголовков труб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</si>
  <si>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</si>
  <si>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</si>
  <si>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II.</t>
  </si>
  <si>
    <t>САНИТАРНО-ТЕХНИЧЕСКИЕ РАБОТЫ</t>
  </si>
  <si>
    <t>ГВС</t>
  </si>
  <si>
    <t>ХВС</t>
  </si>
  <si>
    <t>Замена отопительных приборов</t>
  </si>
  <si>
    <t>III.</t>
  </si>
  <si>
    <t>ЭЛЕКТРОМОНТАЖНЫЕ РАБОТЫ</t>
  </si>
  <si>
    <t>Замена и ремонт  эл.проводки</t>
  </si>
  <si>
    <t>Ремонт ГРЩ ВУ, ВРУ, ЭЩ и т.д.</t>
  </si>
  <si>
    <t>25</t>
  </si>
  <si>
    <t>26</t>
  </si>
  <si>
    <r>
      <t>Антиперирование</t>
    </r>
    <r>
      <rPr>
        <sz val="12"/>
        <rFont val="Times New Roman"/>
        <family val="1"/>
        <charset val="204"/>
      </rPr>
      <t xml:space="preserve"> деревянной стропильной системы</t>
    </r>
  </si>
  <si>
    <t>27</t>
  </si>
  <si>
    <t>Аварийно-восстановительные работы (не менее 10%)</t>
  </si>
  <si>
    <t>ИТОГО ПО ТЕКУЩЕМУ РЕМОНТУ:</t>
  </si>
  <si>
    <t>1</t>
  </si>
  <si>
    <t>2</t>
  </si>
  <si>
    <t>Ремонт жесткой кровли</t>
  </si>
  <si>
    <t>Ремонт мягкой кровли</t>
  </si>
  <si>
    <t>м2</t>
  </si>
  <si>
    <t>Дополнительная теплоизоляция верхней разводки системы отопления (по всей разводке) - изоляция чердака</t>
  </si>
  <si>
    <t>Ремонт фасада</t>
  </si>
  <si>
    <t>л/к</t>
  </si>
  <si>
    <t>Восстановление отделки стен, потолков технических помещений, МОП</t>
  </si>
  <si>
    <t>Ремонт мусоропроводов (шиберов, стволов, клапанов)</t>
  </si>
  <si>
    <t>м</t>
  </si>
  <si>
    <t>ЦО</t>
  </si>
  <si>
    <t>Канализация</t>
  </si>
  <si>
    <t>Замена и ремонт запорной арматуры</t>
  </si>
  <si>
    <t>Замена установочной арматуры</t>
  </si>
  <si>
    <t>т. руб.</t>
  </si>
  <si>
    <t>Косметический ремонт лестничных клеток</t>
  </si>
  <si>
    <t>СОДЕРЖАНИЕ ОБЩЕГО ИМУЩЕСТВА:</t>
  </si>
  <si>
    <t>I-III</t>
  </si>
  <si>
    <t>IV</t>
  </si>
  <si>
    <t>28</t>
  </si>
  <si>
    <t>29</t>
  </si>
  <si>
    <t>30</t>
  </si>
  <si>
    <t>31</t>
  </si>
  <si>
    <t>32</t>
  </si>
  <si>
    <t>33</t>
  </si>
  <si>
    <t>34</t>
  </si>
  <si>
    <t>35</t>
  </si>
  <si>
    <t>Адрес выполнения работ и номер дома</t>
  </si>
  <si>
    <t>ОТЧЕТ ПО ТЕКУЩЕМУ РЕМОНТУ И СОДЕРЖАНИЮ ОБЩЕГО ИМУЩЕСТВА МНОГОКВАРТИРНЫХ ДОМОВ в  пос. МЕТАЛЛОСТРОЙ</t>
  </si>
  <si>
    <t>наб. Комс. канала, 
д.7</t>
  </si>
  <si>
    <t>наб. Комс. канала, 
д.11</t>
  </si>
  <si>
    <t>Новгород. ул., 
д.3</t>
  </si>
  <si>
    <t>Новгород. ул., 
д.5</t>
  </si>
  <si>
    <t>Ремизова ул.,
д. 17</t>
  </si>
  <si>
    <t>Ремизова ул.,
д. 19</t>
  </si>
  <si>
    <t>Горького,2</t>
  </si>
  <si>
    <t>Горького,3</t>
  </si>
  <si>
    <t>Горького,4</t>
  </si>
  <si>
    <t>Желез-ная,21</t>
  </si>
  <si>
    <t>Желез-ная,23</t>
  </si>
  <si>
    <t>Плановая,4</t>
  </si>
  <si>
    <t>Плановая,6</t>
  </si>
  <si>
    <t>Плановая,8</t>
  </si>
  <si>
    <t>Плановая,10</t>
  </si>
  <si>
    <t>Плановая,12</t>
  </si>
  <si>
    <t>Плановая,16</t>
  </si>
  <si>
    <t>Плановая,18</t>
  </si>
  <si>
    <t>Плановая,20</t>
  </si>
  <si>
    <t>Плановая,22</t>
  </si>
  <si>
    <t>Плановая,24</t>
  </si>
  <si>
    <t>Плановая,26</t>
  </si>
  <si>
    <t>Полевая,3</t>
  </si>
  <si>
    <t>Полевая,22</t>
  </si>
  <si>
    <t>Пушкинская,4</t>
  </si>
  <si>
    <t>Пушкинская,5</t>
  </si>
  <si>
    <t>Пушкинская,6</t>
  </si>
  <si>
    <t>Пушкинская,8</t>
  </si>
  <si>
    <t>Садовая,21/1</t>
  </si>
  <si>
    <t>Садовая,21/2</t>
  </si>
  <si>
    <t>Садовая,21/3</t>
  </si>
  <si>
    <t>Центр.,4А</t>
  </si>
  <si>
    <t>Центр.,5</t>
  </si>
  <si>
    <t>Центр.,6</t>
  </si>
  <si>
    <t>Центр.,7</t>
  </si>
  <si>
    <t>Центр.,8</t>
  </si>
  <si>
    <t>Центр.,9</t>
  </si>
  <si>
    <t>Центр.,10</t>
  </si>
  <si>
    <t>Центр.,11</t>
  </si>
  <si>
    <t>Центр.,13</t>
  </si>
  <si>
    <t>Центр.,14</t>
  </si>
  <si>
    <t>Центр.,14А</t>
  </si>
  <si>
    <t>Центр.,15</t>
  </si>
  <si>
    <t>Центр.,16</t>
  </si>
  <si>
    <t>Центр.,17</t>
  </si>
  <si>
    <t>Центр.,18</t>
  </si>
  <si>
    <t>Центр.,19</t>
  </si>
  <si>
    <t>Центр.,20</t>
  </si>
  <si>
    <t>ОТЧЕТ ПО ТЕКУЩЕМУ РЕМОНТУ И СОДЕРЖАНИЮ ОБЩЕГО ИМУЩЕСТВА МНОГОКВАРТИРНЫХ ДОМОВ в  пос. ПОНТОННЫЙ</t>
  </si>
  <si>
    <t>Заводская,1</t>
  </si>
  <si>
    <t>Заводская,2</t>
  </si>
  <si>
    <t>Заводская,3</t>
  </si>
  <si>
    <t>Заводская,16</t>
  </si>
  <si>
    <t>Заводская,17</t>
  </si>
  <si>
    <t>Заводская,18</t>
  </si>
  <si>
    <t>Заводская,26</t>
  </si>
  <si>
    <t>Заводская,35</t>
  </si>
  <si>
    <t>Петровой,7</t>
  </si>
  <si>
    <t>Петровой,8</t>
  </si>
  <si>
    <t>Петровой,9</t>
  </si>
  <si>
    <t>Петровой,16</t>
  </si>
  <si>
    <t>Суд-ей,3</t>
  </si>
  <si>
    <t>Суд-ей,5</t>
  </si>
  <si>
    <t>Суд-ей,7</t>
  </si>
  <si>
    <t>Суд-ей,9</t>
  </si>
  <si>
    <t>Товпеко,8</t>
  </si>
  <si>
    <t>Товпеко,11</t>
  </si>
  <si>
    <t>Товпеко,15</t>
  </si>
  <si>
    <t>Товпеко,16</t>
  </si>
  <si>
    <t>Товпеко,18</t>
  </si>
  <si>
    <t>Товпеко,19</t>
  </si>
  <si>
    <t>Товпеко,30</t>
  </si>
  <si>
    <t>Товпеко,32</t>
  </si>
  <si>
    <t>Товпеко,34</t>
  </si>
  <si>
    <t>Товпеко,35</t>
  </si>
  <si>
    <t>Товпеко,36</t>
  </si>
  <si>
    <t>Южная,1/2</t>
  </si>
  <si>
    <t>Южная,1/3</t>
  </si>
  <si>
    <t>Южная,1/4</t>
  </si>
  <si>
    <t>Южная,3</t>
  </si>
  <si>
    <t>Южная,5</t>
  </si>
  <si>
    <t>Южная,7</t>
  </si>
  <si>
    <t>Южная,13</t>
  </si>
  <si>
    <t>Южная,15</t>
  </si>
  <si>
    <t>Южная,17</t>
  </si>
  <si>
    <t>Южная,19</t>
  </si>
  <si>
    <t>Южная,21</t>
  </si>
  <si>
    <t>Южная,23</t>
  </si>
  <si>
    <t>Южная,27</t>
  </si>
  <si>
    <t>Южная,33</t>
  </si>
  <si>
    <t>Южная,35</t>
  </si>
  <si>
    <t>Дорожная,1</t>
  </si>
  <si>
    <t>Дорожная,1Б</t>
  </si>
  <si>
    <t>Дорожная,3</t>
  </si>
  <si>
    <t>Дорожная,5</t>
  </si>
  <si>
    <t>Дорожная,7</t>
  </si>
  <si>
    <t>Дорожная,9</t>
  </si>
  <si>
    <t>Невская,1</t>
  </si>
  <si>
    <t>Невская,7</t>
  </si>
  <si>
    <t>Невская,9</t>
  </si>
  <si>
    <t>Невская,11</t>
  </si>
  <si>
    <t xml:space="preserve"> </t>
  </si>
  <si>
    <t>ОТЧЕТ ПО ТЕКУЩЕМУ РЕМОНТУ И СОДЕРЖАНИЮ ОБЩЕГО ИМУЩЕСТВА МНОГОКВАРТИРНЫХ ДОМОВ в  пос. САПЕРНЫЙ</t>
  </si>
  <si>
    <t>ПЛАН</t>
  </si>
  <si>
    <t>ФАКТ</t>
  </si>
  <si>
    <t>наб. Комс. канала, 
д.1/2</t>
  </si>
  <si>
    <t>наб. Комс. канала,
 д.5</t>
  </si>
  <si>
    <t>Ижорского бат., 14</t>
  </si>
  <si>
    <t>Красная ул.,
 д.4</t>
  </si>
  <si>
    <t>Московская, 5</t>
  </si>
  <si>
    <t>Новгород. ул.,
 д.7</t>
  </si>
  <si>
    <t>Новгород. ул., 
д.9</t>
  </si>
  <si>
    <t>Новгород ул., 
д.11</t>
  </si>
  <si>
    <t>Новгород, 
д.13</t>
  </si>
  <si>
    <t>Октябрьская ул.,
д.59</t>
  </si>
  <si>
    <t>Павловская,д.43</t>
  </si>
  <si>
    <t>Ремизова ул.,
 д.21</t>
  </si>
  <si>
    <t>Тверская ул.,
 д. 1/13</t>
  </si>
  <si>
    <t>Изоляция</t>
  </si>
  <si>
    <t>Манометры, термометры, оборудование</t>
  </si>
  <si>
    <t>Замена и восстановление оконных заполнений ОК</t>
  </si>
  <si>
    <t>Замена и восстановление дверных заполнений  ДВ</t>
  </si>
  <si>
    <t>ПЛАН:</t>
  </si>
  <si>
    <t>ФАКТ:</t>
  </si>
  <si>
    <t>ИТОГО по ТР :</t>
  </si>
  <si>
    <t>НЕВЫПОЛНЕНИЕ</t>
  </si>
  <si>
    <t>Горького,5/10</t>
  </si>
  <si>
    <t>6+100</t>
  </si>
  <si>
    <t>9+20</t>
  </si>
  <si>
    <t>Полевая,1/25</t>
  </si>
  <si>
    <t>Центр.,4</t>
  </si>
  <si>
    <t>м/шт</t>
  </si>
  <si>
    <t>Замена и восстановление оконных заполнений   ОК</t>
  </si>
  <si>
    <t>Клубная,1/2</t>
  </si>
  <si>
    <t>Парковая,1</t>
  </si>
  <si>
    <t>Южная,1</t>
  </si>
  <si>
    <t>куб.м/м2</t>
  </si>
  <si>
    <t>ПРОВЕРКА</t>
  </si>
  <si>
    <t>факт</t>
  </si>
  <si>
    <t>план</t>
  </si>
  <si>
    <t>ВЫПОЛНЕНИЕ</t>
  </si>
  <si>
    <t>план перевыполнен!</t>
  </si>
  <si>
    <t>План выполнен!</t>
  </si>
  <si>
    <t>Оплачено собственниками:</t>
  </si>
  <si>
    <t>т. руб</t>
  </si>
  <si>
    <t>74,312,63</t>
  </si>
  <si>
    <t>Оплачено арендаторами:</t>
  </si>
  <si>
    <t>Остаток на доме на 01.01.2018 г. (с сайта по данным Тимофеевой Н.П.)</t>
  </si>
  <si>
    <t>Перерасчет по предписанию ГЖИ №11-8421-р-ДЛ от 14.08.2018г. За 2015-2016-2017 года:</t>
  </si>
  <si>
    <t>ИТОГО с учетом оплаты (1+2+3)</t>
  </si>
  <si>
    <t>Итого за вычетом суммы по предписанию  (4-5)</t>
  </si>
  <si>
    <t>185,652,34</t>
  </si>
  <si>
    <t>15,585,69</t>
  </si>
  <si>
    <t>40,826,96</t>
  </si>
  <si>
    <t>Оплачено нанимателями:</t>
  </si>
  <si>
    <t>ИТОГО ОСТАТОК НА ДОМЕ на 01.01.2019</t>
  </si>
  <si>
    <t>Начисления по ст."текущий ремонт МОП МКД" (90%)</t>
  </si>
  <si>
    <t>Итого ПЛАН на 2019 г.</t>
  </si>
  <si>
    <t>Оплачено Нанимателями:</t>
  </si>
  <si>
    <t>Южная,1 корп.2</t>
  </si>
  <si>
    <t>Южная,1 корп.3</t>
  </si>
  <si>
    <t>Южная,1 корп.4</t>
  </si>
  <si>
    <r>
      <t xml:space="preserve">Прочие работы </t>
    </r>
    <r>
      <rPr>
        <sz val="10"/>
        <rFont val="Times New Roman"/>
        <family val="1"/>
        <charset val="204"/>
      </rPr>
      <t>(ремонт вентиляционных и дымоходных каналов и т.д.)</t>
    </r>
  </si>
  <si>
    <r>
      <t>Антиперирование</t>
    </r>
    <r>
      <rPr>
        <sz val="10"/>
        <rFont val="Times New Roman"/>
        <family val="1"/>
        <charset val="204"/>
      </rPr>
      <t xml:space="preserve"> деревянной стропильной системы</t>
    </r>
  </si>
  <si>
    <t>ОТЧЕТ ПО ТЕКУЩЕМУ РЕМОНТУ И СОДЕРЖАНИЮ ОБЩЕГО ИМУЩЕСТВА МНОГОКВАРТИРНЫХ ДОМОВ в  г. КОЛПИНО 2018 год</t>
  </si>
  <si>
    <t>Утверждаю:</t>
  </si>
  <si>
    <t>______________________________________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</si>
</sst>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0.0000"/>
    <numFmt numFmtId="166" formatCode="0.00000"/>
  </numFmts>
  <fonts count="28" x14ac:knownFonts="1">
    <font>
      <sz val="11"/>
      <color theme="1"/>
      <name val="Calibri"/>
      <family val="2"/>
      <scheme val="minor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theme="1"/>
      <name val="Calibri"/>
      <family val="2"/>
      <scheme val="minor"/>
    </font>
    <font>
      <sz val="28"/>
      <color theme="1"/>
      <name val="Times New Roman"/>
      <family val="1"/>
      <charset val="204"/>
    </font>
    <font>
      <b/>
      <sz val="10"/>
      <name val="Arial Cyr"/>
      <charset val="204"/>
    </font>
    <font>
      <b/>
      <sz val="10"/>
      <color rgb="FFFF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b/>
      <sz val="1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11"/>
      <name val="Arial Cyr"/>
      <charset val="204"/>
    </font>
    <font>
      <sz val="10"/>
      <name val="Arial Cyr"/>
      <charset val="204"/>
    </font>
    <font>
      <sz val="12"/>
      <color theme="1"/>
      <name val="Times New Roman"/>
      <family val="1"/>
      <charset val="204"/>
    </font>
    <font>
      <i/>
      <sz val="18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8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indexed="9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90">
    <xf numFmtId="0" fontId="0" fillId="0" borderId="0" xfId="0"/>
    <xf numFmtId="0" fontId="3" fillId="0" borderId="0" xfId="0" applyFont="1"/>
    <xf numFmtId="0" fontId="6" fillId="0" borderId="0" xfId="0" applyFont="1"/>
    <xf numFmtId="49" fontId="1" fillId="3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2" borderId="7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1" fillId="2" borderId="7" xfId="0" applyNumberFormat="1" applyFont="1" applyFill="1" applyBorder="1" applyAlignment="1">
      <alignment horizontal="center" vertical="center"/>
    </xf>
    <xf numFmtId="49" fontId="1" fillId="2" borderId="5" xfId="0" applyNumberFormat="1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left" vertical="center"/>
    </xf>
    <xf numFmtId="49" fontId="1" fillId="2" borderId="2" xfId="0" applyNumberFormat="1" applyFont="1" applyFill="1" applyBorder="1" applyAlignment="1">
      <alignment horizontal="left" vertical="center"/>
    </xf>
    <xf numFmtId="49" fontId="1" fillId="2" borderId="6" xfId="0" applyNumberFormat="1" applyFont="1" applyFill="1" applyBorder="1" applyAlignment="1">
      <alignment horizontal="left" vertical="center"/>
    </xf>
    <xf numFmtId="49" fontId="1" fillId="2" borderId="7" xfId="0" applyNumberFormat="1" applyFont="1" applyFill="1" applyBorder="1" applyAlignment="1">
      <alignment horizontal="center" vertical="center"/>
    </xf>
    <xf numFmtId="49" fontId="1" fillId="2" borderId="2" xfId="0" applyNumberFormat="1" applyFont="1" applyFill="1" applyBorder="1" applyAlignment="1">
      <alignment horizontal="left" vertical="center"/>
    </xf>
    <xf numFmtId="49" fontId="1" fillId="2" borderId="5" xfId="0" applyNumberFormat="1" applyFont="1" applyFill="1" applyBorder="1" applyAlignment="1">
      <alignment horizontal="center" vertical="center"/>
    </xf>
    <xf numFmtId="49" fontId="1" fillId="2" borderId="6" xfId="0" applyNumberFormat="1" applyFont="1" applyFill="1" applyBorder="1" applyAlignment="1">
      <alignment horizontal="left" vertical="center"/>
    </xf>
    <xf numFmtId="0" fontId="2" fillId="2" borderId="7" xfId="0" applyNumberFormat="1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left" vertic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9" fillId="0" borderId="0" xfId="0" applyFont="1"/>
    <xf numFmtId="49" fontId="2" fillId="2" borderId="15" xfId="0" applyNumberFormat="1" applyFont="1" applyFill="1" applyBorder="1" applyAlignment="1">
      <alignment horizontal="center" vertical="center"/>
    </xf>
    <xf numFmtId="49" fontId="2" fillId="2" borderId="16" xfId="0" applyNumberFormat="1" applyFont="1" applyFill="1" applyBorder="1" applyAlignment="1">
      <alignment horizontal="center" vertical="center"/>
    </xf>
    <xf numFmtId="0" fontId="2" fillId="2" borderId="16" xfId="0" applyFont="1" applyFill="1" applyBorder="1" applyAlignment="1">
      <alignment horizontal="center" vertical="center"/>
    </xf>
    <xf numFmtId="1" fontId="2" fillId="2" borderId="16" xfId="0" applyNumberFormat="1" applyFont="1" applyFill="1" applyBorder="1" applyAlignment="1">
      <alignment horizontal="center" vertical="center"/>
    </xf>
    <xf numFmtId="164" fontId="2" fillId="2" borderId="16" xfId="0" applyNumberFormat="1" applyFont="1" applyFill="1" applyBorder="1" applyAlignment="1">
      <alignment horizontal="center" vertical="center"/>
    </xf>
    <xf numFmtId="49" fontId="2" fillId="2" borderId="17" xfId="0" applyNumberFormat="1" applyFont="1" applyFill="1" applyBorder="1" applyAlignment="1">
      <alignment horizontal="center" vertical="center"/>
    </xf>
    <xf numFmtId="49" fontId="1" fillId="3" borderId="8" xfId="0" applyNumberFormat="1" applyFont="1" applyFill="1" applyBorder="1" applyAlignment="1">
      <alignment horizontal="center" vertical="center"/>
    </xf>
    <xf numFmtId="165" fontId="2" fillId="2" borderId="16" xfId="0" applyNumberFormat="1" applyFont="1" applyFill="1" applyBorder="1" applyAlignment="1">
      <alignment horizontal="center" vertical="center"/>
    </xf>
    <xf numFmtId="49" fontId="2" fillId="3" borderId="8" xfId="0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/>
    </xf>
    <xf numFmtId="0" fontId="2" fillId="2" borderId="7" xfId="0" applyNumberFormat="1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left" vertical="center"/>
    </xf>
    <xf numFmtId="49" fontId="1" fillId="2" borderId="2" xfId="0" applyNumberFormat="1" applyFont="1" applyFill="1" applyBorder="1" applyAlignment="1">
      <alignment horizontal="left" vertical="center"/>
    </xf>
    <xf numFmtId="49" fontId="1" fillId="2" borderId="7" xfId="0" applyNumberFormat="1" applyFont="1" applyFill="1" applyBorder="1" applyAlignment="1">
      <alignment horizontal="center" vertical="center"/>
    </xf>
    <xf numFmtId="49" fontId="1" fillId="2" borderId="5" xfId="0" applyNumberFormat="1" applyFont="1" applyFill="1" applyBorder="1" applyAlignment="1">
      <alignment horizontal="center" vertical="center"/>
    </xf>
    <xf numFmtId="49" fontId="1" fillId="2" borderId="6" xfId="0" applyNumberFormat="1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0" fillId="0" borderId="0" xfId="0" applyAlignment="1">
      <alignment vertical="center"/>
    </xf>
    <xf numFmtId="0" fontId="8" fillId="0" borderId="24" xfId="0" applyFont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 wrapText="1"/>
    </xf>
    <xf numFmtId="164" fontId="11" fillId="5" borderId="1" xfId="0" applyNumberFormat="1" applyFont="1" applyFill="1" applyBorder="1" applyAlignment="1">
      <alignment horizontal="center" vertical="center"/>
    </xf>
    <xf numFmtId="164" fontId="11" fillId="5" borderId="23" xfId="0" applyNumberFormat="1" applyFont="1" applyFill="1" applyBorder="1" applyAlignment="1">
      <alignment horizontal="center" vertical="center"/>
    </xf>
    <xf numFmtId="0" fontId="8" fillId="0" borderId="36" xfId="0" applyFont="1" applyBorder="1" applyAlignment="1">
      <alignment horizontal="center" vertical="center" wrapText="1"/>
    </xf>
    <xf numFmtId="0" fontId="11" fillId="2" borderId="33" xfId="0" applyNumberFormat="1" applyFont="1" applyFill="1" applyBorder="1" applyAlignment="1">
      <alignment horizontal="center" vertical="center" wrapText="1"/>
    </xf>
    <xf numFmtId="0" fontId="11" fillId="2" borderId="34" xfId="0" applyNumberFormat="1" applyFont="1" applyFill="1" applyBorder="1" applyAlignment="1">
      <alignment horizontal="center" vertical="center" wrapText="1"/>
    </xf>
    <xf numFmtId="0" fontId="11" fillId="2" borderId="35" xfId="0" applyNumberFormat="1" applyFont="1" applyFill="1" applyBorder="1" applyAlignment="1">
      <alignment horizontal="center" vertical="center" wrapText="1"/>
    </xf>
    <xf numFmtId="0" fontId="11" fillId="3" borderId="33" xfId="0" applyNumberFormat="1" applyFont="1" applyFill="1" applyBorder="1" applyAlignment="1">
      <alignment horizontal="center" vertical="center" wrapText="1"/>
    </xf>
    <xf numFmtId="0" fontId="11" fillId="2" borderId="33" xfId="0" applyFont="1" applyFill="1" applyBorder="1" applyAlignment="1">
      <alignment horizontal="center" vertical="center" wrapText="1"/>
    </xf>
    <xf numFmtId="0" fontId="11" fillId="2" borderId="34" xfId="0" applyFont="1" applyFill="1" applyBorder="1" applyAlignment="1">
      <alignment horizontal="center" vertical="center" wrapText="1"/>
    </xf>
    <xf numFmtId="0" fontId="11" fillId="2" borderId="35" xfId="0" applyFont="1" applyFill="1" applyBorder="1" applyAlignment="1">
      <alignment horizontal="center" vertical="center" wrapText="1"/>
    </xf>
    <xf numFmtId="164" fontId="8" fillId="0" borderId="36" xfId="0" applyNumberFormat="1" applyFont="1" applyBorder="1" applyAlignment="1">
      <alignment horizontal="center" vertical="center" wrapText="1"/>
    </xf>
    <xf numFmtId="164" fontId="11" fillId="3" borderId="33" xfId="0" applyNumberFormat="1" applyFont="1" applyFill="1" applyBorder="1" applyAlignment="1">
      <alignment horizontal="center" vertical="center" wrapText="1"/>
    </xf>
    <xf numFmtId="164" fontId="8" fillId="3" borderId="8" xfId="0" applyNumberFormat="1" applyFont="1" applyFill="1" applyBorder="1" applyAlignment="1">
      <alignment horizontal="center" vertical="center" wrapText="1"/>
    </xf>
    <xf numFmtId="164" fontId="11" fillId="3" borderId="1" xfId="0" applyNumberFormat="1" applyFont="1" applyFill="1" applyBorder="1" applyAlignment="1">
      <alignment horizontal="center" vertical="center" wrapText="1"/>
    </xf>
    <xf numFmtId="164" fontId="1" fillId="3" borderId="1" xfId="0" applyNumberFormat="1" applyFont="1" applyFill="1" applyBorder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64" fontId="8" fillId="3" borderId="1" xfId="0" applyNumberFormat="1" applyFont="1" applyFill="1" applyBorder="1" applyAlignment="1">
      <alignment horizontal="center" vertical="center" wrapText="1"/>
    </xf>
    <xf numFmtId="164" fontId="8" fillId="4" borderId="8" xfId="0" applyNumberFormat="1" applyFont="1" applyFill="1" applyBorder="1" applyAlignment="1">
      <alignment horizontal="center" vertical="center" wrapText="1"/>
    </xf>
    <xf numFmtId="164" fontId="11" fillId="4" borderId="33" xfId="0" applyNumberFormat="1" applyFont="1" applyFill="1" applyBorder="1" applyAlignment="1">
      <alignment horizontal="center" vertical="center" wrapText="1"/>
    </xf>
    <xf numFmtId="0" fontId="0" fillId="6" borderId="0" xfId="0" applyFill="1"/>
    <xf numFmtId="0" fontId="0" fillId="7" borderId="0" xfId="0" applyFill="1"/>
    <xf numFmtId="164" fontId="8" fillId="7" borderId="36" xfId="0" applyNumberFormat="1" applyFont="1" applyFill="1" applyBorder="1" applyAlignment="1">
      <alignment horizontal="center" vertical="center" wrapText="1"/>
    </xf>
    <xf numFmtId="164" fontId="11" fillId="2" borderId="34" xfId="0" applyNumberFormat="1" applyFont="1" applyFill="1" applyBorder="1" applyAlignment="1">
      <alignment horizontal="center" vertical="center" wrapText="1"/>
    </xf>
    <xf numFmtId="164" fontId="8" fillId="6" borderId="36" xfId="0" applyNumberFormat="1" applyFont="1" applyFill="1" applyBorder="1" applyAlignment="1">
      <alignment horizontal="center" vertical="center" wrapText="1"/>
    </xf>
    <xf numFmtId="0" fontId="8" fillId="7" borderId="36" xfId="0" applyFont="1" applyFill="1" applyBorder="1" applyAlignment="1">
      <alignment horizontal="center" vertical="center" wrapText="1"/>
    </xf>
    <xf numFmtId="0" fontId="8" fillId="9" borderId="36" xfId="0" applyFont="1" applyFill="1" applyBorder="1" applyAlignment="1">
      <alignment horizontal="center" vertical="center" wrapText="1"/>
    </xf>
    <xf numFmtId="164" fontId="8" fillId="9" borderId="36" xfId="0" applyNumberFormat="1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7" fillId="0" borderId="39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40" xfId="0" applyFont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3" borderId="23" xfId="0" applyNumberFormat="1" applyFont="1" applyFill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164" fontId="8" fillId="8" borderId="1" xfId="0" applyNumberFormat="1" applyFont="1" applyFill="1" applyBorder="1" applyAlignment="1">
      <alignment horizontal="center" vertical="center"/>
    </xf>
    <xf numFmtId="164" fontId="11" fillId="4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8" fillId="2" borderId="36" xfId="0" applyFont="1" applyFill="1" applyBorder="1" applyAlignment="1">
      <alignment horizontal="center" vertical="center" wrapText="1"/>
    </xf>
    <xf numFmtId="164" fontId="8" fillId="2" borderId="36" xfId="0" applyNumberFormat="1" applyFont="1" applyFill="1" applyBorder="1" applyAlignment="1">
      <alignment horizontal="center" vertical="center" wrapText="1"/>
    </xf>
    <xf numFmtId="164" fontId="11" fillId="2" borderId="35" xfId="0" applyNumberFormat="1" applyFont="1" applyFill="1" applyBorder="1" applyAlignment="1">
      <alignment horizontal="center" vertical="center" wrapText="1"/>
    </xf>
    <xf numFmtId="0" fontId="8" fillId="0" borderId="39" xfId="0" applyFont="1" applyBorder="1" applyAlignment="1">
      <alignment horizontal="center" vertical="center" wrapText="1"/>
    </xf>
    <xf numFmtId="164" fontId="8" fillId="4" borderId="1" xfId="0" applyNumberFormat="1" applyFont="1" applyFill="1" applyBorder="1" applyAlignment="1">
      <alignment horizontal="center" vertical="center" wrapText="1"/>
    </xf>
    <xf numFmtId="164" fontId="11" fillId="3" borderId="23" xfId="0" applyNumberFormat="1" applyFont="1" applyFill="1" applyBorder="1" applyAlignment="1">
      <alignment horizontal="center" vertical="center" wrapText="1"/>
    </xf>
    <xf numFmtId="2" fontId="8" fillId="0" borderId="7" xfId="0" applyNumberFormat="1" applyFont="1" applyBorder="1" applyAlignment="1">
      <alignment horizontal="center" vertical="center" wrapText="1"/>
    </xf>
    <xf numFmtId="164" fontId="0" fillId="0" borderId="0" xfId="0" applyNumberFormat="1"/>
    <xf numFmtId="0" fontId="13" fillId="0" borderId="0" xfId="0" applyFont="1"/>
    <xf numFmtId="0" fontId="13" fillId="0" borderId="0" xfId="0" applyFont="1" applyAlignment="1">
      <alignment vertical="center"/>
    </xf>
    <xf numFmtId="16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0" fontId="14" fillId="0" borderId="0" xfId="0" applyFont="1" applyAlignment="1">
      <alignment vertical="center"/>
    </xf>
    <xf numFmtId="164" fontId="13" fillId="0" borderId="0" xfId="0" applyNumberFormat="1" applyFont="1" applyAlignment="1">
      <alignment horizontal="center" vertical="center"/>
    </xf>
    <xf numFmtId="164" fontId="13" fillId="0" borderId="0" xfId="0" applyNumberFormat="1" applyFont="1" applyAlignment="1">
      <alignment vertical="center"/>
    </xf>
    <xf numFmtId="0" fontId="13" fillId="0" borderId="0" xfId="0" applyFont="1" applyAlignment="1">
      <alignment horizontal="center" vertical="center"/>
    </xf>
    <xf numFmtId="0" fontId="11" fillId="3" borderId="34" xfId="0" applyNumberFormat="1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center" vertical="center"/>
    </xf>
    <xf numFmtId="0" fontId="0" fillId="3" borderId="0" xfId="0" applyFill="1"/>
    <xf numFmtId="0" fontId="11" fillId="3" borderId="34" xfId="0" applyFont="1" applyFill="1" applyBorder="1" applyAlignment="1">
      <alignment horizontal="center" vertical="center" wrapText="1"/>
    </xf>
    <xf numFmtId="49" fontId="2" fillId="10" borderId="16" xfId="0" applyNumberFormat="1" applyFont="1" applyFill="1" applyBorder="1" applyAlignment="1">
      <alignment horizontal="center" vertical="center"/>
    </xf>
    <xf numFmtId="0" fontId="8" fillId="10" borderId="36" xfId="0" applyFont="1" applyFill="1" applyBorder="1" applyAlignment="1">
      <alignment horizontal="center" vertical="center" wrapText="1"/>
    </xf>
    <xf numFmtId="0" fontId="11" fillId="10" borderId="34" xfId="0" applyFont="1" applyFill="1" applyBorder="1" applyAlignment="1">
      <alignment horizontal="center" vertical="center" wrapText="1"/>
    </xf>
    <xf numFmtId="0" fontId="0" fillId="10" borderId="0" xfId="0" applyFill="1"/>
    <xf numFmtId="164" fontId="8" fillId="10" borderId="36" xfId="0" applyNumberFormat="1" applyFont="1" applyFill="1" applyBorder="1" applyAlignment="1">
      <alignment horizontal="center" vertical="center" wrapText="1"/>
    </xf>
    <xf numFmtId="0" fontId="11" fillId="10" borderId="34" xfId="0" applyNumberFormat="1" applyFont="1" applyFill="1" applyBorder="1" applyAlignment="1">
      <alignment horizontal="center" vertical="center" wrapText="1"/>
    </xf>
    <xf numFmtId="0" fontId="7" fillId="10" borderId="0" xfId="0" applyFont="1" applyFill="1" applyAlignment="1">
      <alignment horizontal="center" vertical="center"/>
    </xf>
    <xf numFmtId="0" fontId="3" fillId="10" borderId="0" xfId="0" applyFont="1" applyFill="1" applyAlignment="1">
      <alignment horizontal="center" vertical="center"/>
    </xf>
    <xf numFmtId="0" fontId="8" fillId="11" borderId="36" xfId="0" applyFont="1" applyFill="1" applyBorder="1" applyAlignment="1">
      <alignment horizontal="center" vertical="center" wrapText="1"/>
    </xf>
    <xf numFmtId="164" fontId="8" fillId="11" borderId="36" xfId="0" applyNumberFormat="1" applyFont="1" applyFill="1" applyBorder="1" applyAlignment="1">
      <alignment horizontal="center" vertical="center" wrapText="1"/>
    </xf>
    <xf numFmtId="164" fontId="15" fillId="11" borderId="0" xfId="0" applyNumberFormat="1" applyFont="1" applyFill="1" applyAlignment="1">
      <alignment horizontal="center"/>
    </xf>
    <xf numFmtId="0" fontId="0" fillId="10" borderId="0" xfId="0" applyFill="1" applyAlignment="1">
      <alignment vertical="center"/>
    </xf>
    <xf numFmtId="164" fontId="13" fillId="10" borderId="0" xfId="0" applyNumberFormat="1" applyFont="1" applyFill="1" applyAlignment="1">
      <alignment vertical="center"/>
    </xf>
    <xf numFmtId="0" fontId="3" fillId="0" borderId="2" xfId="0" applyFont="1" applyBorder="1" applyAlignment="1">
      <alignment vertical="center"/>
    </xf>
    <xf numFmtId="0" fontId="7" fillId="0" borderId="2" xfId="0" applyFont="1" applyBorder="1" applyAlignment="1">
      <alignment vertical="center"/>
    </xf>
    <xf numFmtId="0" fontId="7" fillId="12" borderId="2" xfId="0" applyFont="1" applyFill="1" applyBorder="1" applyAlignment="1">
      <alignment vertical="center"/>
    </xf>
    <xf numFmtId="0" fontId="8" fillId="12" borderId="2" xfId="0" applyFont="1" applyFill="1" applyBorder="1" applyAlignment="1">
      <alignment vertical="center"/>
    </xf>
    <xf numFmtId="0" fontId="17" fillId="0" borderId="42" xfId="0" applyFont="1" applyBorder="1" applyAlignment="1">
      <alignment horizontal="center"/>
    </xf>
    <xf numFmtId="49" fontId="0" fillId="13" borderId="25" xfId="0" applyNumberFormat="1" applyFill="1" applyBorder="1" applyAlignment="1">
      <alignment horizontal="center"/>
    </xf>
    <xf numFmtId="49" fontId="0" fillId="13" borderId="25" xfId="0" applyNumberFormat="1" applyFill="1" applyBorder="1"/>
    <xf numFmtId="0" fontId="11" fillId="11" borderId="25" xfId="0" applyFont="1" applyFill="1" applyBorder="1"/>
    <xf numFmtId="0" fontId="0" fillId="13" borderId="25" xfId="0" applyFill="1" applyBorder="1"/>
    <xf numFmtId="0" fontId="17" fillId="0" borderId="2" xfId="0" applyFont="1" applyBorder="1" applyAlignment="1">
      <alignment horizontal="center"/>
    </xf>
    <xf numFmtId="0" fontId="0" fillId="13" borderId="2" xfId="0" applyFill="1" applyBorder="1"/>
    <xf numFmtId="0" fontId="11" fillId="11" borderId="2" xfId="0" applyFont="1" applyFill="1" applyBorder="1"/>
    <xf numFmtId="49" fontId="0" fillId="13" borderId="2" xfId="0" applyNumberFormat="1" applyFill="1" applyBorder="1"/>
    <xf numFmtId="49" fontId="0" fillId="13" borderId="2" xfId="0" applyNumberFormat="1" applyFill="1" applyBorder="1" applyAlignment="1">
      <alignment horizontal="center"/>
    </xf>
    <xf numFmtId="0" fontId="0" fillId="13" borderId="2" xfId="0" applyFill="1" applyBorder="1" applyAlignment="1">
      <alignment horizontal="center"/>
    </xf>
    <xf numFmtId="0" fontId="11" fillId="11" borderId="2" xfId="0" applyFont="1" applyFill="1" applyBorder="1" applyAlignment="1">
      <alignment horizontal="center"/>
    </xf>
    <xf numFmtId="0" fontId="18" fillId="13" borderId="2" xfId="0" applyFont="1" applyFill="1" applyBorder="1" applyAlignment="1">
      <alignment horizontal="center"/>
    </xf>
    <xf numFmtId="0" fontId="18" fillId="13" borderId="2" xfId="0" applyFont="1" applyFill="1" applyBorder="1"/>
    <xf numFmtId="0" fontId="0" fillId="13" borderId="16" xfId="0" applyFill="1" applyBorder="1" applyAlignment="1">
      <alignment horizontal="center"/>
    </xf>
    <xf numFmtId="0" fontId="0" fillId="0" borderId="0" xfId="0" applyBorder="1" applyAlignment="1">
      <alignment vertical="center"/>
    </xf>
    <xf numFmtId="0" fontId="7" fillId="0" borderId="0" xfId="0" applyFont="1" applyBorder="1" applyAlignment="1">
      <alignment vertical="center"/>
    </xf>
    <xf numFmtId="0" fontId="3" fillId="0" borderId="2" xfId="0" applyFont="1" applyFill="1" applyBorder="1" applyAlignment="1">
      <alignment vertical="center"/>
    </xf>
    <xf numFmtId="0" fontId="3" fillId="0" borderId="16" xfId="0" applyFont="1" applyBorder="1" applyAlignment="1">
      <alignment vertical="center"/>
    </xf>
    <xf numFmtId="0" fontId="16" fillId="0" borderId="16" xfId="0" applyFont="1" applyBorder="1" applyAlignment="1">
      <alignment vertical="center"/>
    </xf>
    <xf numFmtId="0" fontId="16" fillId="0" borderId="44" xfId="0" applyFont="1" applyBorder="1" applyAlignment="1">
      <alignment vertical="center"/>
    </xf>
    <xf numFmtId="0" fontId="16" fillId="0" borderId="16" xfId="0" applyFont="1" applyFill="1" applyBorder="1" applyAlignment="1">
      <alignment vertical="center"/>
    </xf>
    <xf numFmtId="0" fontId="19" fillId="0" borderId="16" xfId="0" applyFont="1" applyBorder="1" applyAlignment="1">
      <alignment vertical="center" wrapText="1"/>
    </xf>
    <xf numFmtId="0" fontId="19" fillId="0" borderId="44" xfId="0" applyFont="1" applyBorder="1" applyAlignment="1">
      <alignment vertical="center" wrapText="1"/>
    </xf>
    <xf numFmtId="0" fontId="0" fillId="0" borderId="0" xfId="0" applyFill="1"/>
    <xf numFmtId="0" fontId="0" fillId="0" borderId="0" xfId="0" applyFill="1" applyBorder="1" applyAlignment="1">
      <alignment vertical="center"/>
    </xf>
    <xf numFmtId="0" fontId="0" fillId="0" borderId="0" xfId="0" applyFill="1" applyAlignment="1">
      <alignment vertical="center"/>
    </xf>
    <xf numFmtId="0" fontId="11" fillId="11" borderId="25" xfId="0" applyNumberFormat="1" applyFont="1" applyFill="1" applyBorder="1" applyAlignment="1">
      <alignment horizontal="center"/>
    </xf>
    <xf numFmtId="0" fontId="11" fillId="11" borderId="43" xfId="0" applyNumberFormat="1" applyFont="1" applyFill="1" applyBorder="1" applyAlignment="1">
      <alignment horizontal="center"/>
    </xf>
    <xf numFmtId="0" fontId="20" fillId="0" borderId="16" xfId="0" applyFont="1" applyFill="1" applyBorder="1" applyAlignment="1">
      <alignment vertical="center"/>
    </xf>
    <xf numFmtId="0" fontId="20" fillId="0" borderId="44" xfId="0" applyFont="1" applyFill="1" applyBorder="1" applyAlignment="1">
      <alignment vertical="center"/>
    </xf>
    <xf numFmtId="0" fontId="21" fillId="0" borderId="2" xfId="0" applyFont="1" applyBorder="1" applyAlignment="1">
      <alignment vertical="center"/>
    </xf>
    <xf numFmtId="0" fontId="22" fillId="0" borderId="2" xfId="0" applyFont="1" applyFill="1" applyBorder="1" applyAlignment="1">
      <alignment vertical="center"/>
    </xf>
    <xf numFmtId="0" fontId="23" fillId="0" borderId="2" xfId="0" applyFont="1" applyFill="1" applyBorder="1" applyAlignment="1">
      <alignment vertical="center"/>
    </xf>
    <xf numFmtId="0" fontId="22" fillId="0" borderId="0" xfId="0" applyFont="1" applyFill="1"/>
    <xf numFmtId="0" fontId="21" fillId="0" borderId="0" xfId="0" applyFont="1" applyFill="1"/>
    <xf numFmtId="0" fontId="11" fillId="11" borderId="2" xfId="0" applyNumberFormat="1" applyFont="1" applyFill="1" applyBorder="1" applyAlignment="1">
      <alignment horizontal="right"/>
    </xf>
    <xf numFmtId="0" fontId="11" fillId="11" borderId="2" xfId="0" applyNumberFormat="1" applyFont="1" applyFill="1" applyBorder="1"/>
    <xf numFmtId="0" fontId="11" fillId="11" borderId="2" xfId="0" applyNumberFormat="1" applyFont="1" applyFill="1" applyBorder="1" applyAlignment="1">
      <alignment horizontal="center"/>
    </xf>
    <xf numFmtId="0" fontId="19" fillId="0" borderId="2" xfId="0" applyFont="1" applyBorder="1" applyAlignment="1">
      <alignment vertical="center" wrapText="1"/>
    </xf>
    <xf numFmtId="0" fontId="0" fillId="0" borderId="2" xfId="0" applyBorder="1"/>
    <xf numFmtId="0" fontId="19" fillId="0" borderId="2" xfId="0" applyFont="1" applyBorder="1" applyAlignment="1">
      <alignment horizontal="right" vertical="center" wrapText="1"/>
    </xf>
    <xf numFmtId="0" fontId="16" fillId="0" borderId="2" xfId="0" applyFont="1" applyFill="1" applyBorder="1" applyAlignment="1">
      <alignment vertical="center"/>
    </xf>
    <xf numFmtId="0" fontId="24" fillId="0" borderId="16" xfId="0" applyFont="1" applyBorder="1" applyAlignment="1">
      <alignment vertical="center"/>
    </xf>
    <xf numFmtId="0" fontId="25" fillId="0" borderId="2" xfId="0" applyFont="1" applyBorder="1" applyAlignment="1">
      <alignment vertical="center"/>
    </xf>
    <xf numFmtId="0" fontId="0" fillId="0" borderId="2" xfId="0" applyBorder="1" applyAlignment="1">
      <alignment vertical="center"/>
    </xf>
    <xf numFmtId="0" fontId="13" fillId="0" borderId="2" xfId="0" applyFont="1" applyBorder="1" applyAlignment="1">
      <alignment vertical="center"/>
    </xf>
    <xf numFmtId="164" fontId="7" fillId="0" borderId="2" xfId="0" applyNumberFormat="1" applyFont="1" applyBorder="1" applyAlignment="1">
      <alignment vertical="center"/>
    </xf>
    <xf numFmtId="164" fontId="0" fillId="0" borderId="2" xfId="0" applyNumberFormat="1" applyBorder="1"/>
    <xf numFmtId="164" fontId="0" fillId="0" borderId="2" xfId="0" applyNumberFormat="1" applyBorder="1" applyAlignment="1">
      <alignment vertical="center"/>
    </xf>
    <xf numFmtId="166" fontId="0" fillId="0" borderId="2" xfId="0" applyNumberFormat="1" applyBorder="1"/>
    <xf numFmtId="0" fontId="23" fillId="3" borderId="2" xfId="0" applyFont="1" applyFill="1" applyBorder="1" applyAlignment="1">
      <alignment vertical="center"/>
    </xf>
    <xf numFmtId="0" fontId="7" fillId="3" borderId="2" xfId="0" applyFont="1" applyFill="1" applyBorder="1" applyAlignment="1">
      <alignment vertical="center"/>
    </xf>
    <xf numFmtId="164" fontId="7" fillId="3" borderId="2" xfId="0" applyNumberFormat="1" applyFont="1" applyFill="1" applyBorder="1" applyAlignment="1">
      <alignment vertical="center"/>
    </xf>
    <xf numFmtId="164" fontId="7" fillId="0" borderId="0" xfId="0" applyNumberFormat="1" applyFont="1"/>
    <xf numFmtId="164" fontId="26" fillId="0" borderId="0" xfId="0" applyNumberFormat="1" applyFont="1"/>
    <xf numFmtId="164" fontId="26" fillId="0" borderId="0" xfId="0" applyNumberFormat="1" applyFont="1" applyAlignment="1">
      <alignment vertical="center"/>
    </xf>
    <xf numFmtId="165" fontId="7" fillId="0" borderId="2" xfId="0" applyNumberFormat="1" applyFont="1" applyBorder="1" applyAlignment="1">
      <alignment vertical="center"/>
    </xf>
    <xf numFmtId="0" fontId="8" fillId="2" borderId="2" xfId="0" applyFont="1" applyFill="1" applyBorder="1" applyAlignment="1">
      <alignment horizontal="left" vertical="center" wrapText="1"/>
    </xf>
    <xf numFmtId="49" fontId="8" fillId="3" borderId="1" xfId="0" applyNumberFormat="1" applyFont="1" applyFill="1" applyBorder="1" applyAlignment="1">
      <alignment horizontal="center" vertical="center"/>
    </xf>
    <xf numFmtId="49" fontId="8" fillId="2" borderId="2" xfId="0" applyNumberFormat="1" applyFont="1" applyFill="1" applyBorder="1" applyAlignment="1">
      <alignment horizontal="left" vertical="center"/>
    </xf>
    <xf numFmtId="0" fontId="7" fillId="4" borderId="1" xfId="0" applyFont="1" applyFill="1" applyBorder="1" applyAlignment="1">
      <alignment horizontal="center" vertical="center"/>
    </xf>
    <xf numFmtId="49" fontId="8" fillId="2" borderId="6" xfId="0" applyNumberFormat="1" applyFont="1" applyFill="1" applyBorder="1" applyAlignment="1">
      <alignment horizontal="left" vertical="center" wrapText="1"/>
    </xf>
    <xf numFmtId="0" fontId="13" fillId="0" borderId="2" xfId="0" applyFont="1" applyBorder="1" applyAlignment="1">
      <alignment vertical="center" wrapText="1"/>
    </xf>
    <xf numFmtId="0" fontId="3" fillId="0" borderId="2" xfId="0" applyFont="1" applyBorder="1" applyAlignment="1">
      <alignment vertical="center" wrapText="1"/>
    </xf>
    <xf numFmtId="164" fontId="0" fillId="0" borderId="0" xfId="0" applyNumberFormat="1" applyAlignment="1">
      <alignment vertical="center"/>
    </xf>
    <xf numFmtId="0" fontId="10" fillId="3" borderId="11" xfId="0" applyFont="1" applyFill="1" applyBorder="1" applyAlignment="1">
      <alignment vertical="center"/>
    </xf>
    <xf numFmtId="0" fontId="10" fillId="3" borderId="12" xfId="0" applyFont="1" applyFill="1" applyBorder="1" applyAlignment="1">
      <alignment vertical="center"/>
    </xf>
    <xf numFmtId="0" fontId="10" fillId="3" borderId="13" xfId="0" applyFont="1" applyFill="1" applyBorder="1" applyAlignment="1">
      <alignment vertical="center"/>
    </xf>
    <xf numFmtId="0" fontId="10" fillId="3" borderId="9" xfId="0" applyFont="1" applyFill="1" applyBorder="1" applyAlignment="1">
      <alignment vertical="center"/>
    </xf>
    <xf numFmtId="0" fontId="10" fillId="3" borderId="10" xfId="0" applyFont="1" applyFill="1" applyBorder="1" applyAlignment="1">
      <alignment vertical="center"/>
    </xf>
    <xf numFmtId="0" fontId="10" fillId="3" borderId="14" xfId="0" applyFont="1" applyFill="1" applyBorder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10" xfId="0" applyFont="1" applyBorder="1" applyAlignment="1">
      <alignment vertical="center" wrapText="1"/>
    </xf>
    <xf numFmtId="0" fontId="11" fillId="5" borderId="8" xfId="0" applyFont="1" applyFill="1" applyBorder="1" applyAlignment="1">
      <alignment horizontal="center" vertical="center" wrapText="1"/>
    </xf>
    <xf numFmtId="0" fontId="11" fillId="5" borderId="23" xfId="0" applyFont="1" applyFill="1" applyBorder="1" applyAlignment="1">
      <alignment horizontal="center" vertical="center" wrapText="1"/>
    </xf>
    <xf numFmtId="0" fontId="4" fillId="2" borderId="7" xfId="0" applyNumberFormat="1" applyFont="1" applyFill="1" applyBorder="1" applyAlignment="1">
      <alignment horizontal="center" vertical="center"/>
    </xf>
    <xf numFmtId="49" fontId="27" fillId="2" borderId="2" xfId="0" applyNumberFormat="1" applyFont="1" applyFill="1" applyBorder="1" applyAlignment="1">
      <alignment horizontal="left" vertical="center"/>
    </xf>
    <xf numFmtId="0" fontId="1" fillId="2" borderId="7" xfId="0" applyNumberFormat="1" applyFont="1" applyFill="1" applyBorder="1" applyAlignment="1">
      <alignment horizontal="center" vertical="center"/>
    </xf>
    <xf numFmtId="49" fontId="8" fillId="2" borderId="2" xfId="0" applyNumberFormat="1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left" vertical="center" wrapText="1"/>
    </xf>
    <xf numFmtId="0" fontId="2" fillId="2" borderId="7" xfId="0" applyNumberFormat="1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left" vertical="center"/>
    </xf>
    <xf numFmtId="0" fontId="1" fillId="10" borderId="7" xfId="0" applyNumberFormat="1" applyFont="1" applyFill="1" applyBorder="1" applyAlignment="1">
      <alignment horizontal="center" vertical="center"/>
    </xf>
    <xf numFmtId="0" fontId="4" fillId="2" borderId="3" xfId="0" applyNumberFormat="1" applyFont="1" applyFill="1" applyBorder="1" applyAlignment="1">
      <alignment horizontal="center" vertical="center"/>
    </xf>
    <xf numFmtId="49" fontId="27" fillId="2" borderId="4" xfId="0" applyNumberFormat="1" applyFont="1" applyFill="1" applyBorder="1" applyAlignment="1">
      <alignment horizontal="left" vertical="center"/>
    </xf>
    <xf numFmtId="0" fontId="8" fillId="10" borderId="2" xfId="0" applyFont="1" applyFill="1" applyBorder="1" applyAlignment="1">
      <alignment horizontal="left" vertical="center" wrapText="1"/>
    </xf>
    <xf numFmtId="0" fontId="1" fillId="2" borderId="18" xfId="0" applyFont="1" applyFill="1" applyBorder="1" applyAlignment="1">
      <alignment horizontal="center" vertical="center"/>
    </xf>
    <xf numFmtId="0" fontId="1" fillId="2" borderId="32" xfId="0" applyFont="1" applyFill="1" applyBorder="1" applyAlignment="1">
      <alignment horizontal="center" vertical="center"/>
    </xf>
    <xf numFmtId="0" fontId="1" fillId="2" borderId="26" xfId="0" applyFont="1" applyFill="1" applyBorder="1" applyAlignment="1">
      <alignment horizontal="center" vertical="center"/>
    </xf>
    <xf numFmtId="49" fontId="1" fillId="2" borderId="18" xfId="0" applyNumberFormat="1" applyFont="1" applyFill="1" applyBorder="1" applyAlignment="1">
      <alignment horizontal="center" vertical="center"/>
    </xf>
    <xf numFmtId="49" fontId="1" fillId="2" borderId="32" xfId="0" applyNumberFormat="1" applyFont="1" applyFill="1" applyBorder="1" applyAlignment="1">
      <alignment horizontal="center" vertical="center"/>
    </xf>
    <xf numFmtId="49" fontId="1" fillId="2" borderId="26" xfId="0" applyNumberFormat="1" applyFont="1" applyFill="1" applyBorder="1" applyAlignment="1">
      <alignment horizontal="center" vertical="center"/>
    </xf>
    <xf numFmtId="0" fontId="1" fillId="2" borderId="5" xfId="0" applyNumberFormat="1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left" vertical="center" wrapText="1"/>
    </xf>
    <xf numFmtId="49" fontId="1" fillId="2" borderId="3" xfId="0" applyNumberFormat="1" applyFont="1" applyFill="1" applyBorder="1" applyAlignment="1">
      <alignment horizontal="center" vertical="center"/>
    </xf>
    <xf numFmtId="49" fontId="1" fillId="2" borderId="7" xfId="0" applyNumberFormat="1" applyFont="1" applyFill="1" applyBorder="1" applyAlignment="1">
      <alignment horizontal="center" vertical="center"/>
    </xf>
    <xf numFmtId="49" fontId="8" fillId="2" borderId="4" xfId="0" applyNumberFormat="1" applyFont="1" applyFill="1" applyBorder="1" applyAlignment="1">
      <alignment horizontal="left" vertical="center"/>
    </xf>
    <xf numFmtId="49" fontId="1" fillId="2" borderId="5" xfId="0" applyNumberFormat="1" applyFont="1" applyFill="1" applyBorder="1" applyAlignment="1">
      <alignment horizontal="center" vertical="center"/>
    </xf>
    <xf numFmtId="49" fontId="8" fillId="2" borderId="6" xfId="0" applyNumberFormat="1" applyFont="1" applyFill="1" applyBorder="1" applyAlignment="1">
      <alignment horizontal="left" vertical="center"/>
    </xf>
    <xf numFmtId="0" fontId="7" fillId="0" borderId="0" xfId="0" applyFont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11" borderId="0" xfId="0" applyFont="1" applyFill="1" applyAlignment="1">
      <alignment horizontal="center" vertical="center"/>
    </xf>
    <xf numFmtId="0" fontId="11" fillId="5" borderId="19" xfId="0" applyFont="1" applyFill="1" applyBorder="1" applyAlignment="1">
      <alignment horizontal="center" vertical="center" wrapText="1"/>
    </xf>
    <xf numFmtId="0" fontId="11" fillId="5" borderId="20" xfId="0" applyFont="1" applyFill="1" applyBorder="1" applyAlignment="1">
      <alignment horizontal="center" vertical="center" wrapText="1"/>
    </xf>
    <xf numFmtId="0" fontId="11" fillId="5" borderId="20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164" fontId="11" fillId="5" borderId="1" xfId="0" applyNumberFormat="1" applyFont="1" applyFill="1" applyBorder="1" applyAlignment="1">
      <alignment horizontal="center"/>
    </xf>
    <xf numFmtId="49" fontId="1" fillId="2" borderId="2" xfId="0" applyNumberFormat="1" applyFont="1" applyFill="1" applyBorder="1" applyAlignment="1">
      <alignment horizontal="left" vertical="center"/>
    </xf>
    <xf numFmtId="49" fontId="1" fillId="2" borderId="6" xfId="0" applyNumberFormat="1" applyFont="1" applyFill="1" applyBorder="1" applyAlignment="1">
      <alignment horizontal="left" vertical="center"/>
    </xf>
    <xf numFmtId="49" fontId="1" fillId="2" borderId="4" xfId="0" applyNumberFormat="1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 wrapText="1"/>
    </xf>
    <xf numFmtId="0" fontId="1" fillId="2" borderId="6" xfId="0" applyFont="1" applyFill="1" applyBorder="1" applyAlignment="1">
      <alignment horizontal="left" vertical="center" wrapText="1"/>
    </xf>
    <xf numFmtId="0" fontId="1" fillId="10" borderId="2" xfId="0" applyFont="1" applyFill="1" applyBorder="1" applyAlignment="1">
      <alignment horizontal="left" vertical="center" wrapText="1"/>
    </xf>
    <xf numFmtId="49" fontId="2" fillId="2" borderId="4" xfId="0" applyNumberFormat="1" applyFont="1" applyFill="1" applyBorder="1" applyAlignment="1">
      <alignment horizontal="left" vertical="center"/>
    </xf>
    <xf numFmtId="49" fontId="2" fillId="2" borderId="2" xfId="0" applyNumberFormat="1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10" fillId="3" borderId="11" xfId="0" applyFont="1" applyFill="1" applyBorder="1" applyAlignment="1">
      <alignment horizontal="center" vertical="center"/>
    </xf>
    <xf numFmtId="0" fontId="10" fillId="3" borderId="12" xfId="0" applyFont="1" applyFill="1" applyBorder="1" applyAlignment="1">
      <alignment horizontal="center" vertical="center"/>
    </xf>
    <xf numFmtId="0" fontId="10" fillId="3" borderId="13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10" xfId="0" applyFont="1" applyFill="1" applyBorder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  <xf numFmtId="164" fontId="11" fillId="5" borderId="1" xfId="0" applyNumberFormat="1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13" fillId="11" borderId="0" xfId="0" applyFont="1" applyFill="1" applyAlignment="1">
      <alignment horizontal="center"/>
    </xf>
    <xf numFmtId="0" fontId="0" fillId="3" borderId="41" xfId="0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23" xfId="0" applyBorder="1" applyAlignment="1">
      <alignment horizontal="center"/>
    </xf>
    <xf numFmtId="0" fontId="11" fillId="5" borderId="8" xfId="0" applyFont="1" applyFill="1" applyBorder="1" applyAlignment="1">
      <alignment horizontal="center" vertical="center"/>
    </xf>
    <xf numFmtId="0" fontId="11" fillId="5" borderId="23" xfId="0" applyFont="1" applyFill="1" applyBorder="1" applyAlignment="1">
      <alignment horizontal="center" vertical="center"/>
    </xf>
    <xf numFmtId="0" fontId="11" fillId="5" borderId="37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  <xf numFmtId="0" fontId="2" fillId="2" borderId="31" xfId="0" applyNumberFormat="1" applyFont="1" applyFill="1" applyBorder="1" applyAlignment="1">
      <alignment horizontal="center" vertical="center"/>
    </xf>
    <xf numFmtId="0" fontId="2" fillId="2" borderId="29" xfId="0" applyNumberFormat="1" applyFont="1" applyFill="1" applyBorder="1" applyAlignment="1">
      <alignment horizontal="center" vertical="center"/>
    </xf>
    <xf numFmtId="0" fontId="1" fillId="2" borderId="30" xfId="0" applyFont="1" applyFill="1" applyBorder="1" applyAlignment="1">
      <alignment horizontal="left" vertical="center" wrapText="1"/>
    </xf>
    <xf numFmtId="0" fontId="1" fillId="2" borderId="25" xfId="0" applyFont="1" applyFill="1" applyBorder="1" applyAlignment="1">
      <alignment horizontal="left" vertical="center" wrapText="1"/>
    </xf>
    <xf numFmtId="0" fontId="1" fillId="2" borderId="30" xfId="0" applyFont="1" applyFill="1" applyBorder="1" applyAlignment="1">
      <alignment horizontal="left" vertical="center"/>
    </xf>
    <xf numFmtId="0" fontId="1" fillId="2" borderId="25" xfId="0" applyFont="1" applyFill="1" applyBorder="1" applyAlignment="1">
      <alignment horizontal="left" vertical="center"/>
    </xf>
    <xf numFmtId="0" fontId="4" fillId="2" borderId="31" xfId="0" applyNumberFormat="1" applyFont="1" applyFill="1" applyBorder="1" applyAlignment="1">
      <alignment horizontal="center" vertical="center"/>
    </xf>
    <xf numFmtId="0" fontId="4" fillId="2" borderId="29" xfId="0" applyNumberFormat="1" applyFont="1" applyFill="1" applyBorder="1" applyAlignment="1">
      <alignment horizontal="center" vertical="center"/>
    </xf>
    <xf numFmtId="49" fontId="2" fillId="2" borderId="30" xfId="0" applyNumberFormat="1" applyFont="1" applyFill="1" applyBorder="1" applyAlignment="1">
      <alignment horizontal="left" vertical="center"/>
    </xf>
    <xf numFmtId="49" fontId="2" fillId="2" borderId="25" xfId="0" applyNumberFormat="1" applyFont="1" applyFill="1" applyBorder="1" applyAlignment="1">
      <alignment horizontal="left" vertical="center"/>
    </xf>
    <xf numFmtId="0" fontId="4" fillId="2" borderId="28" xfId="0" applyNumberFormat="1" applyFont="1" applyFill="1" applyBorder="1" applyAlignment="1">
      <alignment horizontal="center" vertical="center"/>
    </xf>
    <xf numFmtId="49" fontId="2" fillId="2" borderId="27" xfId="0" applyNumberFormat="1" applyFont="1" applyFill="1" applyBorder="1" applyAlignment="1">
      <alignment horizontal="left" vertical="center"/>
    </xf>
    <xf numFmtId="0" fontId="1" fillId="10" borderId="31" xfId="0" applyNumberFormat="1" applyFont="1" applyFill="1" applyBorder="1" applyAlignment="1">
      <alignment horizontal="center" vertical="center"/>
    </xf>
    <xf numFmtId="0" fontId="1" fillId="10" borderId="29" xfId="0" applyNumberFormat="1" applyFont="1" applyFill="1" applyBorder="1" applyAlignment="1">
      <alignment horizontal="center" vertical="center"/>
    </xf>
    <xf numFmtId="0" fontId="1" fillId="10" borderId="30" xfId="0" applyFont="1" applyFill="1" applyBorder="1" applyAlignment="1">
      <alignment horizontal="left" vertical="center" wrapText="1"/>
    </xf>
    <xf numFmtId="0" fontId="1" fillId="10" borderId="25" xfId="0" applyFont="1" applyFill="1" applyBorder="1" applyAlignment="1">
      <alignment horizontal="left" vertical="center" wrapText="1"/>
    </xf>
    <xf numFmtId="0" fontId="1" fillId="2" borderId="31" xfId="0" applyNumberFormat="1" applyFont="1" applyFill="1" applyBorder="1" applyAlignment="1">
      <alignment horizontal="center" vertical="center"/>
    </xf>
    <xf numFmtId="0" fontId="1" fillId="2" borderId="29" xfId="0" applyNumberFormat="1" applyFont="1" applyFill="1" applyBorder="1" applyAlignment="1">
      <alignment horizontal="center" vertical="center"/>
    </xf>
    <xf numFmtId="49" fontId="1" fillId="2" borderId="30" xfId="0" applyNumberFormat="1" applyFont="1" applyFill="1" applyBorder="1" applyAlignment="1">
      <alignment horizontal="left" vertical="center"/>
    </xf>
    <xf numFmtId="49" fontId="1" fillId="2" borderId="25" xfId="0" applyNumberFormat="1" applyFont="1" applyFill="1" applyBorder="1" applyAlignment="1">
      <alignment horizontal="left" vertical="center"/>
    </xf>
    <xf numFmtId="49" fontId="1" fillId="2" borderId="31" xfId="0" applyNumberFormat="1" applyFont="1" applyFill="1" applyBorder="1" applyAlignment="1">
      <alignment horizontal="center" vertical="center"/>
    </xf>
    <xf numFmtId="49" fontId="1" fillId="2" borderId="29" xfId="0" applyNumberFormat="1" applyFont="1" applyFill="1" applyBorder="1" applyAlignment="1">
      <alignment horizontal="center" vertical="center"/>
    </xf>
    <xf numFmtId="49" fontId="1" fillId="2" borderId="28" xfId="0" applyNumberFormat="1" applyFont="1" applyFill="1" applyBorder="1" applyAlignment="1">
      <alignment horizontal="center" vertical="center"/>
    </xf>
    <xf numFmtId="49" fontId="1" fillId="2" borderId="27" xfId="0" applyNumberFormat="1" applyFont="1" applyFill="1" applyBorder="1" applyAlignment="1">
      <alignment horizontal="left" vertical="center"/>
    </xf>
    <xf numFmtId="0" fontId="1" fillId="2" borderId="21" xfId="0" applyNumberFormat="1" applyFont="1" applyFill="1" applyBorder="1" applyAlignment="1">
      <alignment horizontal="center" vertical="center"/>
    </xf>
    <xf numFmtId="0" fontId="1" fillId="2" borderId="22" xfId="0" applyFont="1" applyFill="1" applyBorder="1" applyAlignment="1">
      <alignment horizontal="left" vertical="center" wrapText="1"/>
    </xf>
    <xf numFmtId="49" fontId="1" fillId="2" borderId="21" xfId="0" applyNumberFormat="1" applyFont="1" applyFill="1" applyBorder="1" applyAlignment="1">
      <alignment horizontal="center" vertical="center"/>
    </xf>
    <xf numFmtId="49" fontId="1" fillId="2" borderId="22" xfId="0" applyNumberFormat="1" applyFont="1" applyFill="1" applyBorder="1" applyAlignment="1">
      <alignment horizontal="left" vertical="center"/>
    </xf>
    <xf numFmtId="0" fontId="5" fillId="0" borderId="0" xfId="0" applyFont="1" applyAlignment="1">
      <alignment horizontal="center" wrapText="1"/>
    </xf>
    <xf numFmtId="0" fontId="5" fillId="0" borderId="10" xfId="0" applyFont="1" applyBorder="1" applyAlignment="1">
      <alignment horizontal="center" wrapText="1"/>
    </xf>
    <xf numFmtId="0" fontId="3" fillId="0" borderId="42" xfId="0" applyFont="1" applyBorder="1"/>
    <xf numFmtId="0" fontId="0" fillId="0" borderId="42" xfId="0" applyBorder="1"/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10" Type="http://schemas.openxmlformats.org/officeDocument/2006/relationships/externalLink" Target="externalLinks/externalLink6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1-&#1054;&#1090;&#1095;&#1077;&#1090;%20&#1087;&#1086;%20&#1076;&#1086;&#1084;&#1072;&#1084;%20&#1071;&#1085;&#1074;&#1072;&#1088;&#1100;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10-&#1054;&#1090;&#1095;&#1077;&#1090;%20&#1087;&#1086;%20&#1076;&#1086;&#1084;&#1072;&#1084;%20&#1054;&#1082;&#1090;&#1103;&#1073;&#1088;&#1100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11-&#1054;&#1090;&#1095;&#1077;&#1090;%20&#1087;&#1086;%20&#1076;&#1086;&#1084;&#1072;&#1084;%20&#1053;&#1086;&#1103;&#1073;&#1088;&#1100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12-&#1054;&#1090;&#1095;&#1077;&#1090;%20&#1087;&#1086;%20&#1076;&#1086;&#1084;&#1072;&#1084;%20&#1044;&#1077;&#1082;&#1072;&#1073;&#1088;&#1100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02-&#1054;&#1090;&#1095;&#1077;&#1090;%20&#1087;&#1086;%20&#1076;&#1086;&#1084;&#1072;&#1084;%20&#1060;&#1077;&#1074;&#1088;&#1072;&#1083;&#1100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03-&#1054;&#1090;&#1095;&#1077;&#1090;%20&#1087;&#1086;%20&#1076;&#1086;&#1084;&#1072;&#1084;%20&#1052;&#1072;&#1088;&#1090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04-&#1054;&#1090;&#1095;&#1077;&#1090;%20&#1087;&#1086;%20&#1076;&#1086;&#1084;&#1072;&#1084;%20&#1040;&#1087;&#1088;&#1077;&#1083;&#1100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05-&#1054;&#1090;&#1095;&#1077;&#1090;%20&#1087;&#1086;%20&#1076;&#1086;&#1084;&#1072;&#1084;%20&#1052;&#1072;&#1081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06-&#1054;&#1090;&#1095;&#1077;&#1090;%20&#1087;&#1086;%20&#1076;&#1086;&#1084;&#1072;&#1084;%20&#1048;&#1102;&#1085;&#1100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07-&#1054;&#1090;&#1095;&#1077;&#1090;%20&#1087;&#1086;%20&#1076;&#1086;&#1084;&#1072;&#1084;%20&#1048;&#1102;&#1083;&#1100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08-&#1054;&#1090;&#1095;&#1077;&#1090;%20&#1087;&#1086;%20&#1076;&#1086;&#1084;&#1072;&#1084;%20&#1040;&#1074;&#1075;&#1091;&#1089;&#1090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09-&#1054;&#1090;&#1095;&#1077;&#1090;%20&#1087;&#1086;%20&#1076;&#1086;&#1084;&#1072;&#1084;%20&#1057;&#1077;&#1085;&#1090;&#1103;&#1073;&#1088;&#110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ЛПИНО Янв. "/>
      <sheetName val="МЕТАЛЛОСТРОЙ Янв."/>
      <sheetName val="ПОНТОННЫЙ Янв."/>
      <sheetName val="САПЕРНЫЙ Янв."/>
    </sheetNames>
    <sheetDataSet>
      <sheetData sheetId="0"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2.621</v>
          </cell>
          <cell r="O7">
            <v>0</v>
          </cell>
          <cell r="P7">
            <v>0</v>
          </cell>
          <cell r="Q7">
            <v>0</v>
          </cell>
          <cell r="R7">
            <v>0.92300000000000004</v>
          </cell>
          <cell r="S7">
            <v>0</v>
          </cell>
          <cell r="T7">
            <v>1.23</v>
          </cell>
          <cell r="U7">
            <v>0</v>
          </cell>
          <cell r="V7">
            <v>0</v>
          </cell>
          <cell r="W7">
            <v>0</v>
          </cell>
          <cell r="X7">
            <v>1.23</v>
          </cell>
          <cell r="Y7">
            <v>0</v>
          </cell>
          <cell r="Z7">
            <v>0.76700000000000002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102.745</v>
          </cell>
          <cell r="AM7">
            <v>0</v>
          </cell>
          <cell r="AN7">
            <v>0</v>
          </cell>
          <cell r="AO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2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0.76700000000000002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1</v>
          </cell>
          <cell r="AM29">
            <v>0</v>
          </cell>
          <cell r="AN29">
            <v>0</v>
          </cell>
          <cell r="AO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102.745</v>
          </cell>
          <cell r="AM30">
            <v>0</v>
          </cell>
          <cell r="AN30">
            <v>0</v>
          </cell>
          <cell r="A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4</v>
          </cell>
          <cell r="O31">
            <v>0</v>
          </cell>
          <cell r="P31">
            <v>0</v>
          </cell>
          <cell r="Q31">
            <v>0</v>
          </cell>
          <cell r="R31">
            <v>3</v>
          </cell>
          <cell r="S31">
            <v>0</v>
          </cell>
          <cell r="T31">
            <v>4</v>
          </cell>
          <cell r="U31">
            <v>0</v>
          </cell>
          <cell r="V31">
            <v>0</v>
          </cell>
          <cell r="W31">
            <v>0</v>
          </cell>
          <cell r="X31">
            <v>4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2.621</v>
          </cell>
          <cell r="O32">
            <v>0</v>
          </cell>
          <cell r="P32">
            <v>0</v>
          </cell>
          <cell r="Q32">
            <v>0</v>
          </cell>
          <cell r="R32">
            <v>0.92300000000000004</v>
          </cell>
          <cell r="S32">
            <v>0</v>
          </cell>
          <cell r="T32">
            <v>1.23</v>
          </cell>
          <cell r="U32">
            <v>0</v>
          </cell>
          <cell r="V32">
            <v>0</v>
          </cell>
          <cell r="W32">
            <v>0</v>
          </cell>
          <cell r="X32">
            <v>1.23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</row>
        <row r="55">
          <cell r="D55">
            <v>1.256</v>
          </cell>
          <cell r="E55">
            <v>0</v>
          </cell>
          <cell r="F55">
            <v>28.768000000000001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18.977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2.6909999999999998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3.0289999999999999</v>
          </cell>
          <cell r="AM55">
            <v>0</v>
          </cell>
          <cell r="AN55">
            <v>2.1360000000000001</v>
          </cell>
          <cell r="AO55">
            <v>0</v>
          </cell>
        </row>
        <row r="56">
          <cell r="D56">
            <v>0</v>
          </cell>
          <cell r="E56">
            <v>0</v>
          </cell>
          <cell r="F56">
            <v>8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0.6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</row>
        <row r="57">
          <cell r="D57">
            <v>0</v>
          </cell>
          <cell r="E57">
            <v>0</v>
          </cell>
          <cell r="F57">
            <v>5.8730000000000002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0.78900000000000003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</row>
        <row r="58">
          <cell r="D58">
            <v>0</v>
          </cell>
          <cell r="E58">
            <v>0</v>
          </cell>
          <cell r="F58">
            <v>15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0.6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0.5</v>
          </cell>
          <cell r="AO58">
            <v>0</v>
          </cell>
        </row>
        <row r="59">
          <cell r="D59">
            <v>0</v>
          </cell>
          <cell r="E59">
            <v>0</v>
          </cell>
          <cell r="F59">
            <v>18.474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0.78900000000000003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0.69299999999999995</v>
          </cell>
          <cell r="AO59">
            <v>0</v>
          </cell>
        </row>
        <row r="60">
          <cell r="D60">
            <v>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D61">
            <v>1.256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18.977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2</v>
          </cell>
          <cell r="AM62">
            <v>0</v>
          </cell>
          <cell r="AN62">
            <v>0</v>
          </cell>
          <cell r="A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1.9119999999999999</v>
          </cell>
          <cell r="AM63">
            <v>0</v>
          </cell>
          <cell r="AN63">
            <v>0</v>
          </cell>
          <cell r="A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</row>
        <row r="66">
          <cell r="D66">
            <v>0</v>
          </cell>
          <cell r="E66">
            <v>0</v>
          </cell>
          <cell r="F66">
            <v>7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2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2</v>
          </cell>
          <cell r="AM66">
            <v>0</v>
          </cell>
          <cell r="AN66">
            <v>2</v>
          </cell>
          <cell r="AO66">
            <v>0</v>
          </cell>
        </row>
        <row r="67">
          <cell r="D67">
            <v>0</v>
          </cell>
          <cell r="E67">
            <v>0</v>
          </cell>
          <cell r="F67">
            <v>4.4210000000000003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1.113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1.117</v>
          </cell>
          <cell r="AM67">
            <v>0</v>
          </cell>
          <cell r="AN67">
            <v>1.4430000000000001</v>
          </cell>
          <cell r="AO67">
            <v>0</v>
          </cell>
        </row>
        <row r="68">
          <cell r="D68">
            <v>8.0850000000000009</v>
          </cell>
          <cell r="E68">
            <v>0</v>
          </cell>
          <cell r="F68">
            <v>0</v>
          </cell>
          <cell r="G68">
            <v>0</v>
          </cell>
          <cell r="H68">
            <v>18.126999999999999</v>
          </cell>
          <cell r="I68">
            <v>0</v>
          </cell>
          <cell r="J68">
            <v>10.592000000000001</v>
          </cell>
          <cell r="K68">
            <v>0</v>
          </cell>
          <cell r="L68">
            <v>5.0220000000000002</v>
          </cell>
          <cell r="M68">
            <v>0</v>
          </cell>
          <cell r="N68">
            <v>0</v>
          </cell>
          <cell r="O68">
            <v>0</v>
          </cell>
          <cell r="P68">
            <v>13.824999999999999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3.9510000000000001</v>
          </cell>
          <cell r="AA68">
            <v>0</v>
          </cell>
          <cell r="AB68">
            <v>10.109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2.609</v>
          </cell>
          <cell r="AI68">
            <v>0</v>
          </cell>
          <cell r="AJ68">
            <v>2.5059999999999998</v>
          </cell>
          <cell r="AK68">
            <v>0</v>
          </cell>
          <cell r="AL68">
            <v>13.564</v>
          </cell>
          <cell r="AM68">
            <v>0</v>
          </cell>
          <cell r="AN68">
            <v>10.428000000000001</v>
          </cell>
          <cell r="A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15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14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4</v>
          </cell>
          <cell r="AA71">
            <v>0</v>
          </cell>
          <cell r="AB71">
            <v>8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3</v>
          </cell>
          <cell r="AM71">
            <v>0</v>
          </cell>
          <cell r="AN71">
            <v>0</v>
          </cell>
          <cell r="AO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18.126999999999999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13.824999999999999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3.9510000000000001</v>
          </cell>
          <cell r="AA72">
            <v>0</v>
          </cell>
          <cell r="AB72">
            <v>10.109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2.9630000000000001</v>
          </cell>
          <cell r="AM72">
            <v>0</v>
          </cell>
          <cell r="AN72">
            <v>0</v>
          </cell>
          <cell r="AO72">
            <v>0</v>
          </cell>
        </row>
        <row r="73">
          <cell r="D73">
            <v>3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4</v>
          </cell>
          <cell r="K73">
            <v>0</v>
          </cell>
          <cell r="L73">
            <v>2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1</v>
          </cell>
          <cell r="AI73">
            <v>0</v>
          </cell>
          <cell r="AJ73">
            <v>1</v>
          </cell>
          <cell r="AK73">
            <v>0</v>
          </cell>
          <cell r="AL73">
            <v>4</v>
          </cell>
          <cell r="AM73">
            <v>0</v>
          </cell>
          <cell r="AN73">
            <v>4</v>
          </cell>
          <cell r="AO73">
            <v>0</v>
          </cell>
        </row>
        <row r="74">
          <cell r="D74">
            <v>8.0850000000000009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10.592000000000001</v>
          </cell>
          <cell r="K74">
            <v>0</v>
          </cell>
          <cell r="L74">
            <v>5.0220000000000002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2.609</v>
          </cell>
          <cell r="AI74">
            <v>0</v>
          </cell>
          <cell r="AJ74">
            <v>2.5059999999999998</v>
          </cell>
          <cell r="AK74">
            <v>0</v>
          </cell>
          <cell r="AL74">
            <v>10.601000000000001</v>
          </cell>
          <cell r="AM74">
            <v>0</v>
          </cell>
          <cell r="AN74">
            <v>10.428000000000001</v>
          </cell>
          <cell r="A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</row>
        <row r="77">
          <cell r="D77">
            <v>9.3410000000000011</v>
          </cell>
          <cell r="E77">
            <v>0</v>
          </cell>
          <cell r="F77">
            <v>28.768000000000001</v>
          </cell>
          <cell r="G77">
            <v>0</v>
          </cell>
          <cell r="H77">
            <v>18.126999999999999</v>
          </cell>
          <cell r="I77">
            <v>0</v>
          </cell>
          <cell r="J77">
            <v>10.592000000000001</v>
          </cell>
          <cell r="K77">
            <v>0</v>
          </cell>
          <cell r="L77">
            <v>5.0220000000000002</v>
          </cell>
          <cell r="M77">
            <v>0</v>
          </cell>
          <cell r="N77">
            <v>2.621</v>
          </cell>
          <cell r="O77">
            <v>0</v>
          </cell>
          <cell r="P77">
            <v>32.802</v>
          </cell>
          <cell r="Q77">
            <v>0</v>
          </cell>
          <cell r="R77">
            <v>0.92300000000000004</v>
          </cell>
          <cell r="S77">
            <v>0</v>
          </cell>
          <cell r="T77">
            <v>1.23</v>
          </cell>
          <cell r="U77">
            <v>0</v>
          </cell>
          <cell r="V77">
            <v>0</v>
          </cell>
          <cell r="W77">
            <v>0</v>
          </cell>
          <cell r="X77">
            <v>1.23</v>
          </cell>
          <cell r="Y77">
            <v>0</v>
          </cell>
          <cell r="Z77">
            <v>4.718</v>
          </cell>
          <cell r="AA77">
            <v>0</v>
          </cell>
          <cell r="AB77">
            <v>12.8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2.609</v>
          </cell>
          <cell r="AI77">
            <v>0</v>
          </cell>
          <cell r="AJ77">
            <v>2.5059999999999998</v>
          </cell>
          <cell r="AK77">
            <v>0</v>
          </cell>
          <cell r="AL77">
            <v>119.33799999999999</v>
          </cell>
          <cell r="AM77">
            <v>0</v>
          </cell>
          <cell r="AN77">
            <v>12.564</v>
          </cell>
          <cell r="AO77">
            <v>0</v>
          </cell>
        </row>
        <row r="78">
          <cell r="D78">
            <v>17.507999999999999</v>
          </cell>
          <cell r="E78">
            <v>0</v>
          </cell>
          <cell r="F78">
            <v>22.53</v>
          </cell>
          <cell r="G78">
            <v>0</v>
          </cell>
          <cell r="H78">
            <v>3.492</v>
          </cell>
          <cell r="I78">
            <v>0</v>
          </cell>
          <cell r="J78">
            <v>7.9779999999999998</v>
          </cell>
          <cell r="K78">
            <v>0</v>
          </cell>
          <cell r="L78">
            <v>21.795999999999999</v>
          </cell>
          <cell r="M78">
            <v>0</v>
          </cell>
          <cell r="N78">
            <v>8.5239999999999991</v>
          </cell>
          <cell r="O78">
            <v>0</v>
          </cell>
          <cell r="P78">
            <v>6.7430000000000003</v>
          </cell>
          <cell r="Q78">
            <v>0</v>
          </cell>
          <cell r="R78">
            <v>4.7859999999999996</v>
          </cell>
          <cell r="S78">
            <v>0</v>
          </cell>
          <cell r="T78">
            <v>15.597</v>
          </cell>
          <cell r="U78">
            <v>0</v>
          </cell>
          <cell r="V78">
            <v>20.51</v>
          </cell>
          <cell r="W78">
            <v>0</v>
          </cell>
          <cell r="X78">
            <v>24.74</v>
          </cell>
          <cell r="Y78">
            <v>0</v>
          </cell>
          <cell r="Z78">
            <v>15.734</v>
          </cell>
          <cell r="AA78">
            <v>0</v>
          </cell>
          <cell r="AB78">
            <v>19.372</v>
          </cell>
          <cell r="AC78">
            <v>0</v>
          </cell>
          <cell r="AD78">
            <v>1.5149999999999999</v>
          </cell>
          <cell r="AE78">
            <v>0</v>
          </cell>
          <cell r="AF78">
            <v>0</v>
          </cell>
          <cell r="AG78">
            <v>0</v>
          </cell>
          <cell r="AH78">
            <v>6.6760000000000002</v>
          </cell>
          <cell r="AI78">
            <v>0</v>
          </cell>
          <cell r="AJ78">
            <v>1.5149999999999999</v>
          </cell>
          <cell r="AK78">
            <v>0</v>
          </cell>
          <cell r="AL78">
            <v>61.927999999999997</v>
          </cell>
          <cell r="AM78">
            <v>0</v>
          </cell>
          <cell r="AN78">
            <v>29.774999999999999</v>
          </cell>
          <cell r="AO78">
            <v>0</v>
          </cell>
        </row>
      </sheetData>
      <sheetData sheetId="1">
        <row r="7">
          <cell r="D7">
            <v>0</v>
          </cell>
          <cell r="E7">
            <v>0</v>
          </cell>
          <cell r="F7">
            <v>1.397</v>
          </cell>
          <cell r="G7">
            <v>0</v>
          </cell>
          <cell r="H7">
            <v>38.514000000000003</v>
          </cell>
          <cell r="I7">
            <v>0</v>
          </cell>
          <cell r="J7">
            <v>1.397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17.105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8.8699999999999992</v>
          </cell>
          <cell r="AI7">
            <v>0</v>
          </cell>
          <cell r="AJ7">
            <v>0</v>
          </cell>
          <cell r="AK7">
            <v>0</v>
          </cell>
          <cell r="AL7">
            <v>122.03</v>
          </cell>
          <cell r="AM7">
            <v>0</v>
          </cell>
          <cell r="AN7">
            <v>10.077999999999999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2.3069999999999999</v>
          </cell>
          <cell r="AW7">
            <v>0</v>
          </cell>
          <cell r="AX7">
            <v>22.127000000000002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3.3209999999999997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5.617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21.061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2.6859999999999999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15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12.208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10.077999999999999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5.56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500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12</v>
          </cell>
          <cell r="AI31">
            <v>0</v>
          </cell>
          <cell r="AJ31">
            <v>0</v>
          </cell>
          <cell r="AK31">
            <v>0</v>
          </cell>
          <cell r="AL31">
            <v>733.3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27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3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38.514000000000003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8.8699999999999992</v>
          </cell>
          <cell r="AI32">
            <v>0</v>
          </cell>
          <cell r="AJ32">
            <v>0</v>
          </cell>
          <cell r="AK32">
            <v>0</v>
          </cell>
          <cell r="AL32">
            <v>117.55200000000001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21.061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2.6859999999999999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</row>
        <row r="33">
          <cell r="D33">
            <v>0</v>
          </cell>
          <cell r="E33">
            <v>0</v>
          </cell>
          <cell r="F33">
            <v>1.5</v>
          </cell>
          <cell r="G33">
            <v>0</v>
          </cell>
          <cell r="H33">
            <v>0</v>
          </cell>
          <cell r="I33">
            <v>0</v>
          </cell>
          <cell r="J33">
            <v>1.5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</row>
        <row r="34">
          <cell r="D34">
            <v>0</v>
          </cell>
          <cell r="E34">
            <v>0</v>
          </cell>
          <cell r="F34">
            <v>1.397</v>
          </cell>
          <cell r="G34">
            <v>0</v>
          </cell>
          <cell r="H34">
            <v>0</v>
          </cell>
          <cell r="I34">
            <v>0</v>
          </cell>
          <cell r="J34">
            <v>1.397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4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2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4.359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0.85599999999999998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1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1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1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1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1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17.105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4.4779999999999998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2.3069999999999999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2.4649999999999999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5.617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2.5779999999999998</v>
          </cell>
          <cell r="K55">
            <v>0</v>
          </cell>
          <cell r="L55">
            <v>3.1349999999999998</v>
          </cell>
          <cell r="M55">
            <v>0</v>
          </cell>
          <cell r="N55">
            <v>170.92200000000003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9.35</v>
          </cell>
          <cell r="AA55">
            <v>0</v>
          </cell>
          <cell r="AB55">
            <v>9.5439999999999987</v>
          </cell>
          <cell r="AC55">
            <v>0</v>
          </cell>
          <cell r="AD55">
            <v>16.468999999999998</v>
          </cell>
          <cell r="AE55">
            <v>0</v>
          </cell>
          <cell r="AF55">
            <v>0</v>
          </cell>
          <cell r="AG55">
            <v>0</v>
          </cell>
          <cell r="AH55">
            <v>2.0699999999999998</v>
          </cell>
          <cell r="AI55">
            <v>0</v>
          </cell>
          <cell r="AJ55">
            <v>1.5680000000000001</v>
          </cell>
          <cell r="AK55">
            <v>0</v>
          </cell>
          <cell r="AL55">
            <v>0</v>
          </cell>
          <cell r="AM55">
            <v>0</v>
          </cell>
          <cell r="AN55">
            <v>16.847999999999999</v>
          </cell>
          <cell r="AO55">
            <v>0</v>
          </cell>
          <cell r="AP55">
            <v>1.1950000000000001</v>
          </cell>
          <cell r="AQ55">
            <v>0</v>
          </cell>
          <cell r="AR55">
            <v>18.056999999999999</v>
          </cell>
          <cell r="AS55">
            <v>0</v>
          </cell>
          <cell r="AT55">
            <v>1.5680000000000001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10.669</v>
          </cell>
          <cell r="BE55">
            <v>0</v>
          </cell>
          <cell r="BF55">
            <v>0</v>
          </cell>
          <cell r="BG55">
            <v>0</v>
          </cell>
          <cell r="BH55">
            <v>5.5069999999999997</v>
          </cell>
          <cell r="BI55">
            <v>0</v>
          </cell>
          <cell r="BJ55">
            <v>0</v>
          </cell>
          <cell r="BK55">
            <v>0</v>
          </cell>
          <cell r="BL55">
            <v>41.091999999999999</v>
          </cell>
          <cell r="BM55">
            <v>0</v>
          </cell>
          <cell r="BN55">
            <v>0</v>
          </cell>
          <cell r="BO55">
            <v>0</v>
          </cell>
          <cell r="BP55">
            <v>1.5680000000000001</v>
          </cell>
          <cell r="BQ55">
            <v>0</v>
          </cell>
          <cell r="BR55">
            <v>0</v>
          </cell>
          <cell r="BS55">
            <v>0</v>
          </cell>
          <cell r="BT55">
            <v>1.1950000000000001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2.7330000000000001</v>
          </cell>
          <cell r="CC55">
            <v>0</v>
          </cell>
          <cell r="CD55">
            <v>6.9450000000000003</v>
          </cell>
          <cell r="CE55">
            <v>0</v>
          </cell>
          <cell r="CF55">
            <v>0</v>
          </cell>
          <cell r="CG55">
            <v>0</v>
          </cell>
          <cell r="CH55">
            <v>14.888999999999999</v>
          </cell>
          <cell r="CI55">
            <v>0</v>
          </cell>
          <cell r="CJ55">
            <v>0</v>
          </cell>
          <cell r="CK55">
            <v>0</v>
          </cell>
          <cell r="CL55">
            <v>19.751999999999999</v>
          </cell>
          <cell r="CM55">
            <v>0</v>
          </cell>
          <cell r="CN55">
            <v>2.3519999999999999</v>
          </cell>
          <cell r="C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10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11.531000000000001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2</v>
          </cell>
          <cell r="K58">
            <v>0</v>
          </cell>
          <cell r="L58">
            <v>0</v>
          </cell>
          <cell r="M58">
            <v>0</v>
          </cell>
          <cell r="N58">
            <v>12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8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15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2.5779999999999998</v>
          </cell>
          <cell r="K59">
            <v>0</v>
          </cell>
          <cell r="L59">
            <v>0</v>
          </cell>
          <cell r="M59">
            <v>0</v>
          </cell>
          <cell r="N59">
            <v>15.038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9.0619999999999994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14.955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2</v>
          </cell>
          <cell r="AA60">
            <v>0</v>
          </cell>
          <cell r="AB60">
            <v>8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5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3</v>
          </cell>
          <cell r="BE60">
            <v>0</v>
          </cell>
          <cell r="BF60">
            <v>0</v>
          </cell>
          <cell r="BG60">
            <v>0</v>
          </cell>
          <cell r="BH60">
            <v>4</v>
          </cell>
          <cell r="BI60">
            <v>0</v>
          </cell>
          <cell r="BJ60">
            <v>0</v>
          </cell>
          <cell r="BK60">
            <v>0</v>
          </cell>
          <cell r="BL60">
            <v>32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6</v>
          </cell>
          <cell r="CE60">
            <v>0</v>
          </cell>
          <cell r="CF60">
            <v>0</v>
          </cell>
          <cell r="CG60">
            <v>0</v>
          </cell>
          <cell r="CH60">
            <v>4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3.1349999999999998</v>
          </cell>
          <cell r="M61">
            <v>0</v>
          </cell>
          <cell r="N61">
            <v>137.28100000000001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3.1339999999999999</v>
          </cell>
          <cell r="AA61">
            <v>0</v>
          </cell>
          <cell r="AB61">
            <v>8.9979999999999993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1.5680000000000001</v>
          </cell>
          <cell r="AK61">
            <v>0</v>
          </cell>
          <cell r="AL61">
            <v>0</v>
          </cell>
          <cell r="AM61">
            <v>0</v>
          </cell>
          <cell r="AN61">
            <v>9.379999999999999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1.5680000000000001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4.3470000000000004</v>
          </cell>
          <cell r="BE61">
            <v>0</v>
          </cell>
          <cell r="BF61">
            <v>0</v>
          </cell>
          <cell r="BG61">
            <v>0</v>
          </cell>
          <cell r="BH61">
            <v>5.5069999999999997</v>
          </cell>
          <cell r="BI61">
            <v>0</v>
          </cell>
          <cell r="BJ61">
            <v>0</v>
          </cell>
          <cell r="BK61">
            <v>0</v>
          </cell>
          <cell r="BL61">
            <v>32.575000000000003</v>
          </cell>
          <cell r="BM61">
            <v>0</v>
          </cell>
          <cell r="BN61">
            <v>0</v>
          </cell>
          <cell r="BO61">
            <v>0</v>
          </cell>
          <cell r="BP61">
            <v>1.5680000000000001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6.9450000000000003</v>
          </cell>
          <cell r="CE61">
            <v>0</v>
          </cell>
          <cell r="CF61">
            <v>0</v>
          </cell>
          <cell r="CG61">
            <v>0</v>
          </cell>
          <cell r="CH61">
            <v>7.343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2.3519999999999999</v>
          </cell>
          <cell r="C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3</v>
          </cell>
          <cell r="AA62">
            <v>0</v>
          </cell>
          <cell r="AB62">
            <v>0</v>
          </cell>
          <cell r="AC62">
            <v>0</v>
          </cell>
          <cell r="AD62">
            <v>3</v>
          </cell>
          <cell r="AE62">
            <v>0</v>
          </cell>
          <cell r="AF62">
            <v>0</v>
          </cell>
          <cell r="AG62">
            <v>0</v>
          </cell>
          <cell r="AH62">
            <v>1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9</v>
          </cell>
          <cell r="CM62">
            <v>0</v>
          </cell>
          <cell r="CN62">
            <v>0</v>
          </cell>
          <cell r="C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6.2160000000000002</v>
          </cell>
          <cell r="AA63">
            <v>0</v>
          </cell>
          <cell r="AB63">
            <v>0</v>
          </cell>
          <cell r="AC63">
            <v>0</v>
          </cell>
          <cell r="AD63">
            <v>6.2119999999999997</v>
          </cell>
          <cell r="AE63">
            <v>0</v>
          </cell>
          <cell r="AF63">
            <v>0</v>
          </cell>
          <cell r="AG63">
            <v>0</v>
          </cell>
          <cell r="AH63">
            <v>2.0699999999999998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18.635999999999999</v>
          </cell>
          <cell r="CM63">
            <v>0</v>
          </cell>
          <cell r="CN63">
            <v>0</v>
          </cell>
          <cell r="C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2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1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1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7.468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5.1269999999999998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5.2590000000000003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12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1</v>
          </cell>
          <cell r="AC66">
            <v>0</v>
          </cell>
          <cell r="AD66">
            <v>2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2</v>
          </cell>
          <cell r="AQ66">
            <v>0</v>
          </cell>
          <cell r="AR66">
            <v>5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2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13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2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4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4</v>
          </cell>
          <cell r="CI66">
            <v>0</v>
          </cell>
          <cell r="CJ66">
            <v>0</v>
          </cell>
          <cell r="CK66">
            <v>0</v>
          </cell>
          <cell r="CL66">
            <v>2</v>
          </cell>
          <cell r="CM66">
            <v>0</v>
          </cell>
          <cell r="CN66">
            <v>0</v>
          </cell>
          <cell r="CO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7.0720000000000001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0.54600000000000004</v>
          </cell>
          <cell r="AC67">
            <v>0</v>
          </cell>
          <cell r="AD67">
            <v>1.1950000000000001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1.1950000000000001</v>
          </cell>
          <cell r="AQ67">
            <v>0</v>
          </cell>
          <cell r="AR67">
            <v>3.1019999999999999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1.1950000000000001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8.5169999999999995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1.1950000000000001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2.7330000000000001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2.2869999999999999</v>
          </cell>
          <cell r="CI67">
            <v>0</v>
          </cell>
          <cell r="CJ67">
            <v>0</v>
          </cell>
          <cell r="CK67">
            <v>0</v>
          </cell>
          <cell r="CL67">
            <v>1.1160000000000001</v>
          </cell>
          <cell r="CM67">
            <v>0</v>
          </cell>
          <cell r="CN67">
            <v>0</v>
          </cell>
          <cell r="CO67">
            <v>0</v>
          </cell>
        </row>
        <row r="68">
          <cell r="D68">
            <v>2.8460000000000001</v>
          </cell>
          <cell r="E68">
            <v>0</v>
          </cell>
          <cell r="F68">
            <v>2.8460000000000001</v>
          </cell>
          <cell r="G68">
            <v>0</v>
          </cell>
          <cell r="H68">
            <v>2.8460000000000001</v>
          </cell>
          <cell r="I68">
            <v>0</v>
          </cell>
          <cell r="J68">
            <v>2.8460000000000001</v>
          </cell>
          <cell r="K68">
            <v>0</v>
          </cell>
          <cell r="L68">
            <v>5.7869999999999999</v>
          </cell>
          <cell r="M68">
            <v>0</v>
          </cell>
          <cell r="N68">
            <v>4.2680000000000007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7.5309999999999997</v>
          </cell>
          <cell r="Y68">
            <v>0</v>
          </cell>
          <cell r="Z68">
            <v>1.212</v>
          </cell>
          <cell r="AA68">
            <v>0</v>
          </cell>
          <cell r="AB68">
            <v>0</v>
          </cell>
          <cell r="AC68">
            <v>0</v>
          </cell>
          <cell r="AD68">
            <v>2.8460000000000001</v>
          </cell>
          <cell r="AE68">
            <v>0</v>
          </cell>
          <cell r="AF68">
            <v>2.8460000000000001</v>
          </cell>
          <cell r="AG68">
            <v>0</v>
          </cell>
          <cell r="AH68">
            <v>3.3559999999999999</v>
          </cell>
          <cell r="AI68">
            <v>0</v>
          </cell>
          <cell r="AJ68">
            <v>2.8460000000000001</v>
          </cell>
          <cell r="AK68">
            <v>0</v>
          </cell>
          <cell r="AL68">
            <v>3.8359999999999999</v>
          </cell>
          <cell r="AM68">
            <v>0</v>
          </cell>
          <cell r="AN68">
            <v>6.9110000000000005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3.1209999999999996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2.2999999999999998</v>
          </cell>
          <cell r="BW68">
            <v>0</v>
          </cell>
          <cell r="BX68">
            <v>0</v>
          </cell>
          <cell r="BY68">
            <v>0</v>
          </cell>
          <cell r="BZ68">
            <v>2.8460000000000001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2.8050000000000002</v>
          </cell>
          <cell r="CM68">
            <v>0</v>
          </cell>
          <cell r="CN68">
            <v>0</v>
          </cell>
          <cell r="C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23.46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31.007999999999999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2.4060000000000001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3.173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2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6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1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1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1.8620000000000001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7.5309999999999997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2.7480000000000002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0.23599999999999999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2.2999999999999998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</row>
        <row r="73">
          <cell r="D73">
            <v>1</v>
          </cell>
          <cell r="E73">
            <v>0</v>
          </cell>
          <cell r="F73">
            <v>1</v>
          </cell>
          <cell r="G73">
            <v>0</v>
          </cell>
          <cell r="H73">
            <v>1</v>
          </cell>
          <cell r="I73">
            <v>0</v>
          </cell>
          <cell r="J73">
            <v>1</v>
          </cell>
          <cell r="K73">
            <v>0</v>
          </cell>
          <cell r="L73">
            <v>3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1</v>
          </cell>
          <cell r="AA73">
            <v>0</v>
          </cell>
          <cell r="AB73">
            <v>0</v>
          </cell>
          <cell r="AC73">
            <v>0</v>
          </cell>
          <cell r="AD73">
            <v>1</v>
          </cell>
          <cell r="AE73">
            <v>0</v>
          </cell>
          <cell r="AF73">
            <v>1</v>
          </cell>
          <cell r="AG73">
            <v>0</v>
          </cell>
          <cell r="AH73">
            <v>1</v>
          </cell>
          <cell r="AI73">
            <v>0</v>
          </cell>
          <cell r="AJ73">
            <v>1</v>
          </cell>
          <cell r="AK73">
            <v>0</v>
          </cell>
          <cell r="AL73">
            <v>2</v>
          </cell>
          <cell r="AM73">
            <v>0</v>
          </cell>
          <cell r="AN73">
            <v>1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1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1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1</v>
          </cell>
          <cell r="CM73">
            <v>0</v>
          </cell>
          <cell r="CN73">
            <v>0</v>
          </cell>
          <cell r="CO73">
            <v>0</v>
          </cell>
        </row>
        <row r="74">
          <cell r="D74">
            <v>2.8460000000000001</v>
          </cell>
          <cell r="E74">
            <v>0</v>
          </cell>
          <cell r="F74">
            <v>2.8460000000000001</v>
          </cell>
          <cell r="G74">
            <v>0</v>
          </cell>
          <cell r="H74">
            <v>2.8460000000000001</v>
          </cell>
          <cell r="I74">
            <v>0</v>
          </cell>
          <cell r="J74">
            <v>2.8460000000000001</v>
          </cell>
          <cell r="K74">
            <v>0</v>
          </cell>
          <cell r="L74">
            <v>5.7869999999999999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1.212</v>
          </cell>
          <cell r="AA74">
            <v>0</v>
          </cell>
          <cell r="AB74">
            <v>0</v>
          </cell>
          <cell r="AC74">
            <v>0</v>
          </cell>
          <cell r="AD74">
            <v>2.8460000000000001</v>
          </cell>
          <cell r="AE74">
            <v>0</v>
          </cell>
          <cell r="AF74">
            <v>2.8460000000000001</v>
          </cell>
          <cell r="AG74">
            <v>0</v>
          </cell>
          <cell r="AH74">
            <v>2.8460000000000001</v>
          </cell>
          <cell r="AI74">
            <v>0</v>
          </cell>
          <cell r="AJ74">
            <v>2.8460000000000001</v>
          </cell>
          <cell r="AK74">
            <v>0</v>
          </cell>
          <cell r="AL74">
            <v>3.8359999999999999</v>
          </cell>
          <cell r="AM74">
            <v>0</v>
          </cell>
          <cell r="AN74">
            <v>0.99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2.8849999999999998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2.8460000000000001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2.8050000000000002</v>
          </cell>
          <cell r="CM74">
            <v>0</v>
          </cell>
          <cell r="CN74">
            <v>0</v>
          </cell>
          <cell r="C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0.51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</row>
        <row r="77">
          <cell r="D77">
            <v>2.8460000000000001</v>
          </cell>
          <cell r="E77">
            <v>0</v>
          </cell>
          <cell r="F77">
            <v>4.2430000000000003</v>
          </cell>
          <cell r="G77">
            <v>0</v>
          </cell>
          <cell r="H77">
            <v>41.36</v>
          </cell>
          <cell r="I77">
            <v>0</v>
          </cell>
          <cell r="J77">
            <v>6.8209999999999997</v>
          </cell>
          <cell r="K77">
            <v>0</v>
          </cell>
          <cell r="L77">
            <v>8.9220000000000006</v>
          </cell>
          <cell r="M77">
            <v>0</v>
          </cell>
          <cell r="N77">
            <v>175.19000000000003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7.5309999999999997</v>
          </cell>
          <cell r="Y77">
            <v>0</v>
          </cell>
          <cell r="Z77">
            <v>27.666999999999998</v>
          </cell>
          <cell r="AA77">
            <v>0</v>
          </cell>
          <cell r="AB77">
            <v>9.5439999999999987</v>
          </cell>
          <cell r="AC77">
            <v>0</v>
          </cell>
          <cell r="AD77">
            <v>19.314999999999998</v>
          </cell>
          <cell r="AE77">
            <v>0</v>
          </cell>
          <cell r="AF77">
            <v>2.8460000000000001</v>
          </cell>
          <cell r="AG77">
            <v>0</v>
          </cell>
          <cell r="AH77">
            <v>14.295999999999999</v>
          </cell>
          <cell r="AI77">
            <v>0</v>
          </cell>
          <cell r="AJ77">
            <v>4.4139999999999997</v>
          </cell>
          <cell r="AK77">
            <v>0</v>
          </cell>
          <cell r="AL77">
            <v>125.866</v>
          </cell>
          <cell r="AM77">
            <v>0</v>
          </cell>
          <cell r="AN77">
            <v>33.836999999999996</v>
          </cell>
          <cell r="AO77">
            <v>0</v>
          </cell>
          <cell r="AP77">
            <v>1.1950000000000001</v>
          </cell>
          <cell r="AQ77">
            <v>0</v>
          </cell>
          <cell r="AR77">
            <v>18.056999999999999</v>
          </cell>
          <cell r="AS77">
            <v>0</v>
          </cell>
          <cell r="AT77">
            <v>1.5680000000000001</v>
          </cell>
          <cell r="AU77">
            <v>0</v>
          </cell>
          <cell r="AV77">
            <v>5.427999999999999</v>
          </cell>
          <cell r="AW77">
            <v>0</v>
          </cell>
          <cell r="AX77">
            <v>22.127000000000002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10.669</v>
          </cell>
          <cell r="BE77">
            <v>0</v>
          </cell>
          <cell r="BF77">
            <v>3.3209999999999997</v>
          </cell>
          <cell r="BG77">
            <v>0</v>
          </cell>
          <cell r="BH77">
            <v>5.5069999999999997</v>
          </cell>
          <cell r="BI77">
            <v>0</v>
          </cell>
          <cell r="BJ77">
            <v>0</v>
          </cell>
          <cell r="BK77">
            <v>0</v>
          </cell>
          <cell r="BL77">
            <v>41.091999999999999</v>
          </cell>
          <cell r="BM77">
            <v>0</v>
          </cell>
          <cell r="BN77">
            <v>5.617</v>
          </cell>
          <cell r="BO77">
            <v>0</v>
          </cell>
          <cell r="BP77">
            <v>1.5680000000000001</v>
          </cell>
          <cell r="BQ77">
            <v>0</v>
          </cell>
          <cell r="BR77">
            <v>0</v>
          </cell>
          <cell r="BS77">
            <v>0</v>
          </cell>
          <cell r="BT77">
            <v>22.256</v>
          </cell>
          <cell r="BU77">
            <v>0</v>
          </cell>
          <cell r="BV77">
            <v>2.2999999999999998</v>
          </cell>
          <cell r="BW77">
            <v>0</v>
          </cell>
          <cell r="BX77">
            <v>0</v>
          </cell>
          <cell r="BY77">
            <v>0</v>
          </cell>
          <cell r="BZ77">
            <v>5.532</v>
          </cell>
          <cell r="CA77">
            <v>0</v>
          </cell>
          <cell r="CB77">
            <v>2.7330000000000001</v>
          </cell>
          <cell r="CC77">
            <v>0</v>
          </cell>
          <cell r="CD77">
            <v>6.9450000000000003</v>
          </cell>
          <cell r="CE77">
            <v>0</v>
          </cell>
          <cell r="CF77">
            <v>0</v>
          </cell>
          <cell r="CG77">
            <v>0</v>
          </cell>
          <cell r="CH77">
            <v>14.888999999999999</v>
          </cell>
          <cell r="CI77">
            <v>0</v>
          </cell>
          <cell r="CJ77">
            <v>0</v>
          </cell>
          <cell r="CK77">
            <v>0</v>
          </cell>
          <cell r="CL77">
            <v>22.556999999999999</v>
          </cell>
          <cell r="CM77">
            <v>0</v>
          </cell>
          <cell r="CN77">
            <v>2.3519999999999999</v>
          </cell>
          <cell r="CO77">
            <v>0</v>
          </cell>
        </row>
        <row r="78">
          <cell r="D78">
            <v>2.319</v>
          </cell>
          <cell r="E78">
            <v>0</v>
          </cell>
          <cell r="F78">
            <v>6.6219999999999999</v>
          </cell>
          <cell r="G78">
            <v>0</v>
          </cell>
          <cell r="H78">
            <v>23.89</v>
          </cell>
          <cell r="I78">
            <v>0</v>
          </cell>
          <cell r="J78">
            <v>13.262</v>
          </cell>
          <cell r="K78">
            <v>0</v>
          </cell>
          <cell r="L78">
            <v>1.181</v>
          </cell>
          <cell r="M78">
            <v>0</v>
          </cell>
          <cell r="N78">
            <v>21.274000000000001</v>
          </cell>
          <cell r="O78">
            <v>0</v>
          </cell>
          <cell r="P78">
            <v>14.374000000000001</v>
          </cell>
          <cell r="Q78">
            <v>0</v>
          </cell>
          <cell r="R78">
            <v>7.9279999999999999</v>
          </cell>
          <cell r="S78">
            <v>0</v>
          </cell>
          <cell r="T78">
            <v>8.9459999999999997</v>
          </cell>
          <cell r="U78">
            <v>0</v>
          </cell>
          <cell r="V78">
            <v>8</v>
          </cell>
          <cell r="W78">
            <v>0</v>
          </cell>
          <cell r="X78">
            <v>11.301</v>
          </cell>
          <cell r="Y78">
            <v>0</v>
          </cell>
          <cell r="Z78">
            <v>8.0760000000000005</v>
          </cell>
          <cell r="AA78">
            <v>0</v>
          </cell>
          <cell r="AB78">
            <v>20.835000000000001</v>
          </cell>
          <cell r="AC78">
            <v>0</v>
          </cell>
          <cell r="AD78">
            <v>7.6950000000000003</v>
          </cell>
          <cell r="AE78">
            <v>0</v>
          </cell>
          <cell r="AF78">
            <v>21.29</v>
          </cell>
          <cell r="AG78">
            <v>0</v>
          </cell>
          <cell r="AH78">
            <v>7.32</v>
          </cell>
          <cell r="AI78">
            <v>0</v>
          </cell>
          <cell r="AJ78">
            <v>17.864999999999998</v>
          </cell>
          <cell r="AK78">
            <v>0</v>
          </cell>
          <cell r="AL78">
            <v>1.762</v>
          </cell>
          <cell r="AM78">
            <v>0</v>
          </cell>
          <cell r="AN78">
            <v>19.173999999999999</v>
          </cell>
          <cell r="AO78">
            <v>0</v>
          </cell>
          <cell r="AP78">
            <v>9.7210000000000001</v>
          </cell>
          <cell r="AQ78">
            <v>0</v>
          </cell>
          <cell r="AR78">
            <v>6.298</v>
          </cell>
          <cell r="AS78">
            <v>0</v>
          </cell>
          <cell r="AT78">
            <v>15.827</v>
          </cell>
          <cell r="AU78">
            <v>0</v>
          </cell>
          <cell r="AV78">
            <v>3.2669999999999999</v>
          </cell>
          <cell r="AW78">
            <v>0</v>
          </cell>
          <cell r="AX78">
            <v>6.1429999999999998</v>
          </cell>
          <cell r="AY78">
            <v>0</v>
          </cell>
          <cell r="AZ78">
            <v>2.5939999999999999</v>
          </cell>
          <cell r="BA78">
            <v>0</v>
          </cell>
          <cell r="BB78">
            <v>13.945</v>
          </cell>
          <cell r="BC78">
            <v>0</v>
          </cell>
          <cell r="BD78">
            <v>7.0140000000000002</v>
          </cell>
          <cell r="BE78">
            <v>0</v>
          </cell>
          <cell r="BF78">
            <v>4.0490000000000004</v>
          </cell>
          <cell r="BG78">
            <v>0</v>
          </cell>
          <cell r="BH78">
            <v>29.475000000000001</v>
          </cell>
          <cell r="BI78">
            <v>0</v>
          </cell>
          <cell r="BJ78">
            <v>15.13</v>
          </cell>
          <cell r="BK78">
            <v>0</v>
          </cell>
          <cell r="BL78">
            <v>5.0369999999999999</v>
          </cell>
          <cell r="BM78">
            <v>0</v>
          </cell>
          <cell r="BN78">
            <v>7.2460000000000004</v>
          </cell>
          <cell r="BO78">
            <v>0</v>
          </cell>
          <cell r="BP78">
            <v>4.0730000000000004</v>
          </cell>
          <cell r="BQ78">
            <v>0</v>
          </cell>
          <cell r="BR78">
            <v>7.25</v>
          </cell>
          <cell r="BS78">
            <v>0</v>
          </cell>
          <cell r="BT78">
            <v>4.0259999999999998</v>
          </cell>
          <cell r="BU78">
            <v>0</v>
          </cell>
          <cell r="BV78">
            <v>8.2690000000000001</v>
          </cell>
          <cell r="BW78">
            <v>0</v>
          </cell>
          <cell r="BX78">
            <v>10.082000000000001</v>
          </cell>
          <cell r="BY78">
            <v>0</v>
          </cell>
          <cell r="BZ78">
            <v>12.090999999999999</v>
          </cell>
          <cell r="CA78">
            <v>0</v>
          </cell>
          <cell r="CB78">
            <v>3.077</v>
          </cell>
          <cell r="CC78">
            <v>0</v>
          </cell>
          <cell r="CD78">
            <v>7.2039999999999997</v>
          </cell>
          <cell r="CE78">
            <v>0</v>
          </cell>
          <cell r="CF78">
            <v>8.0389999999999997</v>
          </cell>
          <cell r="CG78">
            <v>0</v>
          </cell>
          <cell r="CH78">
            <v>13.483000000000001</v>
          </cell>
          <cell r="CI78">
            <v>0</v>
          </cell>
          <cell r="CJ78">
            <v>3.2669999999999999</v>
          </cell>
          <cell r="CK78">
            <v>0</v>
          </cell>
          <cell r="CL78">
            <v>12.170999999999999</v>
          </cell>
          <cell r="CM78">
            <v>0</v>
          </cell>
          <cell r="CN78">
            <v>1.56</v>
          </cell>
          <cell r="CO78">
            <v>0</v>
          </cell>
        </row>
      </sheetData>
      <sheetData sheetId="2">
        <row r="7">
          <cell r="D7">
            <v>1.1659999999999999</v>
          </cell>
          <cell r="E7">
            <v>0</v>
          </cell>
          <cell r="F7">
            <v>1.464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1.4630000000000001</v>
          </cell>
          <cell r="O7">
            <v>0</v>
          </cell>
          <cell r="P7">
            <v>0</v>
          </cell>
          <cell r="Q7">
            <v>0</v>
          </cell>
          <cell r="R7">
            <v>2.956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2.8639999999999999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113.62400000000001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8.7170000000000005</v>
          </cell>
          <cell r="AW7">
            <v>0</v>
          </cell>
          <cell r="AX7">
            <v>0.29599999999999999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17.818999999999999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5.8920000000000003</v>
          </cell>
          <cell r="CC7">
            <v>0</v>
          </cell>
          <cell r="CD7">
            <v>2.964</v>
          </cell>
          <cell r="CE7">
            <v>0</v>
          </cell>
          <cell r="CF7">
            <v>1.1850000000000001</v>
          </cell>
          <cell r="CG7">
            <v>0</v>
          </cell>
          <cell r="CH7">
            <v>0.59199999999999997</v>
          </cell>
          <cell r="CI7">
            <v>0</v>
          </cell>
          <cell r="CJ7">
            <v>152.63900000000001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20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15.257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1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1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109.569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150.863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</row>
        <row r="35">
          <cell r="D35">
            <v>2</v>
          </cell>
          <cell r="E35">
            <v>0</v>
          </cell>
          <cell r="F35">
            <v>3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3</v>
          </cell>
          <cell r="O35">
            <v>0</v>
          </cell>
          <cell r="P35">
            <v>0</v>
          </cell>
          <cell r="Q35">
            <v>0</v>
          </cell>
          <cell r="R35">
            <v>9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4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2</v>
          </cell>
          <cell r="AW35">
            <v>0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14</v>
          </cell>
          <cell r="CC35">
            <v>0</v>
          </cell>
          <cell r="CD35">
            <v>10</v>
          </cell>
          <cell r="CE35">
            <v>0</v>
          </cell>
          <cell r="CF35">
            <v>4</v>
          </cell>
          <cell r="CG35">
            <v>0</v>
          </cell>
          <cell r="CH35">
            <v>2</v>
          </cell>
          <cell r="CI35">
            <v>0</v>
          </cell>
          <cell r="CJ35">
            <v>6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</row>
        <row r="36">
          <cell r="D36">
            <v>1.1659999999999999</v>
          </cell>
          <cell r="E36">
            <v>0</v>
          </cell>
          <cell r="F36">
            <v>1.464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1.4630000000000001</v>
          </cell>
          <cell r="O36">
            <v>0</v>
          </cell>
          <cell r="P36">
            <v>0</v>
          </cell>
          <cell r="Q36">
            <v>0</v>
          </cell>
          <cell r="R36">
            <v>2.956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2.915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1.171</v>
          </cell>
          <cell r="AW36">
            <v>0</v>
          </cell>
          <cell r="AX36">
            <v>0.29599999999999999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5.8920000000000003</v>
          </cell>
          <cell r="CC36">
            <v>0</v>
          </cell>
          <cell r="CD36">
            <v>2.964</v>
          </cell>
          <cell r="CE36">
            <v>0</v>
          </cell>
          <cell r="CF36">
            <v>1.1850000000000001</v>
          </cell>
          <cell r="CG36">
            <v>0</v>
          </cell>
          <cell r="CH36">
            <v>0.59199999999999997</v>
          </cell>
          <cell r="CI36">
            <v>0</v>
          </cell>
          <cell r="CJ36">
            <v>1.776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1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2.5619999999999998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1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1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3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2.8639999999999999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1.1399999999999999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7.5460000000000003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5.8159999999999998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0.372</v>
          </cell>
          <cell r="U55">
            <v>0</v>
          </cell>
          <cell r="V55">
            <v>28.941000000000003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1.704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1.083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15.573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6.3730000000000002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0.54300000000000004</v>
          </cell>
          <cell r="BM55">
            <v>0</v>
          </cell>
          <cell r="BN55">
            <v>101.99</v>
          </cell>
          <cell r="BO55">
            <v>0</v>
          </cell>
          <cell r="BP55">
            <v>0</v>
          </cell>
          <cell r="BQ55">
            <v>0</v>
          </cell>
          <cell r="BR55">
            <v>1.083</v>
          </cell>
          <cell r="BS55">
            <v>0</v>
          </cell>
          <cell r="BT55">
            <v>0</v>
          </cell>
          <cell r="BU55">
            <v>0</v>
          </cell>
          <cell r="BV55">
            <v>8.3539999999999992</v>
          </cell>
          <cell r="BW55">
            <v>0</v>
          </cell>
          <cell r="BX55">
            <v>6.7190000000000003</v>
          </cell>
          <cell r="BY55">
            <v>0</v>
          </cell>
          <cell r="BZ55">
            <v>2.1680000000000001</v>
          </cell>
          <cell r="CA55">
            <v>0</v>
          </cell>
          <cell r="CB55">
            <v>0</v>
          </cell>
          <cell r="CC55">
            <v>0</v>
          </cell>
          <cell r="CD55">
            <v>0.54300000000000004</v>
          </cell>
          <cell r="CE55">
            <v>0</v>
          </cell>
          <cell r="CF55">
            <v>2.1680000000000001</v>
          </cell>
          <cell r="CG55">
            <v>0</v>
          </cell>
          <cell r="CH55">
            <v>0</v>
          </cell>
          <cell r="CI55">
            <v>0</v>
          </cell>
          <cell r="CJ55">
            <v>74.581000000000003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24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25.056000000000001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5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2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3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50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5.4139999999999997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3.0670000000000002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62.052999999999997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18.5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2.2029999999999998</v>
          </cell>
          <cell r="AO60">
            <v>0</v>
          </cell>
          <cell r="AP60">
            <v>4.5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3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7</v>
          </cell>
          <cell r="BW60">
            <v>0</v>
          </cell>
          <cell r="BX60">
            <v>3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26.129000000000001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5.4169999999999998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6.3730000000000002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8.3539999999999992</v>
          </cell>
          <cell r="BW61">
            <v>0</v>
          </cell>
          <cell r="BX61">
            <v>3.6520000000000001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1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3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1.704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5.4669999999999996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1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1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2.8119999999999998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4.3570000000000002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1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1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1</v>
          </cell>
          <cell r="BM66">
            <v>0</v>
          </cell>
          <cell r="BN66">
            <v>36</v>
          </cell>
          <cell r="BO66">
            <v>0</v>
          </cell>
          <cell r="BP66">
            <v>0</v>
          </cell>
          <cell r="BQ66">
            <v>0</v>
          </cell>
          <cell r="BR66">
            <v>2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4</v>
          </cell>
          <cell r="CA66">
            <v>0</v>
          </cell>
          <cell r="CB66">
            <v>0</v>
          </cell>
          <cell r="CC66">
            <v>0</v>
          </cell>
          <cell r="CD66">
            <v>1</v>
          </cell>
          <cell r="CE66">
            <v>0</v>
          </cell>
          <cell r="CF66">
            <v>4</v>
          </cell>
          <cell r="CG66">
            <v>0</v>
          </cell>
          <cell r="CH66">
            <v>0</v>
          </cell>
          <cell r="CI66">
            <v>0</v>
          </cell>
          <cell r="CJ66">
            <v>16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0.40200000000000002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0.372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1.083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0.33200000000000002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0.54300000000000004</v>
          </cell>
          <cell r="BM67">
            <v>0</v>
          </cell>
          <cell r="BN67">
            <v>76.933999999999997</v>
          </cell>
          <cell r="BO67">
            <v>0</v>
          </cell>
          <cell r="BP67">
            <v>0</v>
          </cell>
          <cell r="BQ67">
            <v>0</v>
          </cell>
          <cell r="BR67">
            <v>1.083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2.1680000000000001</v>
          </cell>
          <cell r="CA67">
            <v>0</v>
          </cell>
          <cell r="CB67">
            <v>0</v>
          </cell>
          <cell r="CC67">
            <v>0</v>
          </cell>
          <cell r="CD67">
            <v>0.54300000000000004</v>
          </cell>
          <cell r="CE67">
            <v>0</v>
          </cell>
          <cell r="CF67">
            <v>2.1680000000000001</v>
          </cell>
          <cell r="CG67">
            <v>0</v>
          </cell>
          <cell r="CH67">
            <v>0</v>
          </cell>
          <cell r="CI67">
            <v>0</v>
          </cell>
          <cell r="CJ67">
            <v>12.528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0.30299999999999999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3.9740000000000002</v>
          </cell>
          <cell r="AQ68">
            <v>0</v>
          </cell>
          <cell r="AR68">
            <v>0</v>
          </cell>
          <cell r="AS68">
            <v>0</v>
          </cell>
          <cell r="AT68">
            <v>7.1529999999999996</v>
          </cell>
          <cell r="AU68">
            <v>0</v>
          </cell>
          <cell r="AV68">
            <v>0</v>
          </cell>
          <cell r="AW68">
            <v>0</v>
          </cell>
          <cell r="AX68">
            <v>0.30299999999999999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1.63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1.63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4.7699999999999996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1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5</v>
          </cell>
          <cell r="AQ71">
            <v>0</v>
          </cell>
          <cell r="AR71">
            <v>0</v>
          </cell>
          <cell r="AS71">
            <v>0</v>
          </cell>
          <cell r="AT71">
            <v>9</v>
          </cell>
          <cell r="AU71">
            <v>0</v>
          </cell>
          <cell r="AV71">
            <v>0</v>
          </cell>
          <cell r="AW71">
            <v>0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6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0.30299999999999999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3.9740000000000002</v>
          </cell>
          <cell r="AQ72">
            <v>0</v>
          </cell>
          <cell r="AR72">
            <v>0</v>
          </cell>
          <cell r="AS72">
            <v>0</v>
          </cell>
          <cell r="AT72">
            <v>7.1529999999999996</v>
          </cell>
          <cell r="AU72">
            <v>0</v>
          </cell>
          <cell r="AV72">
            <v>0</v>
          </cell>
          <cell r="AW72">
            <v>0</v>
          </cell>
          <cell r="AX72">
            <v>0.30299999999999999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4.7699999999999996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1.63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1.63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</row>
        <row r="77">
          <cell r="D77">
            <v>1.1659999999999999</v>
          </cell>
          <cell r="E77">
            <v>0</v>
          </cell>
          <cell r="F77">
            <v>1.464</v>
          </cell>
          <cell r="G77">
            <v>0</v>
          </cell>
          <cell r="H77">
            <v>5.8159999999999998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1.766</v>
          </cell>
          <cell r="O77">
            <v>0</v>
          </cell>
          <cell r="P77">
            <v>0</v>
          </cell>
          <cell r="Q77">
            <v>0</v>
          </cell>
          <cell r="R77">
            <v>2.956</v>
          </cell>
          <cell r="S77">
            <v>0</v>
          </cell>
          <cell r="T77">
            <v>0.372</v>
          </cell>
          <cell r="U77">
            <v>0</v>
          </cell>
          <cell r="V77">
            <v>28.941000000000003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4.5679999999999996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1.083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133.17099999999999</v>
          </cell>
          <cell r="AQ77">
            <v>0</v>
          </cell>
          <cell r="AR77">
            <v>0</v>
          </cell>
          <cell r="AS77">
            <v>0</v>
          </cell>
          <cell r="AT77">
            <v>7.1529999999999996</v>
          </cell>
          <cell r="AU77">
            <v>0</v>
          </cell>
          <cell r="AV77">
            <v>15.09</v>
          </cell>
          <cell r="AW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1.63</v>
          </cell>
          <cell r="BK77">
            <v>0</v>
          </cell>
          <cell r="BL77">
            <v>0.54300000000000004</v>
          </cell>
          <cell r="BM77">
            <v>0</v>
          </cell>
          <cell r="BN77">
            <v>101.99</v>
          </cell>
          <cell r="BO77">
            <v>0</v>
          </cell>
          <cell r="BP77">
            <v>17.818999999999999</v>
          </cell>
          <cell r="BQ77">
            <v>0</v>
          </cell>
          <cell r="BR77">
            <v>2.7130000000000001</v>
          </cell>
          <cell r="BS77">
            <v>0</v>
          </cell>
          <cell r="BT77">
            <v>0</v>
          </cell>
          <cell r="BU77">
            <v>0</v>
          </cell>
          <cell r="BV77">
            <v>8.3539999999999992</v>
          </cell>
          <cell r="BW77">
            <v>0</v>
          </cell>
          <cell r="BX77">
            <v>6.7190000000000003</v>
          </cell>
          <cell r="BY77">
            <v>0</v>
          </cell>
          <cell r="BZ77">
            <v>2.1680000000000001</v>
          </cell>
          <cell r="CA77">
            <v>0</v>
          </cell>
          <cell r="CB77">
            <v>5.8920000000000003</v>
          </cell>
          <cell r="CC77">
            <v>0</v>
          </cell>
          <cell r="CD77">
            <v>3.5070000000000001</v>
          </cell>
          <cell r="CE77">
            <v>0</v>
          </cell>
          <cell r="CF77">
            <v>3.3530000000000002</v>
          </cell>
          <cell r="CG77">
            <v>0</v>
          </cell>
          <cell r="CH77">
            <v>0.59199999999999997</v>
          </cell>
          <cell r="CI77">
            <v>0</v>
          </cell>
          <cell r="CJ77">
            <v>231.99000000000004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D78">
            <v>3.9929999999999999</v>
          </cell>
          <cell r="E78">
            <v>0</v>
          </cell>
          <cell r="F78">
            <v>0.63800000000000001</v>
          </cell>
          <cell r="G78">
            <v>0</v>
          </cell>
          <cell r="H78">
            <v>5.4740000000000002</v>
          </cell>
          <cell r="I78">
            <v>0</v>
          </cell>
          <cell r="J78">
            <v>1.84</v>
          </cell>
          <cell r="K78">
            <v>0</v>
          </cell>
          <cell r="L78">
            <v>0.52</v>
          </cell>
          <cell r="M78">
            <v>0</v>
          </cell>
          <cell r="N78">
            <v>14.930999999999999</v>
          </cell>
          <cell r="O78">
            <v>0</v>
          </cell>
          <cell r="P78">
            <v>10.555</v>
          </cell>
          <cell r="Q78">
            <v>0</v>
          </cell>
          <cell r="R78">
            <v>16.219000000000001</v>
          </cell>
          <cell r="S78">
            <v>0</v>
          </cell>
          <cell r="T78">
            <v>9.1910000000000007</v>
          </cell>
          <cell r="U78">
            <v>0</v>
          </cell>
          <cell r="V78">
            <v>23.440999999999999</v>
          </cell>
          <cell r="W78">
            <v>0</v>
          </cell>
          <cell r="X78">
            <v>2.923</v>
          </cell>
          <cell r="Y78">
            <v>0</v>
          </cell>
          <cell r="Z78">
            <v>4.351</v>
          </cell>
          <cell r="AA78">
            <v>0</v>
          </cell>
          <cell r="AB78">
            <v>3.3809999999999998</v>
          </cell>
          <cell r="AC78">
            <v>0</v>
          </cell>
          <cell r="AD78">
            <v>3.5009999999999999</v>
          </cell>
          <cell r="AE78">
            <v>0</v>
          </cell>
          <cell r="AF78">
            <v>0.23100000000000001</v>
          </cell>
          <cell r="AG78">
            <v>0</v>
          </cell>
          <cell r="AH78">
            <v>0.23100000000000001</v>
          </cell>
          <cell r="AI78">
            <v>0</v>
          </cell>
          <cell r="AJ78">
            <v>0.23100000000000001</v>
          </cell>
          <cell r="AK78">
            <v>0</v>
          </cell>
          <cell r="AL78">
            <v>0.23100000000000001</v>
          </cell>
          <cell r="AM78">
            <v>0</v>
          </cell>
          <cell r="AN78">
            <v>5.048</v>
          </cell>
          <cell r="AO78">
            <v>0</v>
          </cell>
          <cell r="AP78">
            <v>50.222000000000001</v>
          </cell>
          <cell r="AQ78">
            <v>0</v>
          </cell>
          <cell r="AR78">
            <v>5.9509999999999996</v>
          </cell>
          <cell r="AS78">
            <v>0</v>
          </cell>
          <cell r="AT78">
            <v>4.1130000000000004</v>
          </cell>
          <cell r="AU78">
            <v>0</v>
          </cell>
          <cell r="AV78">
            <v>14.712</v>
          </cell>
          <cell r="AW78">
            <v>0</v>
          </cell>
          <cell r="AX78">
            <v>5.4749999999999996</v>
          </cell>
          <cell r="AY78">
            <v>0</v>
          </cell>
          <cell r="AZ78">
            <v>0.63800000000000001</v>
          </cell>
          <cell r="BA78">
            <v>0</v>
          </cell>
          <cell r="BB78">
            <v>0.23100000000000001</v>
          </cell>
          <cell r="BC78">
            <v>0</v>
          </cell>
          <cell r="BD78">
            <v>1.2969999999999999</v>
          </cell>
          <cell r="BE78">
            <v>0</v>
          </cell>
          <cell r="BF78">
            <v>5.2690000000000001</v>
          </cell>
          <cell r="BG78">
            <v>0</v>
          </cell>
          <cell r="BH78">
            <v>3.0230000000000001</v>
          </cell>
          <cell r="BI78">
            <v>0</v>
          </cell>
          <cell r="BJ78">
            <v>22.367000000000001</v>
          </cell>
          <cell r="BK78">
            <v>0</v>
          </cell>
          <cell r="BL78">
            <v>1.123</v>
          </cell>
          <cell r="BM78">
            <v>0</v>
          </cell>
          <cell r="BN78">
            <v>10.706</v>
          </cell>
          <cell r="BO78">
            <v>0</v>
          </cell>
          <cell r="BP78">
            <v>0.23100000000000001</v>
          </cell>
          <cell r="BQ78">
            <v>0</v>
          </cell>
          <cell r="BR78">
            <v>10.608000000000001</v>
          </cell>
          <cell r="BS78">
            <v>0</v>
          </cell>
          <cell r="BT78">
            <v>0.23100000000000001</v>
          </cell>
          <cell r="BU78">
            <v>0</v>
          </cell>
          <cell r="BV78">
            <v>6.726</v>
          </cell>
          <cell r="BW78">
            <v>0</v>
          </cell>
          <cell r="BX78">
            <v>5.8940000000000001</v>
          </cell>
          <cell r="BY78">
            <v>0</v>
          </cell>
          <cell r="BZ78">
            <v>20.443999999999999</v>
          </cell>
          <cell r="CA78">
            <v>0</v>
          </cell>
          <cell r="CB78">
            <v>19.63</v>
          </cell>
          <cell r="CC78">
            <v>0</v>
          </cell>
          <cell r="CD78">
            <v>8.0169999999999995</v>
          </cell>
          <cell r="CE78">
            <v>0</v>
          </cell>
          <cell r="CF78">
            <v>19.167000000000002</v>
          </cell>
          <cell r="CG78">
            <v>0</v>
          </cell>
          <cell r="CH78">
            <v>9.4949999999999992</v>
          </cell>
          <cell r="CI78">
            <v>0</v>
          </cell>
          <cell r="CJ78">
            <v>29.298999999999999</v>
          </cell>
          <cell r="CK78">
            <v>0</v>
          </cell>
          <cell r="CL78">
            <v>5.5449999999999999</v>
          </cell>
          <cell r="CM78">
            <v>0</v>
          </cell>
          <cell r="CN78">
            <v>0.23100000000000001</v>
          </cell>
          <cell r="CO78">
            <v>0</v>
          </cell>
        </row>
      </sheetData>
      <sheetData sheetId="3"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80.885000000000005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46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80.885000000000005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80.885000000000005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D78">
            <v>0.23100000000000001</v>
          </cell>
          <cell r="E78">
            <v>0</v>
          </cell>
          <cell r="F78">
            <v>0.63600000000000001</v>
          </cell>
          <cell r="G78">
            <v>0</v>
          </cell>
          <cell r="H78">
            <v>0.36699999999999999</v>
          </cell>
          <cell r="I78">
            <v>0</v>
          </cell>
          <cell r="J78">
            <v>0.23100000000000001</v>
          </cell>
          <cell r="K78">
            <v>0</v>
          </cell>
          <cell r="L78">
            <v>0.63600000000000001</v>
          </cell>
          <cell r="M78">
            <v>0</v>
          </cell>
          <cell r="N78">
            <v>0.503</v>
          </cell>
          <cell r="O78">
            <v>0</v>
          </cell>
          <cell r="P78">
            <v>0.255</v>
          </cell>
          <cell r="Q78">
            <v>0</v>
          </cell>
          <cell r="R78">
            <v>0.34200000000000003</v>
          </cell>
          <cell r="S78">
            <v>0</v>
          </cell>
          <cell r="T78">
            <v>5.5720000000000001</v>
          </cell>
          <cell r="U78">
            <v>0</v>
          </cell>
          <cell r="V78">
            <v>0.63800000000000001</v>
          </cell>
          <cell r="W78">
            <v>0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ЛПИНО Окт."/>
      <sheetName val="МЕТАЛЛОСТРОЙ  Окт."/>
      <sheetName val="ПОНТОННЫЙ  Окт."/>
      <sheetName val="САПЕРНЫЙ Окт."/>
    </sheetNames>
    <sheetDataSet>
      <sheetData sheetId="0">
        <row r="7">
          <cell r="D7">
            <v>7.194</v>
          </cell>
          <cell r="E7">
            <v>0</v>
          </cell>
          <cell r="F7">
            <v>7.194</v>
          </cell>
          <cell r="G7">
            <v>0</v>
          </cell>
          <cell r="H7">
            <v>7.194</v>
          </cell>
          <cell r="I7">
            <v>0</v>
          </cell>
          <cell r="J7">
            <v>7.194</v>
          </cell>
          <cell r="K7">
            <v>0</v>
          </cell>
          <cell r="L7">
            <v>140.429</v>
          </cell>
          <cell r="M7">
            <v>0</v>
          </cell>
          <cell r="N7">
            <v>0</v>
          </cell>
          <cell r="O7">
            <v>0</v>
          </cell>
          <cell r="P7">
            <v>1.7969999999999999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31.1</v>
          </cell>
          <cell r="AE7">
            <v>0</v>
          </cell>
          <cell r="AF7">
            <v>0</v>
          </cell>
          <cell r="AG7">
            <v>0</v>
          </cell>
          <cell r="AH7">
            <v>80.328999999999979</v>
          </cell>
          <cell r="AI7">
            <v>0</v>
          </cell>
          <cell r="AJ7">
            <v>1.385</v>
          </cell>
          <cell r="AK7">
            <v>0</v>
          </cell>
          <cell r="AL7">
            <v>44.58</v>
          </cell>
          <cell r="AM7">
            <v>0</v>
          </cell>
          <cell r="AN7">
            <v>0</v>
          </cell>
          <cell r="AO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50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31.1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2.5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1.385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8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13.423999999999999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189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60</v>
          </cell>
          <cell r="AM25">
            <v>0</v>
          </cell>
          <cell r="AN25">
            <v>0</v>
          </cell>
          <cell r="A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140.429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44.58</v>
          </cell>
          <cell r="AM26">
            <v>0</v>
          </cell>
          <cell r="AN26">
            <v>0</v>
          </cell>
          <cell r="A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146.94999999999999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65.477999999999994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2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2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1.7969999999999999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1.2050000000000001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</row>
        <row r="51">
          <cell r="D51">
            <v>0.65</v>
          </cell>
          <cell r="E51">
            <v>0</v>
          </cell>
          <cell r="F51">
            <v>0.65</v>
          </cell>
          <cell r="G51">
            <v>0</v>
          </cell>
          <cell r="H51">
            <v>0.65</v>
          </cell>
          <cell r="I51">
            <v>0</v>
          </cell>
          <cell r="J51">
            <v>0.65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0.2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</row>
        <row r="52">
          <cell r="D52">
            <v>7.194</v>
          </cell>
          <cell r="E52">
            <v>0</v>
          </cell>
          <cell r="F52">
            <v>7.194</v>
          </cell>
          <cell r="G52">
            <v>0</v>
          </cell>
          <cell r="H52">
            <v>7.194</v>
          </cell>
          <cell r="I52">
            <v>0</v>
          </cell>
          <cell r="J52">
            <v>7.194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0.222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</row>
        <row r="55">
          <cell r="D55">
            <v>9.8070000000000004</v>
          </cell>
          <cell r="E55">
            <v>0</v>
          </cell>
          <cell r="F55">
            <v>0</v>
          </cell>
          <cell r="G55">
            <v>0</v>
          </cell>
          <cell r="H55">
            <v>9.8070000000000004</v>
          </cell>
          <cell r="I55">
            <v>0</v>
          </cell>
          <cell r="J55">
            <v>5.07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4.8090000000000002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4.1300000000000008</v>
          </cell>
          <cell r="AA55">
            <v>0</v>
          </cell>
          <cell r="AB55">
            <v>44.122</v>
          </cell>
          <cell r="AC55">
            <v>0</v>
          </cell>
          <cell r="AD55">
            <v>3.2989999999999999</v>
          </cell>
          <cell r="AE55">
            <v>0</v>
          </cell>
          <cell r="AF55">
            <v>0</v>
          </cell>
          <cell r="AG55">
            <v>0</v>
          </cell>
          <cell r="AH55">
            <v>24.783999999999999</v>
          </cell>
          <cell r="AI55">
            <v>0</v>
          </cell>
          <cell r="AJ55">
            <v>3.4830000000000001</v>
          </cell>
          <cell r="AK55">
            <v>0</v>
          </cell>
          <cell r="AL55">
            <v>28.067</v>
          </cell>
          <cell r="AM55">
            <v>0</v>
          </cell>
          <cell r="AN55">
            <v>29.035</v>
          </cell>
          <cell r="A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9</v>
          </cell>
          <cell r="AM56">
            <v>0</v>
          </cell>
          <cell r="AN56">
            <v>0</v>
          </cell>
          <cell r="A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12.867000000000001</v>
          </cell>
          <cell r="AM57">
            <v>0</v>
          </cell>
          <cell r="AN57">
            <v>0</v>
          </cell>
          <cell r="A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2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2.2000000000000002</v>
          </cell>
          <cell r="AE58">
            <v>0</v>
          </cell>
          <cell r="AF58">
            <v>0</v>
          </cell>
          <cell r="AG58">
            <v>0</v>
          </cell>
          <cell r="AH58">
            <v>6</v>
          </cell>
          <cell r="AI58">
            <v>0</v>
          </cell>
          <cell r="AJ58">
            <v>0</v>
          </cell>
          <cell r="AK58">
            <v>0</v>
          </cell>
          <cell r="AL58">
            <v>2.5</v>
          </cell>
          <cell r="AM58">
            <v>0</v>
          </cell>
          <cell r="AN58">
            <v>0</v>
          </cell>
          <cell r="AO58">
            <v>0</v>
          </cell>
        </row>
        <row r="59">
          <cell r="D59">
            <v>9.8070000000000004</v>
          </cell>
          <cell r="E59">
            <v>0</v>
          </cell>
          <cell r="F59">
            <v>0</v>
          </cell>
          <cell r="G59">
            <v>0</v>
          </cell>
          <cell r="H59">
            <v>9.8070000000000004</v>
          </cell>
          <cell r="I59">
            <v>0</v>
          </cell>
          <cell r="J59">
            <v>3.194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2.7090000000000001</v>
          </cell>
          <cell r="AE59">
            <v>0</v>
          </cell>
          <cell r="AF59">
            <v>0</v>
          </cell>
          <cell r="AG59">
            <v>0</v>
          </cell>
          <cell r="AH59">
            <v>9.2240000000000002</v>
          </cell>
          <cell r="AI59">
            <v>0</v>
          </cell>
          <cell r="AJ59">
            <v>0</v>
          </cell>
          <cell r="AK59">
            <v>0</v>
          </cell>
          <cell r="AL59">
            <v>3.4940000000000002</v>
          </cell>
          <cell r="AM59">
            <v>0</v>
          </cell>
          <cell r="AN59">
            <v>0</v>
          </cell>
          <cell r="A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3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1.5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2</v>
          </cell>
          <cell r="AI60">
            <v>0</v>
          </cell>
          <cell r="AJ60">
            <v>0</v>
          </cell>
          <cell r="AK60">
            <v>0</v>
          </cell>
          <cell r="AL60">
            <v>1</v>
          </cell>
          <cell r="AM60">
            <v>0</v>
          </cell>
          <cell r="AN60">
            <v>21</v>
          </cell>
          <cell r="AO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3.5910000000000002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2.0110000000000001</v>
          </cell>
          <cell r="AA61">
            <v>0</v>
          </cell>
          <cell r="AB61">
            <v>43.497999999999998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3.49</v>
          </cell>
          <cell r="AI61">
            <v>0</v>
          </cell>
          <cell r="AJ61">
            <v>0</v>
          </cell>
          <cell r="AK61">
            <v>0</v>
          </cell>
          <cell r="AL61">
            <v>2.048</v>
          </cell>
          <cell r="AM61">
            <v>0</v>
          </cell>
          <cell r="AN61">
            <v>29.035</v>
          </cell>
          <cell r="A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4.5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2.7610000000000001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1</v>
          </cell>
          <cell r="AI64">
            <v>0</v>
          </cell>
          <cell r="AJ64">
            <v>0</v>
          </cell>
          <cell r="AK64">
            <v>0</v>
          </cell>
          <cell r="AL64">
            <v>1</v>
          </cell>
          <cell r="AM64">
            <v>0</v>
          </cell>
          <cell r="AN64">
            <v>0</v>
          </cell>
          <cell r="A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6.7939999999999996</v>
          </cell>
          <cell r="AI65">
            <v>0</v>
          </cell>
          <cell r="AJ65">
            <v>0</v>
          </cell>
          <cell r="AK65">
            <v>0</v>
          </cell>
          <cell r="AL65">
            <v>6.5570000000000004</v>
          </cell>
          <cell r="AM65">
            <v>0</v>
          </cell>
          <cell r="AN65">
            <v>0</v>
          </cell>
          <cell r="AO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3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2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3</v>
          </cell>
          <cell r="AA66">
            <v>0</v>
          </cell>
          <cell r="AB66">
            <v>1</v>
          </cell>
          <cell r="AC66">
            <v>0</v>
          </cell>
          <cell r="AD66">
            <v>1</v>
          </cell>
          <cell r="AE66">
            <v>0</v>
          </cell>
          <cell r="AF66">
            <v>0</v>
          </cell>
          <cell r="AG66">
            <v>0</v>
          </cell>
          <cell r="AH66">
            <v>4</v>
          </cell>
          <cell r="AI66">
            <v>0</v>
          </cell>
          <cell r="AJ66">
            <v>1</v>
          </cell>
          <cell r="AK66">
            <v>0</v>
          </cell>
          <cell r="AL66">
            <v>5</v>
          </cell>
          <cell r="AM66">
            <v>0</v>
          </cell>
          <cell r="AN66">
            <v>0</v>
          </cell>
          <cell r="AO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1.8759999999999999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1.218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2.1190000000000002</v>
          </cell>
          <cell r="AA67">
            <v>0</v>
          </cell>
          <cell r="AB67">
            <v>0.624</v>
          </cell>
          <cell r="AC67">
            <v>0</v>
          </cell>
          <cell r="AD67">
            <v>0.59</v>
          </cell>
          <cell r="AE67">
            <v>0</v>
          </cell>
          <cell r="AF67">
            <v>0</v>
          </cell>
          <cell r="AG67">
            <v>0</v>
          </cell>
          <cell r="AH67">
            <v>5.2759999999999998</v>
          </cell>
          <cell r="AI67">
            <v>0</v>
          </cell>
          <cell r="AJ67">
            <v>0.72199999999999998</v>
          </cell>
          <cell r="AK67">
            <v>0</v>
          </cell>
          <cell r="AL67">
            <v>3.101</v>
          </cell>
          <cell r="AM67">
            <v>0</v>
          </cell>
          <cell r="AN67">
            <v>0</v>
          </cell>
          <cell r="AO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10.831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10.831</v>
          </cell>
          <cell r="AG68">
            <v>0</v>
          </cell>
          <cell r="AH68">
            <v>0</v>
          </cell>
          <cell r="AI68">
            <v>0</v>
          </cell>
          <cell r="AJ68">
            <v>19.768999999999998</v>
          </cell>
          <cell r="AK68">
            <v>0</v>
          </cell>
          <cell r="AL68">
            <v>0</v>
          </cell>
          <cell r="AM68">
            <v>0</v>
          </cell>
          <cell r="AN68">
            <v>143.80599999999998</v>
          </cell>
          <cell r="A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500</v>
          </cell>
          <cell r="A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64.960999999999999</v>
          </cell>
          <cell r="AO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3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3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60</v>
          </cell>
          <cell r="AO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10.831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10.831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78.844999999999999</v>
          </cell>
          <cell r="AO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19.768999999999998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</row>
        <row r="77">
          <cell r="D77">
            <v>17.001000000000001</v>
          </cell>
          <cell r="E77">
            <v>0</v>
          </cell>
          <cell r="F77">
            <v>7.194</v>
          </cell>
          <cell r="G77">
            <v>0</v>
          </cell>
          <cell r="H77">
            <v>17.001000000000001</v>
          </cell>
          <cell r="I77">
            <v>0</v>
          </cell>
          <cell r="J77">
            <v>12.263999999999999</v>
          </cell>
          <cell r="K77">
            <v>0</v>
          </cell>
          <cell r="L77">
            <v>151.26</v>
          </cell>
          <cell r="M77">
            <v>0</v>
          </cell>
          <cell r="N77">
            <v>0</v>
          </cell>
          <cell r="O77">
            <v>0</v>
          </cell>
          <cell r="P77">
            <v>1.7969999999999999</v>
          </cell>
          <cell r="Q77">
            <v>0</v>
          </cell>
          <cell r="R77">
            <v>4.8090000000000002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4.1300000000000008</v>
          </cell>
          <cell r="AA77">
            <v>0</v>
          </cell>
          <cell r="AB77">
            <v>44.122</v>
          </cell>
          <cell r="AC77">
            <v>0</v>
          </cell>
          <cell r="AD77">
            <v>34.399000000000001</v>
          </cell>
          <cell r="AE77">
            <v>0</v>
          </cell>
          <cell r="AF77">
            <v>10.831</v>
          </cell>
          <cell r="AG77">
            <v>0</v>
          </cell>
          <cell r="AH77">
            <v>105.11299999999997</v>
          </cell>
          <cell r="AI77">
            <v>0</v>
          </cell>
          <cell r="AJ77">
            <v>24.637</v>
          </cell>
          <cell r="AK77">
            <v>0</v>
          </cell>
          <cell r="AL77">
            <v>72.646999999999991</v>
          </cell>
          <cell r="AM77">
            <v>0</v>
          </cell>
          <cell r="AN77">
            <v>172.84099999999998</v>
          </cell>
          <cell r="AO77">
            <v>0</v>
          </cell>
        </row>
        <row r="78">
          <cell r="D78">
            <v>8.6069999999999993</v>
          </cell>
          <cell r="E78">
            <v>0</v>
          </cell>
          <cell r="F78">
            <v>16.521999999999998</v>
          </cell>
          <cell r="G78">
            <v>0</v>
          </cell>
          <cell r="H78">
            <v>5.1520000000000001</v>
          </cell>
          <cell r="I78">
            <v>0</v>
          </cell>
          <cell r="J78">
            <v>21.452000000000002</v>
          </cell>
          <cell r="K78">
            <v>0</v>
          </cell>
          <cell r="L78">
            <v>35.83</v>
          </cell>
          <cell r="M78">
            <v>0</v>
          </cell>
          <cell r="N78">
            <v>5.9569999999999999</v>
          </cell>
          <cell r="O78">
            <v>0</v>
          </cell>
          <cell r="P78">
            <v>25.015999999999998</v>
          </cell>
          <cell r="Q78">
            <v>0</v>
          </cell>
          <cell r="R78">
            <v>7.4950000000000001</v>
          </cell>
          <cell r="S78">
            <v>0</v>
          </cell>
          <cell r="T78">
            <v>6.3659999999999997</v>
          </cell>
          <cell r="U78">
            <v>0</v>
          </cell>
          <cell r="V78">
            <v>7.4139999999999997</v>
          </cell>
          <cell r="W78">
            <v>0</v>
          </cell>
          <cell r="X78">
            <v>10.135999999999999</v>
          </cell>
          <cell r="Y78">
            <v>0</v>
          </cell>
          <cell r="Z78">
            <v>51.866999999999997</v>
          </cell>
          <cell r="AA78">
            <v>0</v>
          </cell>
          <cell r="AB78">
            <v>7.4560000000000004</v>
          </cell>
          <cell r="AC78">
            <v>0</v>
          </cell>
          <cell r="AD78">
            <v>8.9030000000000005</v>
          </cell>
          <cell r="AE78">
            <v>0</v>
          </cell>
          <cell r="AF78">
            <v>2.141</v>
          </cell>
          <cell r="AG78">
            <v>0</v>
          </cell>
          <cell r="AH78">
            <v>41.524000000000001</v>
          </cell>
          <cell r="AI78">
            <v>0</v>
          </cell>
          <cell r="AJ78">
            <v>22.745999999999999</v>
          </cell>
          <cell r="AK78">
            <v>0</v>
          </cell>
          <cell r="AL78">
            <v>49.128</v>
          </cell>
          <cell r="AM78">
            <v>0</v>
          </cell>
          <cell r="AN78">
            <v>62.338000000000001</v>
          </cell>
          <cell r="AO78">
            <v>0</v>
          </cell>
        </row>
      </sheetData>
      <sheetData sheetId="1">
        <row r="7">
          <cell r="D7">
            <v>39.154000000000003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1.37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158.75299999999999</v>
          </cell>
          <cell r="S7">
            <v>0</v>
          </cell>
          <cell r="T7">
            <v>1.677</v>
          </cell>
          <cell r="U7">
            <v>0</v>
          </cell>
          <cell r="V7">
            <v>4.2409999999999997</v>
          </cell>
          <cell r="W7">
            <v>0</v>
          </cell>
          <cell r="X7">
            <v>8.9770000000000003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0.98899999999999999</v>
          </cell>
          <cell r="AM7">
            <v>0</v>
          </cell>
          <cell r="AN7">
            <v>14.86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17.452999999999999</v>
          </cell>
          <cell r="AU7">
            <v>0</v>
          </cell>
          <cell r="AV7">
            <v>0</v>
          </cell>
          <cell r="AW7">
            <v>0</v>
          </cell>
          <cell r="AX7">
            <v>288.08199999999999</v>
          </cell>
          <cell r="AY7">
            <v>0</v>
          </cell>
          <cell r="AZ7">
            <v>297.846</v>
          </cell>
          <cell r="BA7">
            <v>0</v>
          </cell>
          <cell r="BB7">
            <v>0</v>
          </cell>
          <cell r="BC7">
            <v>0</v>
          </cell>
          <cell r="BD7">
            <v>98.677999999999997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11.841000000000001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62.823999999999998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41.328000000000003</v>
          </cell>
          <cell r="CG7">
            <v>0</v>
          </cell>
          <cell r="CH7">
            <v>98.875</v>
          </cell>
          <cell r="CI7">
            <v>0</v>
          </cell>
          <cell r="CJ7">
            <v>61.853999999999999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55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42.277999999999999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2.0499999999999998</v>
          </cell>
          <cell r="W21">
            <v>0</v>
          </cell>
          <cell r="X21">
            <v>6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0.5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1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4.2409999999999997</v>
          </cell>
          <cell r="W22">
            <v>0</v>
          </cell>
          <cell r="X22">
            <v>8.9770000000000003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2.2429999999999999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5.7910000000000004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</row>
        <row r="23">
          <cell r="D23">
            <v>18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17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50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2.8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19</v>
          </cell>
          <cell r="CG23">
            <v>0</v>
          </cell>
          <cell r="CH23">
            <v>0</v>
          </cell>
          <cell r="CI23">
            <v>0</v>
          </cell>
          <cell r="CJ23">
            <v>9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</row>
        <row r="24">
          <cell r="D24">
            <v>39.154000000000003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17.452999999999999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39.351999999999997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6.05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41.328000000000003</v>
          </cell>
          <cell r="CG24">
            <v>0</v>
          </cell>
          <cell r="CH24">
            <v>0</v>
          </cell>
          <cell r="CI24">
            <v>0</v>
          </cell>
          <cell r="CJ24">
            <v>19.576000000000001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20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14.86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1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1.677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1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2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158.75299999999999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288.08199999999999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4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1.37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1.8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3.3370000000000002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107</v>
          </cell>
          <cell r="BA37">
            <v>0</v>
          </cell>
          <cell r="BB37">
            <v>0</v>
          </cell>
          <cell r="BC37">
            <v>0</v>
          </cell>
          <cell r="BD37">
            <v>40.6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27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40.799999999999997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252.91399999999999</v>
          </cell>
          <cell r="BA38">
            <v>0</v>
          </cell>
          <cell r="BB38">
            <v>0</v>
          </cell>
          <cell r="BC38">
            <v>0</v>
          </cell>
          <cell r="BD38">
            <v>98.677999999999997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62.823999999999998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98.875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1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0.98899999999999999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24.358999999999998</v>
          </cell>
          <cell r="I55">
            <v>0</v>
          </cell>
          <cell r="J55">
            <v>1.663</v>
          </cell>
          <cell r="K55">
            <v>0</v>
          </cell>
          <cell r="L55">
            <v>2.137</v>
          </cell>
          <cell r="M55">
            <v>0</v>
          </cell>
          <cell r="N55">
            <v>12.795</v>
          </cell>
          <cell r="O55">
            <v>0</v>
          </cell>
          <cell r="P55">
            <v>1.772</v>
          </cell>
          <cell r="Q55">
            <v>0</v>
          </cell>
          <cell r="R55">
            <v>0</v>
          </cell>
          <cell r="S55">
            <v>0</v>
          </cell>
          <cell r="T55">
            <v>1.4550000000000001</v>
          </cell>
          <cell r="U55">
            <v>0</v>
          </cell>
          <cell r="V55">
            <v>9.5540000000000003</v>
          </cell>
          <cell r="W55">
            <v>0</v>
          </cell>
          <cell r="X55">
            <v>2.3620000000000001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8.5180000000000007</v>
          </cell>
          <cell r="AE55">
            <v>0</v>
          </cell>
          <cell r="AF55">
            <v>9.734</v>
          </cell>
          <cell r="AG55">
            <v>0</v>
          </cell>
          <cell r="AH55">
            <v>1.639</v>
          </cell>
          <cell r="AI55">
            <v>0</v>
          </cell>
          <cell r="AJ55">
            <v>0</v>
          </cell>
          <cell r="AK55">
            <v>0</v>
          </cell>
          <cell r="AL55">
            <v>1.1839999999999999</v>
          </cell>
          <cell r="AM55">
            <v>0</v>
          </cell>
          <cell r="AN55">
            <v>2.7040000000000002</v>
          </cell>
          <cell r="AO55">
            <v>0</v>
          </cell>
          <cell r="AP55">
            <v>4.4160000000000004</v>
          </cell>
          <cell r="AQ55">
            <v>0</v>
          </cell>
          <cell r="AR55">
            <v>6.0460000000000003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4.9939999999999998</v>
          </cell>
          <cell r="BC55">
            <v>0</v>
          </cell>
          <cell r="BD55">
            <v>0</v>
          </cell>
          <cell r="BE55">
            <v>0</v>
          </cell>
          <cell r="BF55">
            <v>10.776999999999999</v>
          </cell>
          <cell r="BG55">
            <v>0</v>
          </cell>
          <cell r="BH55">
            <v>4.6630000000000003</v>
          </cell>
          <cell r="BI55">
            <v>0</v>
          </cell>
          <cell r="BJ55">
            <v>0</v>
          </cell>
          <cell r="BK55">
            <v>0</v>
          </cell>
          <cell r="BL55">
            <v>1.4430000000000001</v>
          </cell>
          <cell r="BM55">
            <v>0</v>
          </cell>
          <cell r="BN55">
            <v>0</v>
          </cell>
          <cell r="BO55">
            <v>0</v>
          </cell>
          <cell r="BP55">
            <v>2.8959999999999999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7.1779999999999999</v>
          </cell>
          <cell r="CA55">
            <v>0</v>
          </cell>
          <cell r="CB55">
            <v>5.6340000000000003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185.934</v>
          </cell>
          <cell r="CK55">
            <v>0</v>
          </cell>
          <cell r="CL55">
            <v>12.792</v>
          </cell>
          <cell r="CM55">
            <v>0</v>
          </cell>
          <cell r="CN55">
            <v>28.450000000000003</v>
          </cell>
          <cell r="C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2.137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0.3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0.3</v>
          </cell>
          <cell r="AO58">
            <v>0</v>
          </cell>
          <cell r="AP58">
            <v>0</v>
          </cell>
          <cell r="AQ58">
            <v>0</v>
          </cell>
          <cell r="AR58">
            <v>3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25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0.34200000000000003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0.34200000000000003</v>
          </cell>
          <cell r="AO59">
            <v>0</v>
          </cell>
          <cell r="AP59">
            <v>0</v>
          </cell>
          <cell r="AQ59">
            <v>0</v>
          </cell>
          <cell r="AR59">
            <v>4.4050000000000002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28.923999999999999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10.5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1</v>
          </cell>
          <cell r="U60">
            <v>0</v>
          </cell>
          <cell r="V60">
            <v>6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2</v>
          </cell>
          <cell r="AE60">
            <v>0</v>
          </cell>
          <cell r="AF60">
            <v>2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3</v>
          </cell>
          <cell r="AQ60">
            <v>0</v>
          </cell>
          <cell r="AR60">
            <v>1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4</v>
          </cell>
          <cell r="BC60">
            <v>0</v>
          </cell>
          <cell r="BD60">
            <v>0</v>
          </cell>
          <cell r="BE60">
            <v>0</v>
          </cell>
          <cell r="BF60">
            <v>2</v>
          </cell>
          <cell r="BG60">
            <v>0</v>
          </cell>
          <cell r="BH60">
            <v>2</v>
          </cell>
          <cell r="BI60">
            <v>0</v>
          </cell>
          <cell r="BJ60">
            <v>0</v>
          </cell>
          <cell r="BK60">
            <v>0</v>
          </cell>
          <cell r="BL60">
            <v>1</v>
          </cell>
          <cell r="BM60">
            <v>0</v>
          </cell>
          <cell r="BN60">
            <v>0</v>
          </cell>
          <cell r="BO60">
            <v>0</v>
          </cell>
          <cell r="BP60">
            <v>2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5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71</v>
          </cell>
          <cell r="CK60">
            <v>0</v>
          </cell>
          <cell r="CL60">
            <v>4</v>
          </cell>
          <cell r="CM60">
            <v>0</v>
          </cell>
          <cell r="CN60">
            <v>14</v>
          </cell>
          <cell r="CO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13.846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1.4550000000000001</v>
          </cell>
          <cell r="U61">
            <v>0</v>
          </cell>
          <cell r="V61">
            <v>7.1920000000000002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2.8839999999999999</v>
          </cell>
          <cell r="AE61">
            <v>0</v>
          </cell>
          <cell r="AF61">
            <v>2.9159999999999999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3.8260000000000001</v>
          </cell>
          <cell r="AQ61">
            <v>0</v>
          </cell>
          <cell r="AR61">
            <v>1.641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4.9939999999999998</v>
          </cell>
          <cell r="BC61">
            <v>0</v>
          </cell>
          <cell r="BD61">
            <v>0</v>
          </cell>
          <cell r="BE61">
            <v>0</v>
          </cell>
          <cell r="BF61">
            <v>2.8839999999999999</v>
          </cell>
          <cell r="BG61">
            <v>0</v>
          </cell>
          <cell r="BH61">
            <v>2.782</v>
          </cell>
          <cell r="BI61">
            <v>0</v>
          </cell>
          <cell r="BJ61">
            <v>0</v>
          </cell>
          <cell r="BK61">
            <v>0</v>
          </cell>
          <cell r="BL61">
            <v>1.4430000000000001</v>
          </cell>
          <cell r="BM61">
            <v>0</v>
          </cell>
          <cell r="BN61">
            <v>0</v>
          </cell>
          <cell r="BO61">
            <v>0</v>
          </cell>
          <cell r="BP61">
            <v>2.8959999999999999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6.5880000000000001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109.393</v>
          </cell>
          <cell r="CK61">
            <v>0</v>
          </cell>
          <cell r="CL61">
            <v>5.4109999999999996</v>
          </cell>
          <cell r="CM61">
            <v>0</v>
          </cell>
          <cell r="CN61">
            <v>18.655000000000001</v>
          </cell>
          <cell r="C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1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2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1</v>
          </cell>
          <cell r="AE64">
            <v>0</v>
          </cell>
          <cell r="AF64">
            <v>1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1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1</v>
          </cell>
          <cell r="CM64">
            <v>0</v>
          </cell>
          <cell r="CN64">
            <v>2</v>
          </cell>
          <cell r="C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5.6879999999999997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11.269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5.6340000000000003</v>
          </cell>
          <cell r="AE65">
            <v>0</v>
          </cell>
          <cell r="AF65">
            <v>5.6340000000000003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5.5309999999999997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5.6340000000000003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5.5309999999999997</v>
          </cell>
          <cell r="CM65">
            <v>0</v>
          </cell>
          <cell r="CN65">
            <v>9.7949999999999999</v>
          </cell>
          <cell r="CO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6</v>
          </cell>
          <cell r="I66">
            <v>0</v>
          </cell>
          <cell r="J66">
            <v>2</v>
          </cell>
          <cell r="K66">
            <v>0</v>
          </cell>
          <cell r="L66">
            <v>0</v>
          </cell>
          <cell r="M66">
            <v>0</v>
          </cell>
          <cell r="N66">
            <v>2</v>
          </cell>
          <cell r="O66">
            <v>0</v>
          </cell>
          <cell r="P66">
            <v>3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4</v>
          </cell>
          <cell r="W66">
            <v>0</v>
          </cell>
          <cell r="X66">
            <v>4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2</v>
          </cell>
          <cell r="AG66">
            <v>0</v>
          </cell>
          <cell r="AH66">
            <v>2</v>
          </cell>
          <cell r="AI66">
            <v>0</v>
          </cell>
          <cell r="AJ66">
            <v>0</v>
          </cell>
          <cell r="AK66">
            <v>0</v>
          </cell>
          <cell r="AL66">
            <v>2</v>
          </cell>
          <cell r="AM66">
            <v>0</v>
          </cell>
          <cell r="AN66">
            <v>4</v>
          </cell>
          <cell r="AO66">
            <v>0</v>
          </cell>
          <cell r="AP66">
            <v>1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4</v>
          </cell>
          <cell r="BG66">
            <v>0</v>
          </cell>
          <cell r="BH66">
            <v>3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1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69</v>
          </cell>
          <cell r="CK66">
            <v>0</v>
          </cell>
          <cell r="CL66">
            <v>3</v>
          </cell>
          <cell r="CM66">
            <v>0</v>
          </cell>
          <cell r="CN66">
            <v>0</v>
          </cell>
          <cell r="CO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4.8250000000000002</v>
          </cell>
          <cell r="I67">
            <v>0</v>
          </cell>
          <cell r="J67">
            <v>1.663</v>
          </cell>
          <cell r="K67">
            <v>0</v>
          </cell>
          <cell r="L67">
            <v>0</v>
          </cell>
          <cell r="M67">
            <v>0</v>
          </cell>
          <cell r="N67">
            <v>1.1839999999999999</v>
          </cell>
          <cell r="O67">
            <v>0</v>
          </cell>
          <cell r="P67">
            <v>1.772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2.3620000000000001</v>
          </cell>
          <cell r="W67">
            <v>0</v>
          </cell>
          <cell r="X67">
            <v>2.3620000000000001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1.1839999999999999</v>
          </cell>
          <cell r="AG67">
            <v>0</v>
          </cell>
          <cell r="AH67">
            <v>1.639</v>
          </cell>
          <cell r="AI67">
            <v>0</v>
          </cell>
          <cell r="AJ67">
            <v>0</v>
          </cell>
          <cell r="AK67">
            <v>0</v>
          </cell>
          <cell r="AL67">
            <v>1.1839999999999999</v>
          </cell>
          <cell r="AM67">
            <v>0</v>
          </cell>
          <cell r="AN67">
            <v>2.3620000000000001</v>
          </cell>
          <cell r="AO67">
            <v>0</v>
          </cell>
          <cell r="AP67">
            <v>0.59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2.3620000000000001</v>
          </cell>
          <cell r="BG67">
            <v>0</v>
          </cell>
          <cell r="BH67">
            <v>1.881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0.59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47.616999999999997</v>
          </cell>
          <cell r="CK67">
            <v>0</v>
          </cell>
          <cell r="CL67">
            <v>1.85</v>
          </cell>
          <cell r="CM67">
            <v>0</v>
          </cell>
          <cell r="CN67">
            <v>0</v>
          </cell>
          <cell r="CO67">
            <v>0</v>
          </cell>
        </row>
        <row r="68">
          <cell r="D68">
            <v>3.1930000000000001</v>
          </cell>
          <cell r="E68">
            <v>0</v>
          </cell>
          <cell r="F68">
            <v>3.8519999999999999</v>
          </cell>
          <cell r="G68">
            <v>0</v>
          </cell>
          <cell r="H68">
            <v>16.398</v>
          </cell>
          <cell r="I68">
            <v>0</v>
          </cell>
          <cell r="J68">
            <v>6.0229999999999997</v>
          </cell>
          <cell r="K68">
            <v>0</v>
          </cell>
          <cell r="L68">
            <v>0.95399999999999996</v>
          </cell>
          <cell r="M68">
            <v>0</v>
          </cell>
          <cell r="N68">
            <v>4.0380000000000003</v>
          </cell>
          <cell r="O68">
            <v>0</v>
          </cell>
          <cell r="P68">
            <v>3.1040000000000001</v>
          </cell>
          <cell r="Q68">
            <v>0</v>
          </cell>
          <cell r="R68">
            <v>0.66100000000000003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14.417</v>
          </cell>
          <cell r="AC68">
            <v>0</v>
          </cell>
          <cell r="AD68">
            <v>3.1909999999999998</v>
          </cell>
          <cell r="AE68">
            <v>0</v>
          </cell>
          <cell r="AF68">
            <v>4.5709999999999997</v>
          </cell>
          <cell r="AG68">
            <v>0</v>
          </cell>
          <cell r="AH68">
            <v>12.664999999999999</v>
          </cell>
          <cell r="AI68">
            <v>0</v>
          </cell>
          <cell r="AJ68">
            <v>0.66100000000000003</v>
          </cell>
          <cell r="AK68">
            <v>0</v>
          </cell>
          <cell r="AL68">
            <v>12.664999999999999</v>
          </cell>
          <cell r="AM68">
            <v>0</v>
          </cell>
          <cell r="AN68">
            <v>7.5739999999999998</v>
          </cell>
          <cell r="AO68">
            <v>0</v>
          </cell>
          <cell r="AP68">
            <v>6.39</v>
          </cell>
          <cell r="AQ68">
            <v>0</v>
          </cell>
          <cell r="AR68">
            <v>0.66100000000000003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2.7989999999999999</v>
          </cell>
          <cell r="BA68">
            <v>0</v>
          </cell>
          <cell r="BB68">
            <v>3.1909999999999998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12.012</v>
          </cell>
          <cell r="BI68">
            <v>0</v>
          </cell>
          <cell r="BJ68">
            <v>3.1909999999999998</v>
          </cell>
          <cell r="BK68">
            <v>0</v>
          </cell>
          <cell r="BL68">
            <v>0</v>
          </cell>
          <cell r="BM68">
            <v>0</v>
          </cell>
          <cell r="BN68">
            <v>8.9079999999999995</v>
          </cell>
          <cell r="BO68">
            <v>0</v>
          </cell>
          <cell r="BP68">
            <v>0</v>
          </cell>
          <cell r="BQ68">
            <v>0</v>
          </cell>
          <cell r="BR68">
            <v>4.6599999999999993</v>
          </cell>
          <cell r="BS68">
            <v>0</v>
          </cell>
          <cell r="BT68">
            <v>0</v>
          </cell>
          <cell r="BU68">
            <v>0</v>
          </cell>
          <cell r="BV68">
            <v>3.8519999999999999</v>
          </cell>
          <cell r="BW68">
            <v>0</v>
          </cell>
          <cell r="BX68">
            <v>0</v>
          </cell>
          <cell r="BY68">
            <v>0</v>
          </cell>
          <cell r="BZ68">
            <v>9.2219999999999995</v>
          </cell>
          <cell r="CA68">
            <v>0</v>
          </cell>
          <cell r="CB68">
            <v>6.39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3.1970000000000001</v>
          </cell>
          <cell r="CI68">
            <v>0</v>
          </cell>
          <cell r="CJ68">
            <v>3.488</v>
          </cell>
          <cell r="CK68">
            <v>0</v>
          </cell>
          <cell r="CL68">
            <v>2.9870000000000001</v>
          </cell>
          <cell r="CM68">
            <v>0</v>
          </cell>
          <cell r="CN68">
            <v>0</v>
          </cell>
          <cell r="C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31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1.2390000000000001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3.488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</row>
        <row r="71">
          <cell r="D71">
            <v>0</v>
          </cell>
          <cell r="E71">
            <v>0</v>
          </cell>
          <cell r="F71">
            <v>1</v>
          </cell>
          <cell r="G71">
            <v>0</v>
          </cell>
          <cell r="H71">
            <v>9</v>
          </cell>
          <cell r="I71">
            <v>0</v>
          </cell>
          <cell r="J71">
            <v>5</v>
          </cell>
          <cell r="K71">
            <v>0</v>
          </cell>
          <cell r="L71">
            <v>1</v>
          </cell>
          <cell r="M71">
            <v>0</v>
          </cell>
          <cell r="N71">
            <v>1</v>
          </cell>
          <cell r="O71">
            <v>0</v>
          </cell>
          <cell r="P71">
            <v>1</v>
          </cell>
          <cell r="Q71">
            <v>0</v>
          </cell>
          <cell r="R71">
            <v>1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6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1</v>
          </cell>
          <cell r="AK71">
            <v>0</v>
          </cell>
          <cell r="AL71">
            <v>0</v>
          </cell>
          <cell r="AM71">
            <v>0</v>
          </cell>
          <cell r="AN71">
            <v>2</v>
          </cell>
          <cell r="AO71">
            <v>0</v>
          </cell>
          <cell r="AP71">
            <v>0</v>
          </cell>
          <cell r="AQ71">
            <v>0</v>
          </cell>
          <cell r="AR71">
            <v>1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1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5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2</v>
          </cell>
          <cell r="BO71">
            <v>0</v>
          </cell>
          <cell r="BP71">
            <v>0</v>
          </cell>
          <cell r="BQ71">
            <v>0</v>
          </cell>
          <cell r="BR71">
            <v>2</v>
          </cell>
          <cell r="BS71">
            <v>0</v>
          </cell>
          <cell r="BT71">
            <v>0</v>
          </cell>
          <cell r="BU71">
            <v>0</v>
          </cell>
          <cell r="BV71">
            <v>1</v>
          </cell>
          <cell r="BW71">
            <v>0</v>
          </cell>
          <cell r="BX71">
            <v>0</v>
          </cell>
          <cell r="BY71">
            <v>0</v>
          </cell>
          <cell r="BZ71">
            <v>5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2</v>
          </cell>
          <cell r="CM71">
            <v>0</v>
          </cell>
          <cell r="CN71">
            <v>0</v>
          </cell>
          <cell r="CO71">
            <v>0</v>
          </cell>
        </row>
        <row r="72">
          <cell r="D72">
            <v>0</v>
          </cell>
          <cell r="E72">
            <v>0</v>
          </cell>
          <cell r="F72">
            <v>0.66100000000000003</v>
          </cell>
          <cell r="G72">
            <v>0</v>
          </cell>
          <cell r="H72">
            <v>16.398</v>
          </cell>
          <cell r="I72">
            <v>0</v>
          </cell>
          <cell r="J72">
            <v>2.8319999999999999</v>
          </cell>
          <cell r="K72">
            <v>0</v>
          </cell>
          <cell r="L72">
            <v>0.66100000000000003</v>
          </cell>
          <cell r="M72">
            <v>0</v>
          </cell>
          <cell r="N72">
            <v>2.7989999999999999</v>
          </cell>
          <cell r="O72">
            <v>0</v>
          </cell>
          <cell r="P72">
            <v>0.66100000000000003</v>
          </cell>
          <cell r="Q72">
            <v>0</v>
          </cell>
          <cell r="R72">
            <v>0.66100000000000003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14.417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0.66100000000000003</v>
          </cell>
          <cell r="AK72">
            <v>0</v>
          </cell>
          <cell r="AL72">
            <v>0</v>
          </cell>
          <cell r="AM72">
            <v>0</v>
          </cell>
          <cell r="AN72">
            <v>3.4609999999999999</v>
          </cell>
          <cell r="AO72">
            <v>0</v>
          </cell>
          <cell r="AP72">
            <v>0</v>
          </cell>
          <cell r="AQ72">
            <v>0</v>
          </cell>
          <cell r="AR72">
            <v>0.66100000000000003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2.7989999999999999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12.012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1.323</v>
          </cell>
          <cell r="BO72">
            <v>0</v>
          </cell>
          <cell r="BP72">
            <v>0</v>
          </cell>
          <cell r="BQ72">
            <v>0</v>
          </cell>
          <cell r="BR72">
            <v>1.323</v>
          </cell>
          <cell r="BS72">
            <v>0</v>
          </cell>
          <cell r="BT72">
            <v>0</v>
          </cell>
          <cell r="BU72">
            <v>0</v>
          </cell>
          <cell r="BV72">
            <v>0.66100000000000003</v>
          </cell>
          <cell r="BW72">
            <v>0</v>
          </cell>
          <cell r="BX72">
            <v>0</v>
          </cell>
          <cell r="BY72">
            <v>0</v>
          </cell>
          <cell r="BZ72">
            <v>2.8319999999999999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1.323</v>
          </cell>
          <cell r="CM72">
            <v>0</v>
          </cell>
          <cell r="CN72">
            <v>0</v>
          </cell>
          <cell r="CO72">
            <v>0</v>
          </cell>
        </row>
        <row r="73">
          <cell r="D73">
            <v>1</v>
          </cell>
          <cell r="E73">
            <v>0</v>
          </cell>
          <cell r="F73">
            <v>1</v>
          </cell>
          <cell r="G73">
            <v>0</v>
          </cell>
          <cell r="H73">
            <v>0</v>
          </cell>
          <cell r="I73">
            <v>0</v>
          </cell>
          <cell r="J73">
            <v>1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1</v>
          </cell>
          <cell r="AE73">
            <v>0</v>
          </cell>
          <cell r="AF73">
            <v>2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2</v>
          </cell>
          <cell r="AO73">
            <v>0</v>
          </cell>
          <cell r="AP73">
            <v>2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1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1</v>
          </cell>
          <cell r="BK73">
            <v>0</v>
          </cell>
          <cell r="BL73">
            <v>0</v>
          </cell>
          <cell r="BM73">
            <v>0</v>
          </cell>
          <cell r="BN73">
            <v>1</v>
          </cell>
          <cell r="BO73">
            <v>0</v>
          </cell>
          <cell r="BP73">
            <v>0</v>
          </cell>
          <cell r="BQ73">
            <v>0</v>
          </cell>
          <cell r="BR73">
            <v>1</v>
          </cell>
          <cell r="BS73">
            <v>0</v>
          </cell>
          <cell r="BT73">
            <v>0</v>
          </cell>
          <cell r="BU73">
            <v>0</v>
          </cell>
          <cell r="BV73">
            <v>1</v>
          </cell>
          <cell r="BW73">
            <v>0</v>
          </cell>
          <cell r="BX73">
            <v>0</v>
          </cell>
          <cell r="BY73">
            <v>0</v>
          </cell>
          <cell r="BZ73">
            <v>2</v>
          </cell>
          <cell r="CA73">
            <v>0</v>
          </cell>
          <cell r="CB73">
            <v>2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1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</row>
        <row r="74">
          <cell r="D74">
            <v>3.1930000000000001</v>
          </cell>
          <cell r="E74">
            <v>0</v>
          </cell>
          <cell r="F74">
            <v>3.1909999999999998</v>
          </cell>
          <cell r="G74">
            <v>0</v>
          </cell>
          <cell r="H74">
            <v>0</v>
          </cell>
          <cell r="I74">
            <v>0</v>
          </cell>
          <cell r="J74">
            <v>3.1909999999999998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3.1909999999999998</v>
          </cell>
          <cell r="AE74">
            <v>0</v>
          </cell>
          <cell r="AF74">
            <v>4.5709999999999997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4.1130000000000004</v>
          </cell>
          <cell r="AO74">
            <v>0</v>
          </cell>
          <cell r="AP74">
            <v>6.39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3.1909999999999998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3.1909999999999998</v>
          </cell>
          <cell r="BK74">
            <v>0</v>
          </cell>
          <cell r="BL74">
            <v>0</v>
          </cell>
          <cell r="BM74">
            <v>0</v>
          </cell>
          <cell r="BN74">
            <v>3.1909999999999998</v>
          </cell>
          <cell r="BO74">
            <v>0</v>
          </cell>
          <cell r="BP74">
            <v>0</v>
          </cell>
          <cell r="BQ74">
            <v>0</v>
          </cell>
          <cell r="BR74">
            <v>3.1909999999999998</v>
          </cell>
          <cell r="BS74">
            <v>0</v>
          </cell>
          <cell r="BT74">
            <v>0</v>
          </cell>
          <cell r="BU74">
            <v>0</v>
          </cell>
          <cell r="BV74">
            <v>3.1909999999999998</v>
          </cell>
          <cell r="BW74">
            <v>0</v>
          </cell>
          <cell r="BX74">
            <v>0</v>
          </cell>
          <cell r="BY74">
            <v>0</v>
          </cell>
          <cell r="BZ74">
            <v>6.39</v>
          </cell>
          <cell r="CA74">
            <v>0</v>
          </cell>
          <cell r="CB74">
            <v>6.39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3.1970000000000001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0.29299999999999998</v>
          </cell>
          <cell r="M76">
            <v>0</v>
          </cell>
          <cell r="N76">
            <v>0</v>
          </cell>
          <cell r="O76">
            <v>0</v>
          </cell>
          <cell r="P76">
            <v>2.4430000000000001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12.664999999999999</v>
          </cell>
          <cell r="AI76">
            <v>0</v>
          </cell>
          <cell r="AJ76">
            <v>0</v>
          </cell>
          <cell r="AK76">
            <v>0</v>
          </cell>
          <cell r="AL76">
            <v>12.664999999999999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4.3940000000000001</v>
          </cell>
          <cell r="BO76">
            <v>0</v>
          </cell>
          <cell r="BP76">
            <v>0</v>
          </cell>
          <cell r="BQ76">
            <v>0</v>
          </cell>
          <cell r="BR76">
            <v>0.14599999999999999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1.6639999999999999</v>
          </cell>
          <cell r="CM76">
            <v>0</v>
          </cell>
          <cell r="CN76">
            <v>0</v>
          </cell>
          <cell r="CO76">
            <v>0</v>
          </cell>
        </row>
        <row r="77">
          <cell r="D77">
            <v>42.347000000000001</v>
          </cell>
          <cell r="E77">
            <v>0</v>
          </cell>
          <cell r="F77">
            <v>3.8519999999999999</v>
          </cell>
          <cell r="G77">
            <v>0</v>
          </cell>
          <cell r="H77">
            <v>40.756999999999998</v>
          </cell>
          <cell r="I77">
            <v>0</v>
          </cell>
          <cell r="J77">
            <v>7.6859999999999999</v>
          </cell>
          <cell r="K77">
            <v>0</v>
          </cell>
          <cell r="L77">
            <v>4.4610000000000003</v>
          </cell>
          <cell r="M77">
            <v>0</v>
          </cell>
          <cell r="N77">
            <v>16.832999999999998</v>
          </cell>
          <cell r="O77">
            <v>0</v>
          </cell>
          <cell r="P77">
            <v>4.8760000000000003</v>
          </cell>
          <cell r="Q77">
            <v>0</v>
          </cell>
          <cell r="R77">
            <v>159.41399999999999</v>
          </cell>
          <cell r="S77">
            <v>0</v>
          </cell>
          <cell r="T77">
            <v>3.1320000000000001</v>
          </cell>
          <cell r="U77">
            <v>0</v>
          </cell>
          <cell r="V77">
            <v>13.795</v>
          </cell>
          <cell r="W77">
            <v>0</v>
          </cell>
          <cell r="X77">
            <v>11.339</v>
          </cell>
          <cell r="Y77">
            <v>0</v>
          </cell>
          <cell r="Z77">
            <v>0</v>
          </cell>
          <cell r="AA77">
            <v>0</v>
          </cell>
          <cell r="AB77">
            <v>14.417</v>
          </cell>
          <cell r="AC77">
            <v>0</v>
          </cell>
          <cell r="AD77">
            <v>11.709</v>
          </cell>
          <cell r="AE77">
            <v>0</v>
          </cell>
          <cell r="AF77">
            <v>14.305</v>
          </cell>
          <cell r="AG77">
            <v>0</v>
          </cell>
          <cell r="AH77">
            <v>14.303999999999998</v>
          </cell>
          <cell r="AI77">
            <v>0</v>
          </cell>
          <cell r="AJ77">
            <v>0.66100000000000003</v>
          </cell>
          <cell r="AK77">
            <v>0</v>
          </cell>
          <cell r="AL77">
            <v>14.837999999999999</v>
          </cell>
          <cell r="AM77">
            <v>0</v>
          </cell>
          <cell r="AN77">
            <v>25.137999999999998</v>
          </cell>
          <cell r="AO77">
            <v>0</v>
          </cell>
          <cell r="AP77">
            <v>10.806000000000001</v>
          </cell>
          <cell r="AQ77">
            <v>0</v>
          </cell>
          <cell r="AR77">
            <v>6.7070000000000007</v>
          </cell>
          <cell r="AS77">
            <v>0</v>
          </cell>
          <cell r="AT77">
            <v>17.452999999999999</v>
          </cell>
          <cell r="AU77">
            <v>0</v>
          </cell>
          <cell r="AV77">
            <v>0</v>
          </cell>
          <cell r="AW77">
            <v>0</v>
          </cell>
          <cell r="AX77">
            <v>288.08199999999999</v>
          </cell>
          <cell r="AY77">
            <v>0</v>
          </cell>
          <cell r="AZ77">
            <v>300.64499999999998</v>
          </cell>
          <cell r="BA77">
            <v>0</v>
          </cell>
          <cell r="BB77">
            <v>8.1849999999999987</v>
          </cell>
          <cell r="BC77">
            <v>0</v>
          </cell>
          <cell r="BD77">
            <v>98.677999999999997</v>
          </cell>
          <cell r="BE77">
            <v>0</v>
          </cell>
          <cell r="BF77">
            <v>10.776999999999999</v>
          </cell>
          <cell r="BG77">
            <v>0</v>
          </cell>
          <cell r="BH77">
            <v>16.675000000000001</v>
          </cell>
          <cell r="BI77">
            <v>0</v>
          </cell>
          <cell r="BJ77">
            <v>15.032</v>
          </cell>
          <cell r="BK77">
            <v>0</v>
          </cell>
          <cell r="BL77">
            <v>1.4430000000000001</v>
          </cell>
          <cell r="BM77">
            <v>0</v>
          </cell>
          <cell r="BN77">
            <v>8.9079999999999995</v>
          </cell>
          <cell r="BO77">
            <v>0</v>
          </cell>
          <cell r="BP77">
            <v>2.8959999999999999</v>
          </cell>
          <cell r="BQ77">
            <v>0</v>
          </cell>
          <cell r="BR77">
            <v>4.6599999999999993</v>
          </cell>
          <cell r="BS77">
            <v>0</v>
          </cell>
          <cell r="BT77">
            <v>0</v>
          </cell>
          <cell r="BU77">
            <v>0</v>
          </cell>
          <cell r="BV77">
            <v>3.8519999999999999</v>
          </cell>
          <cell r="BW77">
            <v>0</v>
          </cell>
          <cell r="BX77">
            <v>0</v>
          </cell>
          <cell r="BY77">
            <v>0</v>
          </cell>
          <cell r="BZ77">
            <v>79.22399999999999</v>
          </cell>
          <cell r="CA77">
            <v>0</v>
          </cell>
          <cell r="CB77">
            <v>12.024000000000001</v>
          </cell>
          <cell r="CC77">
            <v>0</v>
          </cell>
          <cell r="CD77">
            <v>0</v>
          </cell>
          <cell r="CE77">
            <v>0</v>
          </cell>
          <cell r="CF77">
            <v>41.328000000000003</v>
          </cell>
          <cell r="CG77">
            <v>0</v>
          </cell>
          <cell r="CH77">
            <v>102.072</v>
          </cell>
          <cell r="CI77">
            <v>0</v>
          </cell>
          <cell r="CJ77">
            <v>251.27600000000001</v>
          </cell>
          <cell r="CK77">
            <v>0</v>
          </cell>
          <cell r="CL77">
            <v>15.779</v>
          </cell>
          <cell r="CM77">
            <v>0</v>
          </cell>
          <cell r="CN77">
            <v>28.450000000000003</v>
          </cell>
          <cell r="CO77">
            <v>0</v>
          </cell>
        </row>
        <row r="78">
          <cell r="D78">
            <v>2.7730000000000001</v>
          </cell>
          <cell r="E78">
            <v>0</v>
          </cell>
          <cell r="F78">
            <v>3.214</v>
          </cell>
          <cell r="G78">
            <v>0</v>
          </cell>
          <cell r="H78">
            <v>10.788</v>
          </cell>
          <cell r="I78">
            <v>0</v>
          </cell>
          <cell r="J78">
            <v>4.34</v>
          </cell>
          <cell r="K78">
            <v>0</v>
          </cell>
          <cell r="L78">
            <v>53.14</v>
          </cell>
          <cell r="M78">
            <v>0</v>
          </cell>
          <cell r="N78">
            <v>56.228999999999999</v>
          </cell>
          <cell r="O78">
            <v>0</v>
          </cell>
          <cell r="P78">
            <v>2.97</v>
          </cell>
          <cell r="Q78">
            <v>0</v>
          </cell>
          <cell r="R78">
            <v>33.887999999999998</v>
          </cell>
          <cell r="S78">
            <v>0</v>
          </cell>
          <cell r="T78">
            <v>7.2460000000000004</v>
          </cell>
          <cell r="U78">
            <v>0</v>
          </cell>
          <cell r="V78">
            <v>1.7</v>
          </cell>
          <cell r="W78">
            <v>0</v>
          </cell>
          <cell r="X78">
            <v>1.44</v>
          </cell>
          <cell r="Y78">
            <v>0</v>
          </cell>
          <cell r="Z78">
            <v>1.266</v>
          </cell>
          <cell r="AA78">
            <v>0</v>
          </cell>
          <cell r="AB78">
            <v>1.222</v>
          </cell>
          <cell r="AC78">
            <v>0</v>
          </cell>
          <cell r="AD78">
            <v>4.1029999999999998</v>
          </cell>
          <cell r="AE78">
            <v>0</v>
          </cell>
          <cell r="AF78">
            <v>29.693999999999999</v>
          </cell>
          <cell r="AG78">
            <v>0</v>
          </cell>
          <cell r="AH78">
            <v>22.867999999999999</v>
          </cell>
          <cell r="AI78">
            <v>0</v>
          </cell>
          <cell r="AJ78">
            <v>8.7560000000000002</v>
          </cell>
          <cell r="AK78">
            <v>0</v>
          </cell>
          <cell r="AL78">
            <v>2.8820000000000001</v>
          </cell>
          <cell r="AM78">
            <v>0</v>
          </cell>
          <cell r="AN78">
            <v>10.234999999999999</v>
          </cell>
          <cell r="AO78">
            <v>0</v>
          </cell>
          <cell r="AP78">
            <v>4.6589999999999998</v>
          </cell>
          <cell r="AQ78">
            <v>0</v>
          </cell>
          <cell r="AR78">
            <v>3.8149999999999999</v>
          </cell>
          <cell r="AS78">
            <v>0</v>
          </cell>
          <cell r="AT78">
            <v>4.9829999999999997</v>
          </cell>
          <cell r="AU78">
            <v>0</v>
          </cell>
          <cell r="AV78">
            <v>1.228</v>
          </cell>
          <cell r="AW78">
            <v>0</v>
          </cell>
          <cell r="AX78">
            <v>21.826000000000001</v>
          </cell>
          <cell r="AY78">
            <v>0</v>
          </cell>
          <cell r="AZ78">
            <v>7.734</v>
          </cell>
          <cell r="BA78">
            <v>0</v>
          </cell>
          <cell r="BB78">
            <v>8.8569999999999993</v>
          </cell>
          <cell r="BC78">
            <v>0</v>
          </cell>
          <cell r="BD78">
            <v>10.654</v>
          </cell>
          <cell r="BE78">
            <v>0</v>
          </cell>
          <cell r="BF78">
            <v>3.544</v>
          </cell>
          <cell r="BG78">
            <v>0</v>
          </cell>
          <cell r="BH78">
            <v>1.7250000000000001</v>
          </cell>
          <cell r="BI78">
            <v>0</v>
          </cell>
          <cell r="BJ78">
            <v>5.2039999999999997</v>
          </cell>
          <cell r="BK78">
            <v>0</v>
          </cell>
          <cell r="BL78">
            <v>1.33</v>
          </cell>
          <cell r="BM78">
            <v>0</v>
          </cell>
          <cell r="BN78">
            <v>3.423</v>
          </cell>
          <cell r="BO78">
            <v>0</v>
          </cell>
          <cell r="BP78">
            <v>5.3810000000000002</v>
          </cell>
          <cell r="BQ78">
            <v>0</v>
          </cell>
          <cell r="BR78">
            <v>3.875</v>
          </cell>
          <cell r="BS78">
            <v>0</v>
          </cell>
          <cell r="BT78">
            <v>0.94899999999999995</v>
          </cell>
          <cell r="BU78">
            <v>0</v>
          </cell>
          <cell r="BV78">
            <v>3.6560000000000001</v>
          </cell>
          <cell r="BW78">
            <v>0</v>
          </cell>
          <cell r="BX78">
            <v>1.087</v>
          </cell>
          <cell r="BY78">
            <v>0</v>
          </cell>
          <cell r="BZ78">
            <v>13.185</v>
          </cell>
          <cell r="CA78">
            <v>0</v>
          </cell>
          <cell r="CB78">
            <v>2.8740000000000001</v>
          </cell>
          <cell r="CC78">
            <v>0</v>
          </cell>
          <cell r="CD78">
            <v>0.96199999999999997</v>
          </cell>
          <cell r="CE78">
            <v>0</v>
          </cell>
          <cell r="CF78">
            <v>0.84299999999999997</v>
          </cell>
          <cell r="CG78">
            <v>0</v>
          </cell>
          <cell r="CH78">
            <v>5.3540000000000001</v>
          </cell>
          <cell r="CI78">
            <v>0</v>
          </cell>
          <cell r="CJ78">
            <v>0.88</v>
          </cell>
          <cell r="CK78">
            <v>0</v>
          </cell>
          <cell r="CL78">
            <v>1.645</v>
          </cell>
          <cell r="CM78">
            <v>0</v>
          </cell>
          <cell r="CN78">
            <v>0.52300000000000002</v>
          </cell>
          <cell r="CO78">
            <v>0</v>
          </cell>
        </row>
      </sheetData>
      <sheetData sheetId="2">
        <row r="7">
          <cell r="D7">
            <v>0</v>
          </cell>
          <cell r="E7">
            <v>0</v>
          </cell>
          <cell r="F7">
            <v>1.81</v>
          </cell>
          <cell r="G7">
            <v>0</v>
          </cell>
          <cell r="H7">
            <v>15.151999999999999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19.049000000000003</v>
          </cell>
          <cell r="O7">
            <v>0</v>
          </cell>
          <cell r="P7">
            <v>0</v>
          </cell>
          <cell r="Q7">
            <v>0</v>
          </cell>
          <cell r="R7">
            <v>32.238999999999997</v>
          </cell>
          <cell r="S7">
            <v>0</v>
          </cell>
          <cell r="T7">
            <v>43.022000000000006</v>
          </cell>
          <cell r="U7">
            <v>0</v>
          </cell>
          <cell r="V7">
            <v>0</v>
          </cell>
          <cell r="W7">
            <v>0</v>
          </cell>
          <cell r="X7">
            <v>2.9129999999999998</v>
          </cell>
          <cell r="Y7">
            <v>0</v>
          </cell>
          <cell r="Z7">
            <v>0</v>
          </cell>
          <cell r="AA7">
            <v>0</v>
          </cell>
          <cell r="AB7">
            <v>1.736</v>
          </cell>
          <cell r="AC7">
            <v>0</v>
          </cell>
          <cell r="AD7">
            <v>18.193000000000001</v>
          </cell>
          <cell r="AE7">
            <v>0</v>
          </cell>
          <cell r="AF7">
            <v>3.2650000000000001</v>
          </cell>
          <cell r="AG7">
            <v>0</v>
          </cell>
          <cell r="AH7">
            <v>5.5470000000000006</v>
          </cell>
          <cell r="AI7">
            <v>0</v>
          </cell>
          <cell r="AJ7">
            <v>82.638999999999996</v>
          </cell>
          <cell r="AK7">
            <v>0</v>
          </cell>
          <cell r="AL7">
            <v>91.38</v>
          </cell>
          <cell r="AM7">
            <v>0</v>
          </cell>
          <cell r="AN7">
            <v>0</v>
          </cell>
          <cell r="AO7">
            <v>0</v>
          </cell>
          <cell r="AP7">
            <v>0.85599999999999998</v>
          </cell>
          <cell r="AQ7">
            <v>0</v>
          </cell>
          <cell r="AR7">
            <v>0</v>
          </cell>
          <cell r="AS7">
            <v>0</v>
          </cell>
          <cell r="AT7">
            <v>1.996</v>
          </cell>
          <cell r="AU7">
            <v>0</v>
          </cell>
          <cell r="AV7">
            <v>0</v>
          </cell>
          <cell r="AW7">
            <v>0</v>
          </cell>
          <cell r="AX7">
            <v>10.189</v>
          </cell>
          <cell r="AY7">
            <v>0</v>
          </cell>
          <cell r="AZ7">
            <v>0</v>
          </cell>
          <cell r="BA7">
            <v>0</v>
          </cell>
          <cell r="BB7">
            <v>0.95299999999999996</v>
          </cell>
          <cell r="BC7">
            <v>0</v>
          </cell>
          <cell r="BD7">
            <v>0</v>
          </cell>
          <cell r="BE7">
            <v>0</v>
          </cell>
          <cell r="BF7">
            <v>4.0759999999999996</v>
          </cell>
          <cell r="BG7">
            <v>0</v>
          </cell>
          <cell r="BH7">
            <v>19.795000000000002</v>
          </cell>
          <cell r="BI7">
            <v>0</v>
          </cell>
          <cell r="BJ7">
            <v>3.8340000000000001</v>
          </cell>
          <cell r="BK7">
            <v>0</v>
          </cell>
          <cell r="BL7">
            <v>0</v>
          </cell>
          <cell r="BM7">
            <v>0</v>
          </cell>
          <cell r="BN7">
            <v>37.497</v>
          </cell>
          <cell r="BO7">
            <v>0</v>
          </cell>
          <cell r="BP7">
            <v>0</v>
          </cell>
          <cell r="BQ7">
            <v>0</v>
          </cell>
          <cell r="BR7">
            <v>0.76</v>
          </cell>
          <cell r="BS7">
            <v>0</v>
          </cell>
          <cell r="BT7">
            <v>0</v>
          </cell>
          <cell r="BU7">
            <v>0</v>
          </cell>
          <cell r="BV7">
            <v>218.28299999999999</v>
          </cell>
          <cell r="BW7">
            <v>0</v>
          </cell>
          <cell r="BX7">
            <v>0.67100000000000004</v>
          </cell>
          <cell r="BY7">
            <v>0</v>
          </cell>
          <cell r="BZ7">
            <v>4.1260000000000003</v>
          </cell>
          <cell r="CA7">
            <v>0</v>
          </cell>
          <cell r="CB7">
            <v>0</v>
          </cell>
          <cell r="CC7">
            <v>0</v>
          </cell>
          <cell r="CD7">
            <v>2.7440000000000002</v>
          </cell>
          <cell r="CE7">
            <v>0</v>
          </cell>
          <cell r="CF7">
            <v>3.1349999999999998</v>
          </cell>
          <cell r="CG7">
            <v>0</v>
          </cell>
          <cell r="CH7">
            <v>0</v>
          </cell>
          <cell r="CI7">
            <v>0</v>
          </cell>
          <cell r="CJ7">
            <v>1.044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5</v>
          </cell>
          <cell r="BK10">
            <v>0</v>
          </cell>
          <cell r="BL10">
            <v>0</v>
          </cell>
          <cell r="BM10">
            <v>0</v>
          </cell>
          <cell r="BN10">
            <v>61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3.0960000000000001</v>
          </cell>
          <cell r="BK11">
            <v>0</v>
          </cell>
          <cell r="BL11">
            <v>0</v>
          </cell>
          <cell r="BM11">
            <v>0</v>
          </cell>
          <cell r="BN11">
            <v>37.497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278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218.28299999999999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2.52</v>
          </cell>
          <cell r="O21">
            <v>0</v>
          </cell>
          <cell r="P21">
            <v>0</v>
          </cell>
          <cell r="Q21">
            <v>0</v>
          </cell>
          <cell r="R21">
            <v>23</v>
          </cell>
          <cell r="S21">
            <v>0</v>
          </cell>
          <cell r="T21">
            <v>1.89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0.75600000000000001</v>
          </cell>
          <cell r="AQ21">
            <v>0</v>
          </cell>
          <cell r="AR21">
            <v>0</v>
          </cell>
          <cell r="AS21">
            <v>0</v>
          </cell>
          <cell r="AT21">
            <v>0.75600000000000001</v>
          </cell>
          <cell r="AU21">
            <v>0</v>
          </cell>
          <cell r="AV21">
            <v>0</v>
          </cell>
          <cell r="AW21">
            <v>0</v>
          </cell>
          <cell r="AX21">
            <v>9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3.6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2.4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0.85599999999999998</v>
          </cell>
          <cell r="O22">
            <v>0</v>
          </cell>
          <cell r="P22">
            <v>0</v>
          </cell>
          <cell r="Q22">
            <v>0</v>
          </cell>
          <cell r="R22">
            <v>28.102</v>
          </cell>
          <cell r="S22">
            <v>0</v>
          </cell>
          <cell r="T22">
            <v>2.1389999999999998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0.85599999999999998</v>
          </cell>
          <cell r="AQ22">
            <v>0</v>
          </cell>
          <cell r="AR22">
            <v>0</v>
          </cell>
          <cell r="AS22">
            <v>0</v>
          </cell>
          <cell r="AT22">
            <v>0.85599999999999998</v>
          </cell>
          <cell r="AU22">
            <v>0</v>
          </cell>
          <cell r="AV22">
            <v>0</v>
          </cell>
          <cell r="AW22">
            <v>0</v>
          </cell>
          <cell r="AX22">
            <v>10.189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4.0759999999999996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3.1349999999999998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</row>
        <row r="23">
          <cell r="D23">
            <v>0</v>
          </cell>
          <cell r="E23">
            <v>0</v>
          </cell>
          <cell r="F23">
            <v>1</v>
          </cell>
          <cell r="G23">
            <v>0</v>
          </cell>
          <cell r="H23">
            <v>6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13.8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27.5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13.84</v>
          </cell>
          <cell r="AE23">
            <v>0</v>
          </cell>
          <cell r="AF23">
            <v>2.5</v>
          </cell>
          <cell r="AG23">
            <v>0</v>
          </cell>
          <cell r="AH23">
            <v>2.9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19.8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2.1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0.8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</row>
        <row r="24">
          <cell r="D24">
            <v>0</v>
          </cell>
          <cell r="E24">
            <v>0</v>
          </cell>
          <cell r="F24">
            <v>1.306</v>
          </cell>
          <cell r="G24">
            <v>0</v>
          </cell>
          <cell r="H24">
            <v>15.151999999999999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18.193000000000001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40.883000000000003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18.193000000000001</v>
          </cell>
          <cell r="AE24">
            <v>0</v>
          </cell>
          <cell r="AF24">
            <v>3.2650000000000001</v>
          </cell>
          <cell r="AG24">
            <v>0</v>
          </cell>
          <cell r="AH24">
            <v>3.7890000000000001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16.993000000000002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2.7440000000000002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1.044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24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1.758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1</v>
          </cell>
          <cell r="AK29">
            <v>0</v>
          </cell>
          <cell r="AL29">
            <v>1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82.638999999999996</v>
          </cell>
          <cell r="AK30">
            <v>0</v>
          </cell>
          <cell r="AL30">
            <v>91.38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1.5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1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1.1399999999999999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0.76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1.5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0.67100000000000004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</row>
        <row r="35">
          <cell r="D35">
            <v>0</v>
          </cell>
          <cell r="E35">
            <v>0</v>
          </cell>
          <cell r="F35">
            <v>1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6</v>
          </cell>
          <cell r="Y35">
            <v>0</v>
          </cell>
          <cell r="Z35">
            <v>0</v>
          </cell>
          <cell r="AA35">
            <v>0</v>
          </cell>
          <cell r="AB35">
            <v>3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2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3</v>
          </cell>
          <cell r="BI35">
            <v>0</v>
          </cell>
          <cell r="BJ35">
            <v>1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</row>
        <row r="36">
          <cell r="D36">
            <v>0</v>
          </cell>
          <cell r="E36">
            <v>0</v>
          </cell>
          <cell r="F36">
            <v>0.504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2.9129999999999998</v>
          </cell>
          <cell r="Y36">
            <v>0</v>
          </cell>
          <cell r="Z36">
            <v>0</v>
          </cell>
          <cell r="AA36">
            <v>0</v>
          </cell>
          <cell r="AB36">
            <v>1.736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0.95299999999999996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1.512</v>
          </cell>
          <cell r="BI36">
            <v>0</v>
          </cell>
          <cell r="BJ36">
            <v>0.73799999999999999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2.5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4.1369999999999996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3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1.29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10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4.1260000000000003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2.39</v>
          </cell>
          <cell r="S55">
            <v>0</v>
          </cell>
          <cell r="T55">
            <v>5.9729999999999999</v>
          </cell>
          <cell r="U55">
            <v>0</v>
          </cell>
          <cell r="V55">
            <v>0.44700000000000001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32.179000000000002</v>
          </cell>
          <cell r="AO55">
            <v>0</v>
          </cell>
          <cell r="AP55">
            <v>6.0830000000000002</v>
          </cell>
          <cell r="AQ55">
            <v>0</v>
          </cell>
          <cell r="AR55">
            <v>0</v>
          </cell>
          <cell r="AS55">
            <v>0</v>
          </cell>
          <cell r="AT55">
            <v>13.065000000000001</v>
          </cell>
          <cell r="AU55">
            <v>0</v>
          </cell>
          <cell r="AV55">
            <v>9.2490000000000006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7.3120000000000003</v>
          </cell>
          <cell r="BK55">
            <v>0</v>
          </cell>
          <cell r="BL55">
            <v>1.214</v>
          </cell>
          <cell r="BM55">
            <v>0</v>
          </cell>
          <cell r="BN55">
            <v>15.488</v>
          </cell>
          <cell r="BO55">
            <v>0</v>
          </cell>
          <cell r="BP55">
            <v>20.347999999999999</v>
          </cell>
          <cell r="BQ55">
            <v>0</v>
          </cell>
          <cell r="BR55">
            <v>44.648000000000003</v>
          </cell>
          <cell r="BS55">
            <v>0</v>
          </cell>
          <cell r="BT55">
            <v>11.688000000000001</v>
          </cell>
          <cell r="BU55">
            <v>0</v>
          </cell>
          <cell r="BV55">
            <v>16.664999999999999</v>
          </cell>
          <cell r="BW55">
            <v>0</v>
          </cell>
          <cell r="BX55">
            <v>9.8669999999999991</v>
          </cell>
          <cell r="BY55">
            <v>0</v>
          </cell>
          <cell r="BZ55">
            <v>3.722</v>
          </cell>
          <cell r="CA55">
            <v>0</v>
          </cell>
          <cell r="CB55">
            <v>8.5339999999999989</v>
          </cell>
          <cell r="CC55">
            <v>0</v>
          </cell>
          <cell r="CD55">
            <v>22.309000000000001</v>
          </cell>
          <cell r="CE55">
            <v>0</v>
          </cell>
          <cell r="CF55">
            <v>0</v>
          </cell>
          <cell r="CG55">
            <v>0</v>
          </cell>
          <cell r="CH55">
            <v>3.7770000000000001</v>
          </cell>
          <cell r="CI55">
            <v>0</v>
          </cell>
          <cell r="CJ55">
            <v>9.2780000000000005</v>
          </cell>
          <cell r="CK55">
            <v>0</v>
          </cell>
          <cell r="CL55">
            <v>6.58</v>
          </cell>
          <cell r="CM55">
            <v>0</v>
          </cell>
          <cell r="CN55">
            <v>13.725999999999999</v>
          </cell>
          <cell r="C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16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18.689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8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10</v>
          </cell>
          <cell r="BU58">
            <v>0</v>
          </cell>
          <cell r="BV58">
            <v>0</v>
          </cell>
          <cell r="BW58">
            <v>0</v>
          </cell>
          <cell r="BX58">
            <v>5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9.8610000000000007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11.021000000000001</v>
          </cell>
          <cell r="BU59">
            <v>0</v>
          </cell>
          <cell r="BV59">
            <v>0</v>
          </cell>
          <cell r="BW59">
            <v>0</v>
          </cell>
          <cell r="BX59">
            <v>6.3929999999999998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1.3</v>
          </cell>
          <cell r="S60">
            <v>0</v>
          </cell>
          <cell r="T60">
            <v>4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19</v>
          </cell>
          <cell r="AO60">
            <v>0</v>
          </cell>
          <cell r="AP60">
            <v>3.5</v>
          </cell>
          <cell r="AQ60">
            <v>0</v>
          </cell>
          <cell r="AR60">
            <v>0</v>
          </cell>
          <cell r="AS60">
            <v>0</v>
          </cell>
          <cell r="AT60">
            <v>9.6</v>
          </cell>
          <cell r="AU60">
            <v>0</v>
          </cell>
          <cell r="AV60">
            <v>7.5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4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8</v>
          </cell>
          <cell r="BW60">
            <v>0</v>
          </cell>
          <cell r="BX60">
            <v>2</v>
          </cell>
          <cell r="BY60">
            <v>0</v>
          </cell>
          <cell r="BZ60">
            <v>3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5</v>
          </cell>
          <cell r="CK60">
            <v>0</v>
          </cell>
          <cell r="CL60">
            <v>1</v>
          </cell>
          <cell r="CM60">
            <v>0</v>
          </cell>
          <cell r="CN60">
            <v>0</v>
          </cell>
          <cell r="CO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2.39</v>
          </cell>
          <cell r="S61">
            <v>0</v>
          </cell>
          <cell r="T61">
            <v>5.9729999999999999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31.393000000000001</v>
          </cell>
          <cell r="AO61">
            <v>0</v>
          </cell>
          <cell r="AP61">
            <v>5.2190000000000003</v>
          </cell>
          <cell r="AQ61">
            <v>0</v>
          </cell>
          <cell r="AR61">
            <v>0</v>
          </cell>
          <cell r="AS61">
            <v>0</v>
          </cell>
          <cell r="AT61">
            <v>11.845000000000001</v>
          </cell>
          <cell r="AU61">
            <v>0</v>
          </cell>
          <cell r="AV61">
            <v>8.8160000000000007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1.214</v>
          </cell>
          <cell r="BM61">
            <v>0</v>
          </cell>
          <cell r="BN61">
            <v>0</v>
          </cell>
          <cell r="BO61">
            <v>0</v>
          </cell>
          <cell r="BP61">
            <v>16.132999999999999</v>
          </cell>
          <cell r="BQ61">
            <v>0</v>
          </cell>
          <cell r="BR61">
            <v>2.4300000000000002</v>
          </cell>
          <cell r="BS61">
            <v>0</v>
          </cell>
          <cell r="BT61">
            <v>0</v>
          </cell>
          <cell r="BU61">
            <v>0</v>
          </cell>
          <cell r="BV61">
            <v>14.856</v>
          </cell>
          <cell r="BW61">
            <v>0</v>
          </cell>
          <cell r="BX61">
            <v>2.8839999999999999</v>
          </cell>
          <cell r="BY61">
            <v>0</v>
          </cell>
          <cell r="BZ61">
            <v>3.722</v>
          </cell>
          <cell r="CA61">
            <v>0</v>
          </cell>
          <cell r="CB61">
            <v>4.8339999999999996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6.6059999999999999</v>
          </cell>
          <cell r="CK61">
            <v>0</v>
          </cell>
          <cell r="CL61">
            <v>6.58</v>
          </cell>
          <cell r="CM61">
            <v>0</v>
          </cell>
          <cell r="CN61">
            <v>0</v>
          </cell>
          <cell r="C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10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7</v>
          </cell>
          <cell r="C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7.3120000000000003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36.667000000000002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12.465999999999999</v>
          </cell>
          <cell r="C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2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3.0310000000000001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1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2</v>
          </cell>
          <cell r="AO66">
            <v>0</v>
          </cell>
          <cell r="AP66">
            <v>2</v>
          </cell>
          <cell r="AQ66">
            <v>0</v>
          </cell>
          <cell r="AR66">
            <v>0</v>
          </cell>
          <cell r="AS66">
            <v>0</v>
          </cell>
          <cell r="AT66">
            <v>3</v>
          </cell>
          <cell r="AU66">
            <v>0</v>
          </cell>
          <cell r="AV66">
            <v>1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9</v>
          </cell>
          <cell r="BO66">
            <v>0</v>
          </cell>
          <cell r="BP66">
            <v>2</v>
          </cell>
          <cell r="BQ66">
            <v>0</v>
          </cell>
          <cell r="BR66">
            <v>9</v>
          </cell>
          <cell r="BS66">
            <v>0</v>
          </cell>
          <cell r="BT66">
            <v>1</v>
          </cell>
          <cell r="BU66">
            <v>0</v>
          </cell>
          <cell r="BV66">
            <v>2</v>
          </cell>
          <cell r="BW66">
            <v>0</v>
          </cell>
          <cell r="BX66">
            <v>1</v>
          </cell>
          <cell r="BY66">
            <v>0</v>
          </cell>
          <cell r="BZ66">
            <v>0</v>
          </cell>
          <cell r="CA66">
            <v>0</v>
          </cell>
          <cell r="CB66">
            <v>6</v>
          </cell>
          <cell r="CC66">
            <v>0</v>
          </cell>
          <cell r="CD66">
            <v>4</v>
          </cell>
          <cell r="CE66">
            <v>0</v>
          </cell>
          <cell r="CF66">
            <v>0</v>
          </cell>
          <cell r="CG66">
            <v>0</v>
          </cell>
          <cell r="CH66">
            <v>6</v>
          </cell>
          <cell r="CI66">
            <v>0</v>
          </cell>
          <cell r="CJ66">
            <v>4</v>
          </cell>
          <cell r="CK66">
            <v>0</v>
          </cell>
          <cell r="CL66">
            <v>0</v>
          </cell>
          <cell r="CM66">
            <v>0</v>
          </cell>
          <cell r="CN66">
            <v>2</v>
          </cell>
          <cell r="CO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0.44700000000000001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0.78600000000000003</v>
          </cell>
          <cell r="AO67">
            <v>0</v>
          </cell>
          <cell r="AP67">
            <v>0.86399999999999999</v>
          </cell>
          <cell r="AQ67">
            <v>0</v>
          </cell>
          <cell r="AR67">
            <v>0</v>
          </cell>
          <cell r="AS67">
            <v>0</v>
          </cell>
          <cell r="AT67">
            <v>1.22</v>
          </cell>
          <cell r="AU67">
            <v>0</v>
          </cell>
          <cell r="AV67">
            <v>0.433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5.6269999999999998</v>
          </cell>
          <cell r="BO67">
            <v>0</v>
          </cell>
          <cell r="BP67">
            <v>1.1839999999999999</v>
          </cell>
          <cell r="BQ67">
            <v>0</v>
          </cell>
          <cell r="BR67">
            <v>5.5510000000000002</v>
          </cell>
          <cell r="BS67">
            <v>0</v>
          </cell>
          <cell r="BT67">
            <v>0.66700000000000004</v>
          </cell>
          <cell r="BU67">
            <v>0</v>
          </cell>
          <cell r="BV67">
            <v>1.8089999999999999</v>
          </cell>
          <cell r="BW67">
            <v>0</v>
          </cell>
          <cell r="BX67">
            <v>0.59</v>
          </cell>
          <cell r="BY67">
            <v>0</v>
          </cell>
          <cell r="BZ67">
            <v>0</v>
          </cell>
          <cell r="CA67">
            <v>0</v>
          </cell>
          <cell r="CB67">
            <v>3.7</v>
          </cell>
          <cell r="CC67">
            <v>0</v>
          </cell>
          <cell r="CD67">
            <v>3.62</v>
          </cell>
          <cell r="CE67">
            <v>0</v>
          </cell>
          <cell r="CF67">
            <v>0</v>
          </cell>
          <cell r="CG67">
            <v>0</v>
          </cell>
          <cell r="CH67">
            <v>3.7770000000000001</v>
          </cell>
          <cell r="CI67">
            <v>0</v>
          </cell>
          <cell r="CJ67">
            <v>2.6720000000000002</v>
          </cell>
          <cell r="CK67">
            <v>0</v>
          </cell>
          <cell r="CL67">
            <v>0</v>
          </cell>
          <cell r="CM67">
            <v>0</v>
          </cell>
          <cell r="CN67">
            <v>1.26</v>
          </cell>
          <cell r="CO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6.3710000000000004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1.0229999999999999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1.8220000000000001</v>
          </cell>
          <cell r="AM68">
            <v>0</v>
          </cell>
          <cell r="AN68">
            <v>0</v>
          </cell>
          <cell r="AO68">
            <v>0</v>
          </cell>
          <cell r="AP68">
            <v>2.7880000000000003</v>
          </cell>
          <cell r="AQ68">
            <v>0</v>
          </cell>
          <cell r="AR68">
            <v>0</v>
          </cell>
          <cell r="AS68">
            <v>0</v>
          </cell>
          <cell r="AT68">
            <v>13.026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2.5110000000000001</v>
          </cell>
          <cell r="BG68">
            <v>0</v>
          </cell>
          <cell r="BH68">
            <v>0</v>
          </cell>
          <cell r="BI68">
            <v>0</v>
          </cell>
          <cell r="BJ68">
            <v>22.498000000000001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9.4260000000000002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20.2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2.04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0.22500000000000001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3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1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1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7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15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6.3710000000000004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1.0229999999999999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2.5110000000000001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9.4260000000000002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20.2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2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2.5630000000000002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1.8220000000000001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13.026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22.498000000000001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</row>
        <row r="77">
          <cell r="D77">
            <v>0</v>
          </cell>
          <cell r="E77">
            <v>0</v>
          </cell>
          <cell r="F77">
            <v>1.81</v>
          </cell>
          <cell r="G77">
            <v>0</v>
          </cell>
          <cell r="H77">
            <v>15.151999999999999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19.049000000000003</v>
          </cell>
          <cell r="O77">
            <v>0</v>
          </cell>
          <cell r="P77">
            <v>0</v>
          </cell>
          <cell r="Q77">
            <v>0</v>
          </cell>
          <cell r="R77">
            <v>41</v>
          </cell>
          <cell r="S77">
            <v>0</v>
          </cell>
          <cell r="T77">
            <v>48.995000000000005</v>
          </cell>
          <cell r="U77">
            <v>0</v>
          </cell>
          <cell r="V77">
            <v>0.44700000000000001</v>
          </cell>
          <cell r="W77">
            <v>0</v>
          </cell>
          <cell r="X77">
            <v>3.9359999999999999</v>
          </cell>
          <cell r="Y77">
            <v>0</v>
          </cell>
          <cell r="Z77">
            <v>0</v>
          </cell>
          <cell r="AA77">
            <v>0</v>
          </cell>
          <cell r="AB77">
            <v>1.736</v>
          </cell>
          <cell r="AC77">
            <v>0</v>
          </cell>
          <cell r="AD77">
            <v>18.193000000000001</v>
          </cell>
          <cell r="AE77">
            <v>0</v>
          </cell>
          <cell r="AF77">
            <v>3.2650000000000001</v>
          </cell>
          <cell r="AG77">
            <v>0</v>
          </cell>
          <cell r="AH77">
            <v>5.5470000000000006</v>
          </cell>
          <cell r="AI77">
            <v>0</v>
          </cell>
          <cell r="AJ77">
            <v>82.638999999999996</v>
          </cell>
          <cell r="AK77">
            <v>0</v>
          </cell>
          <cell r="AL77">
            <v>93.201999999999998</v>
          </cell>
          <cell r="AM77">
            <v>0</v>
          </cell>
          <cell r="AN77">
            <v>32.179000000000002</v>
          </cell>
          <cell r="AO77">
            <v>0</v>
          </cell>
          <cell r="AP77">
            <v>9.7270000000000003</v>
          </cell>
          <cell r="AQ77">
            <v>0</v>
          </cell>
          <cell r="AR77">
            <v>0</v>
          </cell>
          <cell r="AS77">
            <v>0</v>
          </cell>
          <cell r="AT77">
            <v>28.087000000000003</v>
          </cell>
          <cell r="AU77">
            <v>0</v>
          </cell>
          <cell r="AV77">
            <v>9.2490000000000006</v>
          </cell>
          <cell r="AW77">
            <v>0</v>
          </cell>
          <cell r="AZ77">
            <v>0</v>
          </cell>
          <cell r="BA77">
            <v>0</v>
          </cell>
          <cell r="BB77">
            <v>0.95299999999999996</v>
          </cell>
          <cell r="BC77">
            <v>0</v>
          </cell>
          <cell r="BD77">
            <v>0</v>
          </cell>
          <cell r="BE77">
            <v>0</v>
          </cell>
          <cell r="BF77">
            <v>6.5869999999999997</v>
          </cell>
          <cell r="BG77">
            <v>0</v>
          </cell>
          <cell r="BH77">
            <v>19.795000000000002</v>
          </cell>
          <cell r="BI77">
            <v>0</v>
          </cell>
          <cell r="BJ77">
            <v>33.644000000000005</v>
          </cell>
          <cell r="BK77">
            <v>0</v>
          </cell>
          <cell r="BL77">
            <v>1.214</v>
          </cell>
          <cell r="BM77">
            <v>0</v>
          </cell>
          <cell r="BN77">
            <v>52.984999999999999</v>
          </cell>
          <cell r="BO77">
            <v>0</v>
          </cell>
          <cell r="BP77">
            <v>20.347999999999999</v>
          </cell>
          <cell r="BQ77">
            <v>0</v>
          </cell>
          <cell r="BR77">
            <v>54.834000000000003</v>
          </cell>
          <cell r="BS77">
            <v>0</v>
          </cell>
          <cell r="BT77">
            <v>11.688000000000001</v>
          </cell>
          <cell r="BU77">
            <v>0</v>
          </cell>
          <cell r="BV77">
            <v>234.94799999999998</v>
          </cell>
          <cell r="BW77">
            <v>0</v>
          </cell>
          <cell r="BX77">
            <v>10.537999999999998</v>
          </cell>
          <cell r="BY77">
            <v>0</v>
          </cell>
          <cell r="BZ77">
            <v>7.8480000000000008</v>
          </cell>
          <cell r="CA77">
            <v>0</v>
          </cell>
          <cell r="CB77">
            <v>28.733999999999998</v>
          </cell>
          <cell r="CC77">
            <v>0</v>
          </cell>
          <cell r="CD77">
            <v>25.053000000000001</v>
          </cell>
          <cell r="CE77">
            <v>0</v>
          </cell>
          <cell r="CF77">
            <v>3.1349999999999998</v>
          </cell>
          <cell r="CG77">
            <v>0</v>
          </cell>
          <cell r="CH77">
            <v>3.7770000000000001</v>
          </cell>
          <cell r="CI77">
            <v>0</v>
          </cell>
          <cell r="CJ77">
            <v>10.322000000000001</v>
          </cell>
          <cell r="CK77">
            <v>0</v>
          </cell>
          <cell r="CL77">
            <v>6.58</v>
          </cell>
          <cell r="CM77">
            <v>0</v>
          </cell>
          <cell r="CN77">
            <v>13.725999999999999</v>
          </cell>
          <cell r="CO77">
            <v>0</v>
          </cell>
        </row>
        <row r="78">
          <cell r="D78">
            <v>3.2789999999999999</v>
          </cell>
          <cell r="E78">
            <v>0</v>
          </cell>
          <cell r="F78">
            <v>11.295</v>
          </cell>
          <cell r="G78">
            <v>0</v>
          </cell>
          <cell r="H78">
            <v>7.1139999999999999</v>
          </cell>
          <cell r="I78">
            <v>0</v>
          </cell>
          <cell r="J78">
            <v>2.3919999999999999</v>
          </cell>
          <cell r="K78">
            <v>0</v>
          </cell>
          <cell r="L78">
            <v>2.5099999999999998</v>
          </cell>
          <cell r="M78">
            <v>0</v>
          </cell>
          <cell r="N78">
            <v>5.218</v>
          </cell>
          <cell r="O78">
            <v>0</v>
          </cell>
          <cell r="P78">
            <v>5.282</v>
          </cell>
          <cell r="Q78">
            <v>0</v>
          </cell>
          <cell r="R78">
            <v>29.427</v>
          </cell>
          <cell r="S78">
            <v>0</v>
          </cell>
          <cell r="T78">
            <v>11.579000000000001</v>
          </cell>
          <cell r="U78">
            <v>0</v>
          </cell>
          <cell r="V78">
            <v>16.324000000000002</v>
          </cell>
          <cell r="W78">
            <v>0</v>
          </cell>
          <cell r="X78">
            <v>1.4830000000000001</v>
          </cell>
          <cell r="Y78">
            <v>0</v>
          </cell>
          <cell r="Z78">
            <v>1.093</v>
          </cell>
          <cell r="AA78">
            <v>0</v>
          </cell>
          <cell r="AB78">
            <v>1.5760000000000001</v>
          </cell>
          <cell r="AC78">
            <v>0</v>
          </cell>
          <cell r="AD78">
            <v>5.1719999999999997</v>
          </cell>
          <cell r="AE78">
            <v>0</v>
          </cell>
          <cell r="AF78">
            <v>12.004</v>
          </cell>
          <cell r="AG78">
            <v>0</v>
          </cell>
          <cell r="AH78">
            <v>2.036</v>
          </cell>
          <cell r="AI78">
            <v>0</v>
          </cell>
          <cell r="AJ78">
            <v>8.5530000000000008</v>
          </cell>
          <cell r="AK78">
            <v>0</v>
          </cell>
          <cell r="AL78">
            <v>2.036</v>
          </cell>
          <cell r="AM78">
            <v>0</v>
          </cell>
          <cell r="AN78">
            <v>37.981000000000002</v>
          </cell>
          <cell r="AO78">
            <v>0</v>
          </cell>
          <cell r="AP78">
            <v>17.992999999999999</v>
          </cell>
          <cell r="AQ78">
            <v>0</v>
          </cell>
          <cell r="AR78">
            <v>13.693</v>
          </cell>
          <cell r="AS78">
            <v>0</v>
          </cell>
          <cell r="AT78">
            <v>12.679</v>
          </cell>
          <cell r="AU78">
            <v>0</v>
          </cell>
          <cell r="AV78">
            <v>31.428000000000001</v>
          </cell>
          <cell r="AW78">
            <v>0</v>
          </cell>
          <cell r="AX78">
            <v>13.106</v>
          </cell>
          <cell r="AY78">
            <v>0</v>
          </cell>
          <cell r="AZ78">
            <v>1.508</v>
          </cell>
          <cell r="BA78">
            <v>0</v>
          </cell>
          <cell r="BB78">
            <v>2.569</v>
          </cell>
          <cell r="BC78">
            <v>0</v>
          </cell>
          <cell r="BD78">
            <v>14.276</v>
          </cell>
          <cell r="BE78">
            <v>0</v>
          </cell>
          <cell r="BF78">
            <v>2.4540000000000002</v>
          </cell>
          <cell r="BG78">
            <v>0</v>
          </cell>
          <cell r="BH78">
            <v>5.8140000000000001</v>
          </cell>
          <cell r="BI78">
            <v>0</v>
          </cell>
          <cell r="BJ78">
            <v>11.289</v>
          </cell>
          <cell r="BK78">
            <v>0</v>
          </cell>
          <cell r="BL78">
            <v>51.908000000000001</v>
          </cell>
          <cell r="BM78">
            <v>0</v>
          </cell>
          <cell r="BN78">
            <v>9.4640000000000004</v>
          </cell>
          <cell r="BO78">
            <v>0</v>
          </cell>
          <cell r="BP78">
            <v>42.576999999999998</v>
          </cell>
          <cell r="BQ78">
            <v>0</v>
          </cell>
          <cell r="BR78">
            <v>8.2789999999999999</v>
          </cell>
          <cell r="BS78">
            <v>0</v>
          </cell>
          <cell r="BT78">
            <v>2.339</v>
          </cell>
          <cell r="BU78">
            <v>0</v>
          </cell>
          <cell r="BV78">
            <v>65.695999999999998</v>
          </cell>
          <cell r="BW78">
            <v>0</v>
          </cell>
          <cell r="BX78">
            <v>39.819000000000003</v>
          </cell>
          <cell r="BY78">
            <v>0</v>
          </cell>
          <cell r="BZ78">
            <v>30.091000000000001</v>
          </cell>
          <cell r="CA78">
            <v>0</v>
          </cell>
          <cell r="CB78">
            <v>27.245999999999999</v>
          </cell>
          <cell r="CC78">
            <v>0</v>
          </cell>
          <cell r="CD78">
            <v>6.3650000000000002</v>
          </cell>
          <cell r="CE78">
            <v>0</v>
          </cell>
          <cell r="CF78">
            <v>18.635000000000002</v>
          </cell>
          <cell r="CG78">
            <v>0</v>
          </cell>
          <cell r="CH78">
            <v>27.178999999999998</v>
          </cell>
          <cell r="CI78">
            <v>0</v>
          </cell>
          <cell r="CJ78">
            <v>20.169</v>
          </cell>
          <cell r="CK78">
            <v>0</v>
          </cell>
          <cell r="CL78">
            <v>13.221</v>
          </cell>
          <cell r="CM78">
            <v>0</v>
          </cell>
          <cell r="CN78">
            <v>9.3209999999999997</v>
          </cell>
          <cell r="CO78">
            <v>0</v>
          </cell>
        </row>
      </sheetData>
      <sheetData sheetId="3">
        <row r="7">
          <cell r="D7">
            <v>10.882999999999999</v>
          </cell>
          <cell r="E7">
            <v>0</v>
          </cell>
          <cell r="F7">
            <v>0</v>
          </cell>
          <cell r="G7">
            <v>0</v>
          </cell>
          <cell r="H7">
            <v>14.582999999999998</v>
          </cell>
          <cell r="I7">
            <v>0</v>
          </cell>
          <cell r="J7">
            <v>10.882999999999999</v>
          </cell>
          <cell r="K7">
            <v>0</v>
          </cell>
          <cell r="L7">
            <v>0</v>
          </cell>
          <cell r="M7">
            <v>0</v>
          </cell>
          <cell r="N7">
            <v>1.29</v>
          </cell>
          <cell r="O7">
            <v>0</v>
          </cell>
          <cell r="P7">
            <v>31.119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152.18899999999999</v>
          </cell>
          <cell r="W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D14">
            <v>20</v>
          </cell>
          <cell r="E14">
            <v>0</v>
          </cell>
          <cell r="F14">
            <v>0</v>
          </cell>
          <cell r="G14">
            <v>0</v>
          </cell>
          <cell r="H14">
            <v>20</v>
          </cell>
          <cell r="I14">
            <v>0</v>
          </cell>
          <cell r="J14">
            <v>20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56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4</v>
          </cell>
          <cell r="W14">
            <v>0</v>
          </cell>
        </row>
        <row r="15">
          <cell r="D15">
            <v>10.882999999999999</v>
          </cell>
          <cell r="E15">
            <v>0</v>
          </cell>
          <cell r="F15">
            <v>0</v>
          </cell>
          <cell r="G15">
            <v>0</v>
          </cell>
          <cell r="H15">
            <v>10.882999999999999</v>
          </cell>
          <cell r="I15">
            <v>0</v>
          </cell>
          <cell r="J15">
            <v>10.882999999999999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31.119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3.0049999999999999</v>
          </cell>
          <cell r="W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</v>
          </cell>
          <cell r="W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149.184</v>
          </cell>
          <cell r="W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1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1.29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1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3.7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D55">
            <v>3.5190000000000001</v>
          </cell>
          <cell r="E55">
            <v>0</v>
          </cell>
          <cell r="F55">
            <v>1.2909999999999999</v>
          </cell>
          <cell r="G55">
            <v>0</v>
          </cell>
          <cell r="H55">
            <v>2.161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3.4460000000000002</v>
          </cell>
          <cell r="Q55">
            <v>0</v>
          </cell>
          <cell r="R55">
            <v>0</v>
          </cell>
          <cell r="S55">
            <v>0</v>
          </cell>
          <cell r="T55">
            <v>2.9609999999999999</v>
          </cell>
          <cell r="U55">
            <v>0</v>
          </cell>
          <cell r="V55">
            <v>9.6039999999999992</v>
          </cell>
          <cell r="W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D58">
            <v>2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3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D59">
            <v>2.335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3.4460000000000002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D66">
            <v>2</v>
          </cell>
          <cell r="E66">
            <v>0</v>
          </cell>
          <cell r="F66">
            <v>2</v>
          </cell>
          <cell r="G66">
            <v>0</v>
          </cell>
          <cell r="H66">
            <v>3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3</v>
          </cell>
          <cell r="U66">
            <v>0</v>
          </cell>
          <cell r="V66">
            <v>6</v>
          </cell>
          <cell r="W66">
            <v>0</v>
          </cell>
        </row>
        <row r="67">
          <cell r="D67">
            <v>1.1839999999999999</v>
          </cell>
          <cell r="E67">
            <v>0</v>
          </cell>
          <cell r="F67">
            <v>1.2909999999999999</v>
          </cell>
          <cell r="G67">
            <v>0</v>
          </cell>
          <cell r="H67">
            <v>2.161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2.9609999999999999</v>
          </cell>
          <cell r="U67">
            <v>0</v>
          </cell>
          <cell r="V67">
            <v>9.6039999999999992</v>
          </cell>
          <cell r="W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2.9429999999999996</v>
          </cell>
          <cell r="I68">
            <v>0</v>
          </cell>
          <cell r="J68">
            <v>0</v>
          </cell>
          <cell r="K68">
            <v>0</v>
          </cell>
          <cell r="L68">
            <v>35.573</v>
          </cell>
          <cell r="M68">
            <v>0</v>
          </cell>
          <cell r="N68">
            <v>0</v>
          </cell>
          <cell r="O68">
            <v>0</v>
          </cell>
          <cell r="P68">
            <v>0.188</v>
          </cell>
          <cell r="Q68">
            <v>0</v>
          </cell>
          <cell r="R68">
            <v>0.188</v>
          </cell>
          <cell r="S68">
            <v>0</v>
          </cell>
          <cell r="T68">
            <v>0.373</v>
          </cell>
          <cell r="U68">
            <v>0</v>
          </cell>
          <cell r="V68">
            <v>2.61</v>
          </cell>
          <cell r="W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20.399999999999999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2.57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2</v>
          </cell>
          <cell r="I71">
            <v>0</v>
          </cell>
          <cell r="J71">
            <v>0</v>
          </cell>
          <cell r="K71">
            <v>0</v>
          </cell>
          <cell r="L71">
            <v>29</v>
          </cell>
          <cell r="M71">
            <v>0</v>
          </cell>
          <cell r="N71">
            <v>0</v>
          </cell>
          <cell r="O71">
            <v>0</v>
          </cell>
          <cell r="P71">
            <v>1</v>
          </cell>
          <cell r="Q71">
            <v>0</v>
          </cell>
          <cell r="R71">
            <v>1</v>
          </cell>
          <cell r="S71">
            <v>0</v>
          </cell>
          <cell r="T71">
            <v>2</v>
          </cell>
          <cell r="U71">
            <v>0</v>
          </cell>
          <cell r="V71">
            <v>14</v>
          </cell>
          <cell r="W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0.373</v>
          </cell>
          <cell r="I72">
            <v>0</v>
          </cell>
          <cell r="J72">
            <v>0</v>
          </cell>
          <cell r="K72">
            <v>0</v>
          </cell>
          <cell r="L72">
            <v>35.573</v>
          </cell>
          <cell r="M72">
            <v>0</v>
          </cell>
          <cell r="N72">
            <v>0</v>
          </cell>
          <cell r="O72">
            <v>0</v>
          </cell>
          <cell r="P72">
            <v>0.188</v>
          </cell>
          <cell r="Q72">
            <v>0</v>
          </cell>
          <cell r="R72">
            <v>0.188</v>
          </cell>
          <cell r="S72">
            <v>0</v>
          </cell>
          <cell r="T72">
            <v>0.373</v>
          </cell>
          <cell r="U72">
            <v>0</v>
          </cell>
          <cell r="V72">
            <v>2.61</v>
          </cell>
          <cell r="W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D77">
            <v>14.401999999999999</v>
          </cell>
          <cell r="E77">
            <v>0</v>
          </cell>
          <cell r="F77">
            <v>1.2909999999999999</v>
          </cell>
          <cell r="G77">
            <v>0</v>
          </cell>
          <cell r="H77">
            <v>19.686999999999998</v>
          </cell>
          <cell r="I77">
            <v>0</v>
          </cell>
          <cell r="J77">
            <v>10.882999999999999</v>
          </cell>
          <cell r="K77">
            <v>0</v>
          </cell>
          <cell r="L77">
            <v>35.573</v>
          </cell>
          <cell r="M77">
            <v>0</v>
          </cell>
          <cell r="N77">
            <v>1.29</v>
          </cell>
          <cell r="O77">
            <v>0</v>
          </cell>
          <cell r="P77">
            <v>34.753</v>
          </cell>
          <cell r="Q77">
            <v>0</v>
          </cell>
          <cell r="R77">
            <v>0.188</v>
          </cell>
          <cell r="S77">
            <v>0</v>
          </cell>
          <cell r="T77">
            <v>3.3339999999999996</v>
          </cell>
          <cell r="U77">
            <v>0</v>
          </cell>
          <cell r="V77">
            <v>164.40300000000002</v>
          </cell>
          <cell r="W77">
            <v>0</v>
          </cell>
        </row>
        <row r="78">
          <cell r="D78">
            <v>8.7650000000000006</v>
          </cell>
          <cell r="E78">
            <v>0</v>
          </cell>
          <cell r="F78">
            <v>9.6479999999999997</v>
          </cell>
          <cell r="G78">
            <v>0</v>
          </cell>
          <cell r="H78">
            <v>11.654999999999999</v>
          </cell>
          <cell r="I78">
            <v>0</v>
          </cell>
          <cell r="J78">
            <v>9.2379999999999995</v>
          </cell>
          <cell r="K78">
            <v>0</v>
          </cell>
          <cell r="L78">
            <v>9.3019999999999996</v>
          </cell>
          <cell r="M78">
            <v>0</v>
          </cell>
          <cell r="N78">
            <v>14.945</v>
          </cell>
          <cell r="O78">
            <v>0</v>
          </cell>
          <cell r="P78">
            <v>9.0950000000000006</v>
          </cell>
          <cell r="Q78">
            <v>0</v>
          </cell>
          <cell r="R78">
            <v>6.4</v>
          </cell>
          <cell r="S78">
            <v>0</v>
          </cell>
          <cell r="T78">
            <v>9.1539999999999999</v>
          </cell>
          <cell r="U78">
            <v>0</v>
          </cell>
          <cell r="V78">
            <v>6.306</v>
          </cell>
          <cell r="W78">
            <v>0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ЛПИНО Нояб."/>
      <sheetName val="МЕТАЛЛОСТРОЙ  Нояб."/>
      <sheetName val="ПОНТОННЫЙ  Нояб."/>
      <sheetName val="САПЕРНЫЙ Нояб."/>
    </sheetNames>
    <sheetDataSet>
      <sheetData sheetId="0"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19.817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34.494999999999997</v>
          </cell>
          <cell r="AI7">
            <v>0</v>
          </cell>
          <cell r="AJ7">
            <v>18.98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21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18.98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27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4.7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19.817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34.494999999999997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</row>
        <row r="55">
          <cell r="D55">
            <v>1.5529999999999999</v>
          </cell>
          <cell r="E55">
            <v>0</v>
          </cell>
          <cell r="F55">
            <v>0</v>
          </cell>
          <cell r="G55">
            <v>0</v>
          </cell>
          <cell r="H55">
            <v>3.407</v>
          </cell>
          <cell r="I55">
            <v>0</v>
          </cell>
          <cell r="J55">
            <v>12.581</v>
          </cell>
          <cell r="K55">
            <v>0</v>
          </cell>
          <cell r="L55">
            <v>0</v>
          </cell>
          <cell r="M55">
            <v>0</v>
          </cell>
          <cell r="N55">
            <v>6.6950000000000003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41.424999999999997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4.9080000000000004</v>
          </cell>
          <cell r="AE55">
            <v>0</v>
          </cell>
          <cell r="AF55">
            <v>1.5509999999999999</v>
          </cell>
          <cell r="AG55">
            <v>0</v>
          </cell>
          <cell r="AH55">
            <v>15.287000000000001</v>
          </cell>
          <cell r="AI55">
            <v>0</v>
          </cell>
          <cell r="AJ55">
            <v>34.256</v>
          </cell>
          <cell r="AK55">
            <v>0</v>
          </cell>
          <cell r="AL55">
            <v>0</v>
          </cell>
          <cell r="AM55">
            <v>0</v>
          </cell>
          <cell r="AN55">
            <v>1.7640000000000002</v>
          </cell>
          <cell r="A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4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16.5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4.9279999999999999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17.757999999999999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5.5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16.5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23.5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6.4690000000000003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17.757999999999999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24.728000000000002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D60">
            <v>1.2</v>
          </cell>
          <cell r="E60">
            <v>0</v>
          </cell>
          <cell r="F60">
            <v>0</v>
          </cell>
          <cell r="G60">
            <v>0</v>
          </cell>
          <cell r="H60">
            <v>2.5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4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4</v>
          </cell>
          <cell r="AE60">
            <v>0</v>
          </cell>
          <cell r="AF60">
            <v>1</v>
          </cell>
          <cell r="AG60">
            <v>0</v>
          </cell>
          <cell r="AH60">
            <v>2.7</v>
          </cell>
          <cell r="AI60">
            <v>0</v>
          </cell>
          <cell r="AJ60">
            <v>1.5</v>
          </cell>
          <cell r="AK60">
            <v>0</v>
          </cell>
          <cell r="AL60">
            <v>0</v>
          </cell>
          <cell r="AM60">
            <v>0</v>
          </cell>
          <cell r="AN60">
            <v>0.5</v>
          </cell>
          <cell r="AO60">
            <v>0</v>
          </cell>
        </row>
        <row r="61">
          <cell r="D61">
            <v>1.5529999999999999</v>
          </cell>
          <cell r="E61">
            <v>0</v>
          </cell>
          <cell r="F61">
            <v>0</v>
          </cell>
          <cell r="G61">
            <v>0</v>
          </cell>
          <cell r="H61">
            <v>3.407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5.5110000000000001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4.9080000000000004</v>
          </cell>
          <cell r="AE61">
            <v>0</v>
          </cell>
          <cell r="AF61">
            <v>1.5509999999999999</v>
          </cell>
          <cell r="AG61">
            <v>0</v>
          </cell>
          <cell r="AH61">
            <v>4.6260000000000003</v>
          </cell>
          <cell r="AI61">
            <v>0</v>
          </cell>
          <cell r="AJ61">
            <v>2.3180000000000001</v>
          </cell>
          <cell r="AK61">
            <v>0</v>
          </cell>
          <cell r="AL61">
            <v>0</v>
          </cell>
          <cell r="AM61">
            <v>0</v>
          </cell>
          <cell r="AN61">
            <v>0.64400000000000002</v>
          </cell>
          <cell r="A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1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1</v>
          </cell>
          <cell r="A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0.91200000000000003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1.1200000000000001</v>
          </cell>
          <cell r="A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2</v>
          </cell>
          <cell r="AI64">
            <v>0</v>
          </cell>
          <cell r="AJ64">
            <v>1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9.7490000000000006</v>
          </cell>
          <cell r="AI65">
            <v>0</v>
          </cell>
          <cell r="AJ65">
            <v>2.25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2</v>
          </cell>
          <cell r="K66">
            <v>0</v>
          </cell>
          <cell r="L66">
            <v>0</v>
          </cell>
          <cell r="M66">
            <v>0</v>
          </cell>
          <cell r="N66">
            <v>2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10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1.1839999999999999</v>
          </cell>
          <cell r="K67">
            <v>0</v>
          </cell>
          <cell r="L67">
            <v>0</v>
          </cell>
          <cell r="M67">
            <v>0</v>
          </cell>
          <cell r="N67">
            <v>1.1839999999999999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5.9089999999999998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4.96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</row>
        <row r="68">
          <cell r="D68">
            <v>0.159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0.72199999999999998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0.32800000000000001</v>
          </cell>
          <cell r="AG68">
            <v>0</v>
          </cell>
          <cell r="AH68">
            <v>0.317</v>
          </cell>
          <cell r="AI68">
            <v>0</v>
          </cell>
          <cell r="AJ68">
            <v>0</v>
          </cell>
          <cell r="AK68">
            <v>0</v>
          </cell>
          <cell r="AL68">
            <v>92.438999999999993</v>
          </cell>
          <cell r="AM68">
            <v>0</v>
          </cell>
          <cell r="AN68">
            <v>10.298</v>
          </cell>
          <cell r="A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5.0999999999999996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1.53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0.56299999999999994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0.16900000000000001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</row>
        <row r="71">
          <cell r="D71">
            <v>1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1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1</v>
          </cell>
          <cell r="AG71">
            <v>0</v>
          </cell>
          <cell r="AH71">
            <v>2</v>
          </cell>
          <cell r="AI71">
            <v>0</v>
          </cell>
          <cell r="AJ71">
            <v>0</v>
          </cell>
          <cell r="AK71">
            <v>0</v>
          </cell>
          <cell r="AL71">
            <v>36</v>
          </cell>
          <cell r="AM71">
            <v>0</v>
          </cell>
          <cell r="AN71">
            <v>28</v>
          </cell>
          <cell r="AO71">
            <v>0</v>
          </cell>
        </row>
        <row r="72">
          <cell r="D72">
            <v>0.159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0.159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0.159</v>
          </cell>
          <cell r="AG72">
            <v>0</v>
          </cell>
          <cell r="AH72">
            <v>0.317</v>
          </cell>
          <cell r="AI72">
            <v>0</v>
          </cell>
          <cell r="AJ72">
            <v>0</v>
          </cell>
          <cell r="AK72">
            <v>0</v>
          </cell>
          <cell r="AL72">
            <v>38.023000000000003</v>
          </cell>
          <cell r="AM72">
            <v>0</v>
          </cell>
          <cell r="AN72">
            <v>10.298</v>
          </cell>
          <cell r="AO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17</v>
          </cell>
          <cell r="AM73">
            <v>0</v>
          </cell>
          <cell r="AN73">
            <v>0</v>
          </cell>
          <cell r="AO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54.415999999999997</v>
          </cell>
          <cell r="AM74">
            <v>0</v>
          </cell>
          <cell r="AN74">
            <v>0</v>
          </cell>
          <cell r="A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</row>
        <row r="77">
          <cell r="D77">
            <v>1.712</v>
          </cell>
          <cell r="E77">
            <v>0</v>
          </cell>
          <cell r="F77">
            <v>0</v>
          </cell>
          <cell r="G77">
            <v>0</v>
          </cell>
          <cell r="H77">
            <v>3.407</v>
          </cell>
          <cell r="I77">
            <v>0</v>
          </cell>
          <cell r="J77">
            <v>12.581</v>
          </cell>
          <cell r="K77">
            <v>0</v>
          </cell>
          <cell r="L77">
            <v>19.817</v>
          </cell>
          <cell r="M77">
            <v>0</v>
          </cell>
          <cell r="N77">
            <v>6.6950000000000003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0.72199999999999998</v>
          </cell>
          <cell r="U77">
            <v>0</v>
          </cell>
          <cell r="V77">
            <v>41.424999999999997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4.9080000000000004</v>
          </cell>
          <cell r="AE77">
            <v>0</v>
          </cell>
          <cell r="AF77">
            <v>1.879</v>
          </cell>
          <cell r="AG77">
            <v>0</v>
          </cell>
          <cell r="AH77">
            <v>50.098999999999997</v>
          </cell>
          <cell r="AI77">
            <v>0</v>
          </cell>
          <cell r="AJ77">
            <v>53.236000000000004</v>
          </cell>
          <cell r="AK77">
            <v>0</v>
          </cell>
          <cell r="AL77">
            <v>92.438999999999993</v>
          </cell>
          <cell r="AM77">
            <v>0</v>
          </cell>
          <cell r="AN77">
            <v>12.062000000000001</v>
          </cell>
          <cell r="AO77">
            <v>0</v>
          </cell>
        </row>
        <row r="78">
          <cell r="D78">
            <v>21.234000000000002</v>
          </cell>
          <cell r="E78">
            <v>0</v>
          </cell>
          <cell r="F78">
            <v>24.34</v>
          </cell>
          <cell r="G78">
            <v>0</v>
          </cell>
          <cell r="H78">
            <v>15.324999999999999</v>
          </cell>
          <cell r="I78">
            <v>0</v>
          </cell>
          <cell r="J78">
            <v>16.372</v>
          </cell>
          <cell r="K78">
            <v>0</v>
          </cell>
          <cell r="L78">
            <v>4.1719999999999997</v>
          </cell>
          <cell r="M78">
            <v>0</v>
          </cell>
          <cell r="N78">
            <v>11.95</v>
          </cell>
          <cell r="O78">
            <v>0</v>
          </cell>
          <cell r="P78">
            <v>2.9079999999999999</v>
          </cell>
          <cell r="Q78">
            <v>0</v>
          </cell>
          <cell r="R78">
            <v>9.2959999999999994</v>
          </cell>
          <cell r="S78">
            <v>0</v>
          </cell>
          <cell r="T78">
            <v>10.717000000000001</v>
          </cell>
          <cell r="U78">
            <v>0</v>
          </cell>
          <cell r="V78">
            <v>9.2189999999999994</v>
          </cell>
          <cell r="W78">
            <v>0</v>
          </cell>
          <cell r="X78">
            <v>3.7679999999999998</v>
          </cell>
          <cell r="Y78">
            <v>0</v>
          </cell>
          <cell r="Z78">
            <v>3.085</v>
          </cell>
          <cell r="AA78">
            <v>0</v>
          </cell>
          <cell r="AB78">
            <v>3.085</v>
          </cell>
          <cell r="AC78">
            <v>0</v>
          </cell>
          <cell r="AD78">
            <v>16.832000000000001</v>
          </cell>
          <cell r="AE78">
            <v>0</v>
          </cell>
          <cell r="AF78">
            <v>2.5790000000000002</v>
          </cell>
          <cell r="AG78">
            <v>0</v>
          </cell>
          <cell r="AH78">
            <v>48.7</v>
          </cell>
          <cell r="AI78">
            <v>0</v>
          </cell>
          <cell r="AJ78">
            <v>16.806000000000001</v>
          </cell>
          <cell r="AK78">
            <v>0</v>
          </cell>
          <cell r="AL78">
            <v>39.023000000000003</v>
          </cell>
          <cell r="AM78">
            <v>0</v>
          </cell>
          <cell r="AN78">
            <v>20.556999999999999</v>
          </cell>
          <cell r="AO78">
            <v>0</v>
          </cell>
        </row>
      </sheetData>
      <sheetData sheetId="1">
        <row r="7">
          <cell r="D7">
            <v>0</v>
          </cell>
          <cell r="E7">
            <v>0</v>
          </cell>
          <cell r="F7">
            <v>83.088999999999999</v>
          </cell>
          <cell r="G7">
            <v>0</v>
          </cell>
          <cell r="H7">
            <v>86.907000000000011</v>
          </cell>
          <cell r="I7">
            <v>0</v>
          </cell>
          <cell r="J7">
            <v>0</v>
          </cell>
          <cell r="K7">
            <v>0</v>
          </cell>
          <cell r="L7">
            <v>1.008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2.2440000000000002</v>
          </cell>
          <cell r="U7">
            <v>0</v>
          </cell>
          <cell r="V7">
            <v>0</v>
          </cell>
          <cell r="W7">
            <v>0</v>
          </cell>
          <cell r="X7">
            <v>42.890999999999998</v>
          </cell>
          <cell r="Y7">
            <v>0</v>
          </cell>
          <cell r="Z7">
            <v>6.4550000000000001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113.687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144.542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1.159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49.402999999999999</v>
          </cell>
          <cell r="BY7">
            <v>0</v>
          </cell>
          <cell r="BZ7">
            <v>190.89699999999999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0.83899999999999997</v>
          </cell>
          <cell r="CM7">
            <v>0</v>
          </cell>
          <cell r="CN7">
            <v>0</v>
          </cell>
          <cell r="CO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158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203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113.687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144.542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</row>
        <row r="20">
          <cell r="D20">
            <v>0</v>
          </cell>
          <cell r="E20">
            <v>0</v>
          </cell>
          <cell r="F20">
            <v>83.088999999999999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2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2.2440000000000002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1.5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1.5</v>
          </cell>
          <cell r="CM23">
            <v>0</v>
          </cell>
          <cell r="CN23">
            <v>0</v>
          </cell>
          <cell r="C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3.355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0.83899999999999997</v>
          </cell>
          <cell r="CM24">
            <v>0</v>
          </cell>
          <cell r="CN24">
            <v>0</v>
          </cell>
          <cell r="C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1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83.552000000000007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112.075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1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6.4550000000000001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1.25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1.159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84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49.402999999999999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1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1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42.890999999999998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78.822000000000003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1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1.008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3.887</v>
          </cell>
          <cell r="I55">
            <v>0</v>
          </cell>
          <cell r="J55">
            <v>35.588000000000001</v>
          </cell>
          <cell r="K55">
            <v>0</v>
          </cell>
          <cell r="L55">
            <v>2.9060000000000001</v>
          </cell>
          <cell r="M55">
            <v>0</v>
          </cell>
          <cell r="N55">
            <v>8.24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3.6659999999999999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13.977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117.886</v>
          </cell>
          <cell r="BG55">
            <v>0</v>
          </cell>
          <cell r="BH55">
            <v>4.4470000000000001</v>
          </cell>
          <cell r="BI55">
            <v>0</v>
          </cell>
          <cell r="BJ55">
            <v>0</v>
          </cell>
          <cell r="BK55">
            <v>0</v>
          </cell>
          <cell r="BL55">
            <v>5.694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4.0759999999999996</v>
          </cell>
          <cell r="CA55">
            <v>0</v>
          </cell>
          <cell r="CB55">
            <v>2.9169999999999998</v>
          </cell>
          <cell r="CC55">
            <v>0</v>
          </cell>
          <cell r="CD55">
            <v>3.0630000000000002</v>
          </cell>
          <cell r="CE55">
            <v>0</v>
          </cell>
          <cell r="CF55">
            <v>0</v>
          </cell>
          <cell r="CG55">
            <v>0</v>
          </cell>
          <cell r="CH55">
            <v>9.6219999999999999</v>
          </cell>
          <cell r="CI55">
            <v>0</v>
          </cell>
          <cell r="CJ55">
            <v>0</v>
          </cell>
          <cell r="CK55">
            <v>0</v>
          </cell>
          <cell r="CL55">
            <v>10.457999999999998</v>
          </cell>
          <cell r="CM55">
            <v>0</v>
          </cell>
          <cell r="CN55">
            <v>18.105</v>
          </cell>
          <cell r="C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4.5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5.6529999999999996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1.3</v>
          </cell>
          <cell r="M58">
            <v>0</v>
          </cell>
          <cell r="N58">
            <v>4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4.5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1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0.91700000000000004</v>
          </cell>
          <cell r="M59">
            <v>0</v>
          </cell>
          <cell r="N59">
            <v>5.6550000000000002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5.6529999999999996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1.766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3</v>
          </cell>
          <cell r="I60">
            <v>0</v>
          </cell>
          <cell r="J60">
            <v>23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2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78.400000000000006</v>
          </cell>
          <cell r="BG60">
            <v>0</v>
          </cell>
          <cell r="BH60">
            <v>2</v>
          </cell>
          <cell r="BI60">
            <v>0</v>
          </cell>
          <cell r="BJ60">
            <v>0</v>
          </cell>
          <cell r="BK60">
            <v>0</v>
          </cell>
          <cell r="BL60">
            <v>4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2</v>
          </cell>
          <cell r="CE60">
            <v>0</v>
          </cell>
          <cell r="CF60">
            <v>0</v>
          </cell>
          <cell r="CG60">
            <v>0</v>
          </cell>
          <cell r="CH60">
            <v>4</v>
          </cell>
          <cell r="CI60">
            <v>0</v>
          </cell>
          <cell r="CJ60">
            <v>0</v>
          </cell>
          <cell r="CK60">
            <v>0</v>
          </cell>
          <cell r="CL60">
            <v>1.5</v>
          </cell>
          <cell r="CM60">
            <v>0</v>
          </cell>
          <cell r="CN60">
            <v>11.5</v>
          </cell>
          <cell r="CO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3.887</v>
          </cell>
          <cell r="I61">
            <v>0</v>
          </cell>
          <cell r="J61">
            <v>33.140999999999998</v>
          </cell>
          <cell r="K61">
            <v>0</v>
          </cell>
          <cell r="L61">
            <v>1.397</v>
          </cell>
          <cell r="M61">
            <v>0</v>
          </cell>
          <cell r="N61">
            <v>1.397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3.0739999999999998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94.975999999999999</v>
          </cell>
          <cell r="BG61">
            <v>0</v>
          </cell>
          <cell r="BH61">
            <v>2.681</v>
          </cell>
          <cell r="BI61">
            <v>0</v>
          </cell>
          <cell r="BJ61">
            <v>0</v>
          </cell>
          <cell r="BK61">
            <v>0</v>
          </cell>
          <cell r="BL61">
            <v>5.694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1.6539999999999999</v>
          </cell>
          <cell r="CC61">
            <v>0</v>
          </cell>
          <cell r="CD61">
            <v>3.0630000000000002</v>
          </cell>
          <cell r="CE61">
            <v>0</v>
          </cell>
          <cell r="CF61">
            <v>0</v>
          </cell>
          <cell r="CG61">
            <v>0</v>
          </cell>
          <cell r="CH61">
            <v>5.3609999999999998</v>
          </cell>
          <cell r="CI61">
            <v>0</v>
          </cell>
          <cell r="CJ61">
            <v>0</v>
          </cell>
          <cell r="CK61">
            <v>0</v>
          </cell>
          <cell r="CL61">
            <v>2.2599999999999998</v>
          </cell>
          <cell r="CM61">
            <v>0</v>
          </cell>
          <cell r="CN61">
            <v>14.119</v>
          </cell>
          <cell r="C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1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4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1</v>
          </cell>
          <cell r="CI64">
            <v>0</v>
          </cell>
          <cell r="CJ64">
            <v>0</v>
          </cell>
          <cell r="CK64">
            <v>0</v>
          </cell>
          <cell r="CL64">
            <v>1</v>
          </cell>
          <cell r="CM64">
            <v>0</v>
          </cell>
          <cell r="CN64">
            <v>1</v>
          </cell>
          <cell r="C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2.0790000000000002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22.91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4.2610000000000001</v>
          </cell>
          <cell r="CI65">
            <v>0</v>
          </cell>
          <cell r="CJ65">
            <v>0</v>
          </cell>
          <cell r="CK65">
            <v>0</v>
          </cell>
          <cell r="CL65">
            <v>5.5629999999999997</v>
          </cell>
          <cell r="CM65">
            <v>0</v>
          </cell>
          <cell r="CN65">
            <v>3.9860000000000002</v>
          </cell>
          <cell r="CO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4</v>
          </cell>
          <cell r="K66">
            <v>0</v>
          </cell>
          <cell r="L66">
            <v>1</v>
          </cell>
          <cell r="M66">
            <v>0</v>
          </cell>
          <cell r="N66">
            <v>2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1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1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2</v>
          </cell>
          <cell r="CA66">
            <v>0</v>
          </cell>
          <cell r="CB66">
            <v>2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4</v>
          </cell>
          <cell r="CM66">
            <v>0</v>
          </cell>
          <cell r="CN66">
            <v>0</v>
          </cell>
          <cell r="CO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2.4470000000000001</v>
          </cell>
          <cell r="K67">
            <v>0</v>
          </cell>
          <cell r="L67">
            <v>0.59199999999999997</v>
          </cell>
          <cell r="M67">
            <v>0</v>
          </cell>
          <cell r="N67">
            <v>1.1879999999999999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0.59199999999999997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0.59199999999999997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4.0759999999999996</v>
          </cell>
          <cell r="CA67">
            <v>0</v>
          </cell>
          <cell r="CB67">
            <v>1.2629999999999999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2.6349999999999998</v>
          </cell>
          <cell r="CM67">
            <v>0</v>
          </cell>
          <cell r="CN67">
            <v>0</v>
          </cell>
          <cell r="CO67">
            <v>0</v>
          </cell>
        </row>
        <row r="68">
          <cell r="D68">
            <v>3.1909999999999998</v>
          </cell>
          <cell r="E68">
            <v>0</v>
          </cell>
          <cell r="F68">
            <v>3.1909999999999998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0.9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1.296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4.5369999999999999</v>
          </cell>
          <cell r="Y68">
            <v>0</v>
          </cell>
          <cell r="Z68">
            <v>3.1909999999999998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4.5369999999999999</v>
          </cell>
          <cell r="AG68">
            <v>0</v>
          </cell>
          <cell r="AH68">
            <v>3.1909999999999998</v>
          </cell>
          <cell r="AI68">
            <v>0</v>
          </cell>
          <cell r="AJ68">
            <v>2.97</v>
          </cell>
          <cell r="AK68">
            <v>0</v>
          </cell>
          <cell r="AL68">
            <v>4.0419999999999998</v>
          </cell>
          <cell r="AM68">
            <v>0</v>
          </cell>
          <cell r="AN68">
            <v>3.1909999999999998</v>
          </cell>
          <cell r="AO68">
            <v>0</v>
          </cell>
          <cell r="AP68">
            <v>3.1909999999999998</v>
          </cell>
          <cell r="AQ68">
            <v>0</v>
          </cell>
          <cell r="AR68">
            <v>3.782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3.1909999999999998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1.2390000000000001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1.3460000000000001</v>
          </cell>
          <cell r="CK68">
            <v>0</v>
          </cell>
          <cell r="CL68">
            <v>1.3460000000000001</v>
          </cell>
          <cell r="CM68">
            <v>0</v>
          </cell>
          <cell r="CN68">
            <v>0</v>
          </cell>
          <cell r="C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8.16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11.22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0.9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1.2390000000000001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1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1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1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3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1</v>
          </cell>
          <cell r="CK71">
            <v>0</v>
          </cell>
          <cell r="CL71">
            <v>1</v>
          </cell>
          <cell r="CM71">
            <v>0</v>
          </cell>
          <cell r="CN71">
            <v>0</v>
          </cell>
          <cell r="CO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1.296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1.3460000000000001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1.3460000000000001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4.0419999999999998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1.3460000000000001</v>
          </cell>
          <cell r="CK72">
            <v>0</v>
          </cell>
          <cell r="CL72">
            <v>1.3460000000000001</v>
          </cell>
          <cell r="CM72">
            <v>0</v>
          </cell>
          <cell r="CN72">
            <v>0</v>
          </cell>
          <cell r="CO72">
            <v>0</v>
          </cell>
        </row>
        <row r="73">
          <cell r="D73">
            <v>1</v>
          </cell>
          <cell r="E73">
            <v>0</v>
          </cell>
          <cell r="F73">
            <v>1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1</v>
          </cell>
          <cell r="Y73">
            <v>0</v>
          </cell>
          <cell r="Z73">
            <v>1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1</v>
          </cell>
          <cell r="AG73">
            <v>0</v>
          </cell>
          <cell r="AH73">
            <v>1</v>
          </cell>
          <cell r="AI73">
            <v>0</v>
          </cell>
          <cell r="AJ73">
            <v>1</v>
          </cell>
          <cell r="AK73">
            <v>0</v>
          </cell>
          <cell r="AL73">
            <v>0</v>
          </cell>
          <cell r="AM73">
            <v>0</v>
          </cell>
          <cell r="AN73">
            <v>1</v>
          </cell>
          <cell r="AO73">
            <v>0</v>
          </cell>
          <cell r="AP73">
            <v>1</v>
          </cell>
          <cell r="AQ73">
            <v>0</v>
          </cell>
          <cell r="AR73">
            <v>2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1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</row>
        <row r="74">
          <cell r="D74">
            <v>3.1909999999999998</v>
          </cell>
          <cell r="E74">
            <v>0</v>
          </cell>
          <cell r="F74">
            <v>3.1909999999999998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3.1909999999999998</v>
          </cell>
          <cell r="Y74">
            <v>0</v>
          </cell>
          <cell r="Z74">
            <v>3.1909999999999998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3.1909999999999998</v>
          </cell>
          <cell r="AG74">
            <v>0</v>
          </cell>
          <cell r="AH74">
            <v>3.1909999999999998</v>
          </cell>
          <cell r="AI74">
            <v>0</v>
          </cell>
          <cell r="AJ74">
            <v>2.97</v>
          </cell>
          <cell r="AK74">
            <v>0</v>
          </cell>
          <cell r="AL74">
            <v>0</v>
          </cell>
          <cell r="AM74">
            <v>0</v>
          </cell>
          <cell r="AN74">
            <v>3.1909999999999998</v>
          </cell>
          <cell r="AO74">
            <v>0</v>
          </cell>
          <cell r="AP74">
            <v>3.1909999999999998</v>
          </cell>
          <cell r="AQ74">
            <v>0</v>
          </cell>
          <cell r="AR74">
            <v>3.782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3.1909999999999998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</row>
        <row r="77">
          <cell r="D77">
            <v>3.1909999999999998</v>
          </cell>
          <cell r="E77">
            <v>0</v>
          </cell>
          <cell r="F77">
            <v>86.28</v>
          </cell>
          <cell r="G77">
            <v>0</v>
          </cell>
          <cell r="H77">
            <v>90.794000000000011</v>
          </cell>
          <cell r="I77">
            <v>0</v>
          </cell>
          <cell r="J77">
            <v>35.588000000000001</v>
          </cell>
          <cell r="K77">
            <v>0</v>
          </cell>
          <cell r="L77">
            <v>4.8140000000000001</v>
          </cell>
          <cell r="M77">
            <v>0</v>
          </cell>
          <cell r="N77">
            <v>8.24</v>
          </cell>
          <cell r="O77">
            <v>0</v>
          </cell>
          <cell r="P77">
            <v>0</v>
          </cell>
          <cell r="Q77">
            <v>0</v>
          </cell>
          <cell r="R77">
            <v>1.296</v>
          </cell>
          <cell r="S77">
            <v>0</v>
          </cell>
          <cell r="T77">
            <v>2.2440000000000002</v>
          </cell>
          <cell r="U77">
            <v>0</v>
          </cell>
          <cell r="V77">
            <v>0</v>
          </cell>
          <cell r="W77">
            <v>0</v>
          </cell>
          <cell r="X77">
            <v>47.427999999999997</v>
          </cell>
          <cell r="Y77">
            <v>0</v>
          </cell>
          <cell r="Z77">
            <v>9.6460000000000008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8.2029999999999994</v>
          </cell>
          <cell r="AG77">
            <v>0</v>
          </cell>
          <cell r="AH77">
            <v>3.1909999999999998</v>
          </cell>
          <cell r="AI77">
            <v>0</v>
          </cell>
          <cell r="AJ77">
            <v>2.97</v>
          </cell>
          <cell r="AK77">
            <v>0</v>
          </cell>
          <cell r="AL77">
            <v>4.0419999999999998</v>
          </cell>
          <cell r="AM77">
            <v>0</v>
          </cell>
          <cell r="AN77">
            <v>17.167999999999999</v>
          </cell>
          <cell r="AO77">
            <v>0</v>
          </cell>
          <cell r="AP77">
            <v>3.1909999999999998</v>
          </cell>
          <cell r="AQ77">
            <v>0</v>
          </cell>
          <cell r="AR77">
            <v>117.46899999999999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144.542</v>
          </cell>
          <cell r="AY77">
            <v>0</v>
          </cell>
          <cell r="AZ77">
            <v>0</v>
          </cell>
          <cell r="BA77">
            <v>0</v>
          </cell>
          <cell r="BB77">
            <v>3.1909999999999998</v>
          </cell>
          <cell r="BC77">
            <v>0</v>
          </cell>
          <cell r="BD77">
            <v>0</v>
          </cell>
          <cell r="BE77">
            <v>0</v>
          </cell>
          <cell r="BF77">
            <v>117.886</v>
          </cell>
          <cell r="BG77">
            <v>0</v>
          </cell>
          <cell r="BH77">
            <v>6.8449999999999998</v>
          </cell>
          <cell r="BI77">
            <v>0</v>
          </cell>
          <cell r="BJ77">
            <v>0</v>
          </cell>
          <cell r="BK77">
            <v>0</v>
          </cell>
          <cell r="BL77">
            <v>5.694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49.402999999999999</v>
          </cell>
          <cell r="BY77">
            <v>0</v>
          </cell>
          <cell r="BZ77">
            <v>194.97299999999998</v>
          </cell>
          <cell r="CA77">
            <v>0</v>
          </cell>
          <cell r="CB77">
            <v>2.9169999999999998</v>
          </cell>
          <cell r="CC77">
            <v>0</v>
          </cell>
          <cell r="CD77">
            <v>3.0630000000000002</v>
          </cell>
          <cell r="CE77">
            <v>0</v>
          </cell>
          <cell r="CF77">
            <v>0</v>
          </cell>
          <cell r="CG77">
            <v>0</v>
          </cell>
          <cell r="CH77">
            <v>9.6219999999999999</v>
          </cell>
          <cell r="CI77">
            <v>0</v>
          </cell>
          <cell r="CJ77">
            <v>1.3460000000000001</v>
          </cell>
          <cell r="CK77">
            <v>0</v>
          </cell>
          <cell r="CL77">
            <v>12.642999999999999</v>
          </cell>
          <cell r="CM77">
            <v>0</v>
          </cell>
          <cell r="CN77">
            <v>18.105</v>
          </cell>
          <cell r="CO77">
            <v>0</v>
          </cell>
        </row>
        <row r="78">
          <cell r="D78">
            <v>0.77600000000000002</v>
          </cell>
          <cell r="E78">
            <v>0</v>
          </cell>
          <cell r="F78">
            <v>1.0349999999999999</v>
          </cell>
          <cell r="G78">
            <v>0</v>
          </cell>
          <cell r="H78">
            <v>22.294</v>
          </cell>
          <cell r="I78">
            <v>0</v>
          </cell>
          <cell r="J78">
            <v>2.415</v>
          </cell>
          <cell r="K78">
            <v>0</v>
          </cell>
          <cell r="L78">
            <v>67.986999999999995</v>
          </cell>
          <cell r="M78">
            <v>0</v>
          </cell>
          <cell r="N78">
            <v>9.8940000000000001</v>
          </cell>
          <cell r="O78">
            <v>0</v>
          </cell>
          <cell r="P78">
            <v>8.3330000000000002</v>
          </cell>
          <cell r="Q78">
            <v>0</v>
          </cell>
          <cell r="R78">
            <v>8.8160000000000007</v>
          </cell>
          <cell r="S78">
            <v>0</v>
          </cell>
          <cell r="T78">
            <v>2.4820000000000002</v>
          </cell>
          <cell r="U78">
            <v>0</v>
          </cell>
          <cell r="V78">
            <v>0.26100000000000001</v>
          </cell>
          <cell r="W78">
            <v>0</v>
          </cell>
          <cell r="X78">
            <v>4.0069999999999997</v>
          </cell>
          <cell r="Y78">
            <v>0</v>
          </cell>
          <cell r="Z78">
            <v>14.811</v>
          </cell>
          <cell r="AA78">
            <v>0</v>
          </cell>
          <cell r="AB78">
            <v>0.26100000000000001</v>
          </cell>
          <cell r="AC78">
            <v>0</v>
          </cell>
          <cell r="AD78">
            <v>1.548</v>
          </cell>
          <cell r="AE78">
            <v>0</v>
          </cell>
          <cell r="AF78">
            <v>4.4039999999999999</v>
          </cell>
          <cell r="AG78">
            <v>0</v>
          </cell>
          <cell r="AH78">
            <v>1.548</v>
          </cell>
          <cell r="AI78">
            <v>0</v>
          </cell>
          <cell r="AJ78">
            <v>2.1960000000000002</v>
          </cell>
          <cell r="AK78">
            <v>0</v>
          </cell>
          <cell r="AL78">
            <v>0.72299999999999998</v>
          </cell>
          <cell r="AM78">
            <v>0</v>
          </cell>
          <cell r="AN78">
            <v>6.8849999999999998</v>
          </cell>
          <cell r="AO78">
            <v>0</v>
          </cell>
          <cell r="AP78">
            <v>1.7789999999999999</v>
          </cell>
          <cell r="AQ78">
            <v>0</v>
          </cell>
          <cell r="AR78">
            <v>0.26100000000000001</v>
          </cell>
          <cell r="AS78">
            <v>0</v>
          </cell>
          <cell r="AT78">
            <v>0.46700000000000003</v>
          </cell>
          <cell r="AU78">
            <v>0</v>
          </cell>
          <cell r="AV78">
            <v>53.073999999999998</v>
          </cell>
          <cell r="AW78">
            <v>0</v>
          </cell>
          <cell r="AX78">
            <v>1.331</v>
          </cell>
          <cell r="AY78">
            <v>0</v>
          </cell>
          <cell r="AZ78">
            <v>51.18</v>
          </cell>
          <cell r="BA78">
            <v>0</v>
          </cell>
          <cell r="BB78">
            <v>55.064999999999998</v>
          </cell>
          <cell r="BC78">
            <v>0</v>
          </cell>
          <cell r="BD78">
            <v>0.46700000000000003</v>
          </cell>
          <cell r="BE78">
            <v>0</v>
          </cell>
          <cell r="BF78">
            <v>2.6739999999999999</v>
          </cell>
          <cell r="BG78">
            <v>0</v>
          </cell>
          <cell r="BH78">
            <v>18.065999999999999</v>
          </cell>
          <cell r="BI78">
            <v>0</v>
          </cell>
          <cell r="BJ78">
            <v>3.5139999999999998</v>
          </cell>
          <cell r="BK78">
            <v>0</v>
          </cell>
          <cell r="BL78">
            <v>1.4379999999999999</v>
          </cell>
          <cell r="BM78">
            <v>0</v>
          </cell>
          <cell r="BN78">
            <v>0.26100000000000001</v>
          </cell>
          <cell r="BO78">
            <v>0</v>
          </cell>
          <cell r="BP78">
            <v>0.79500000000000004</v>
          </cell>
          <cell r="BQ78">
            <v>0</v>
          </cell>
          <cell r="BR78">
            <v>2.605</v>
          </cell>
          <cell r="BS78">
            <v>0</v>
          </cell>
          <cell r="BT78">
            <v>1.972</v>
          </cell>
          <cell r="BU78">
            <v>0</v>
          </cell>
          <cell r="BV78">
            <v>1.331</v>
          </cell>
          <cell r="BW78">
            <v>0</v>
          </cell>
          <cell r="BX78">
            <v>4.7569999999999997</v>
          </cell>
          <cell r="BY78">
            <v>0</v>
          </cell>
          <cell r="BZ78">
            <v>22.722000000000001</v>
          </cell>
          <cell r="CA78">
            <v>0</v>
          </cell>
          <cell r="CB78">
            <v>0.76600000000000001</v>
          </cell>
          <cell r="CC78">
            <v>0</v>
          </cell>
          <cell r="CD78">
            <v>0.90400000000000003</v>
          </cell>
          <cell r="CE78">
            <v>0</v>
          </cell>
          <cell r="CF78">
            <v>0.72299999999999998</v>
          </cell>
          <cell r="CG78">
            <v>0</v>
          </cell>
          <cell r="CH78">
            <v>4.4370000000000003</v>
          </cell>
          <cell r="CI78">
            <v>0</v>
          </cell>
          <cell r="CJ78">
            <v>1.595</v>
          </cell>
          <cell r="CK78">
            <v>0</v>
          </cell>
          <cell r="CL78">
            <v>15.593</v>
          </cell>
          <cell r="CM78">
            <v>0</v>
          </cell>
          <cell r="CN78">
            <v>0.26100000000000001</v>
          </cell>
          <cell r="CO78">
            <v>0</v>
          </cell>
        </row>
      </sheetData>
      <sheetData sheetId="2">
        <row r="7">
          <cell r="D7">
            <v>0.94499999999999995</v>
          </cell>
          <cell r="E7">
            <v>0</v>
          </cell>
          <cell r="F7">
            <v>0</v>
          </cell>
          <cell r="G7">
            <v>0</v>
          </cell>
          <cell r="H7">
            <v>0.42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1.7849999999999999</v>
          </cell>
          <cell r="O7">
            <v>0</v>
          </cell>
          <cell r="P7">
            <v>8.104000000000001</v>
          </cell>
          <cell r="Q7">
            <v>0</v>
          </cell>
          <cell r="R7">
            <v>3.1509999999999998</v>
          </cell>
          <cell r="S7">
            <v>0</v>
          </cell>
          <cell r="T7">
            <v>0</v>
          </cell>
          <cell r="U7">
            <v>0</v>
          </cell>
          <cell r="V7">
            <v>16.706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174.92500000000001</v>
          </cell>
          <cell r="AG7">
            <v>0</v>
          </cell>
          <cell r="AH7">
            <v>2.4169999999999998</v>
          </cell>
          <cell r="AI7">
            <v>0</v>
          </cell>
          <cell r="AJ7">
            <v>0</v>
          </cell>
          <cell r="AK7">
            <v>0</v>
          </cell>
          <cell r="AL7">
            <v>0.42</v>
          </cell>
          <cell r="AM7">
            <v>0</v>
          </cell>
          <cell r="AN7">
            <v>66.247</v>
          </cell>
          <cell r="AO7">
            <v>0</v>
          </cell>
          <cell r="AP7">
            <v>110.73699999999999</v>
          </cell>
          <cell r="AQ7">
            <v>0</v>
          </cell>
          <cell r="AR7">
            <v>129.078</v>
          </cell>
          <cell r="AS7">
            <v>0</v>
          </cell>
          <cell r="AT7">
            <v>1.26</v>
          </cell>
          <cell r="AU7">
            <v>0</v>
          </cell>
          <cell r="AV7">
            <v>230.864</v>
          </cell>
          <cell r="AW7">
            <v>0</v>
          </cell>
          <cell r="AX7">
            <v>34.372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5.3860000000000001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3.9470000000000001</v>
          </cell>
          <cell r="BM7">
            <v>0</v>
          </cell>
          <cell r="BN7">
            <v>0</v>
          </cell>
          <cell r="BO7">
            <v>0</v>
          </cell>
          <cell r="BP7">
            <v>11.007999999999999</v>
          </cell>
          <cell r="BQ7">
            <v>0</v>
          </cell>
          <cell r="BR7">
            <v>428.51500000000004</v>
          </cell>
          <cell r="BS7">
            <v>0</v>
          </cell>
          <cell r="BT7">
            <v>191.84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353.62700000000001</v>
          </cell>
          <cell r="CC7">
            <v>0</v>
          </cell>
          <cell r="CD7">
            <v>1.258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2.1</v>
          </cell>
          <cell r="CM7">
            <v>0</v>
          </cell>
          <cell r="CN7">
            <v>160.28299999999999</v>
          </cell>
          <cell r="CO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241.2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158</v>
          </cell>
          <cell r="AQ14">
            <v>0</v>
          </cell>
          <cell r="AR14">
            <v>175</v>
          </cell>
          <cell r="AS14">
            <v>0</v>
          </cell>
          <cell r="AT14">
            <v>0</v>
          </cell>
          <cell r="AU14">
            <v>0</v>
          </cell>
          <cell r="AV14">
            <v>322</v>
          </cell>
          <cell r="AW14">
            <v>0</v>
          </cell>
          <cell r="AX14">
            <v>196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268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172.50800000000001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110.73699999999999</v>
          </cell>
          <cell r="AQ15">
            <v>0</v>
          </cell>
          <cell r="AR15">
            <v>128.238</v>
          </cell>
          <cell r="AS15">
            <v>0</v>
          </cell>
          <cell r="AT15">
            <v>0</v>
          </cell>
          <cell r="AU15">
            <v>0</v>
          </cell>
          <cell r="AV15">
            <v>226.12799999999999</v>
          </cell>
          <cell r="AW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191.84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1.258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9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3.056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11.8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16.706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15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11.007999999999999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2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3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1</v>
          </cell>
          <cell r="CO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327.53500000000003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330.702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156.67699999999999</v>
          </cell>
          <cell r="C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12.4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3.1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6.8529999999999998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3.9470000000000001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3.8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0.9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2.7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0.03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6.4240000000000004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1.5249999999999999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5.3860000000000001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16.158999999999999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0.20599999999999999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</row>
        <row r="35">
          <cell r="D35">
            <v>2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4</v>
          </cell>
          <cell r="O35">
            <v>0</v>
          </cell>
          <cell r="P35">
            <v>4</v>
          </cell>
          <cell r="Q35">
            <v>0</v>
          </cell>
          <cell r="R35">
            <v>7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5</v>
          </cell>
          <cell r="AG35">
            <v>0</v>
          </cell>
          <cell r="AH35">
            <v>5</v>
          </cell>
          <cell r="AI35">
            <v>0</v>
          </cell>
          <cell r="AJ35">
            <v>0</v>
          </cell>
          <cell r="AK35">
            <v>0</v>
          </cell>
          <cell r="AL35">
            <v>1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2</v>
          </cell>
          <cell r="AS35">
            <v>0</v>
          </cell>
          <cell r="AT35">
            <v>3</v>
          </cell>
          <cell r="AU35">
            <v>0</v>
          </cell>
          <cell r="AV35">
            <v>2</v>
          </cell>
          <cell r="AW35">
            <v>0</v>
          </cell>
          <cell r="AX35">
            <v>3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5</v>
          </cell>
          <cell r="CM35">
            <v>0</v>
          </cell>
          <cell r="CN35">
            <v>0</v>
          </cell>
          <cell r="CO35">
            <v>0</v>
          </cell>
        </row>
        <row r="36">
          <cell r="D36">
            <v>0.94499999999999995</v>
          </cell>
          <cell r="E36">
            <v>0</v>
          </cell>
          <cell r="F36">
            <v>0</v>
          </cell>
          <cell r="G36">
            <v>0</v>
          </cell>
          <cell r="H36">
            <v>0.42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1.7849999999999999</v>
          </cell>
          <cell r="O36">
            <v>0</v>
          </cell>
          <cell r="P36">
            <v>1.68</v>
          </cell>
          <cell r="Q36">
            <v>0</v>
          </cell>
          <cell r="R36">
            <v>3.1509999999999998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2.4169999999999998</v>
          </cell>
          <cell r="AG36">
            <v>0</v>
          </cell>
          <cell r="AH36">
            <v>2.4169999999999998</v>
          </cell>
          <cell r="AI36">
            <v>0</v>
          </cell>
          <cell r="AJ36">
            <v>0</v>
          </cell>
          <cell r="AK36">
            <v>0</v>
          </cell>
          <cell r="AL36">
            <v>0.42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0.84</v>
          </cell>
          <cell r="AS36">
            <v>0</v>
          </cell>
          <cell r="AT36">
            <v>1.26</v>
          </cell>
          <cell r="AU36">
            <v>0</v>
          </cell>
          <cell r="AV36">
            <v>1.68</v>
          </cell>
          <cell r="AW36">
            <v>0</v>
          </cell>
          <cell r="AX36">
            <v>1.26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2.1</v>
          </cell>
          <cell r="CM36">
            <v>0</v>
          </cell>
          <cell r="CN36">
            <v>0</v>
          </cell>
          <cell r="C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2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4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17.702000000000002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71.941999999999993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22.719000000000001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7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10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4</v>
          </cell>
          <cell r="C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59.393999999999998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12.879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3.6059999999999999</v>
          </cell>
          <cell r="C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74.042000000000002</v>
          </cell>
          <cell r="S55">
            <v>0</v>
          </cell>
          <cell r="T55">
            <v>24.602</v>
          </cell>
          <cell r="U55">
            <v>0</v>
          </cell>
          <cell r="V55">
            <v>1.61</v>
          </cell>
          <cell r="W55">
            <v>0</v>
          </cell>
          <cell r="X55">
            <v>1.9319999999999999</v>
          </cell>
          <cell r="Y55">
            <v>0</v>
          </cell>
          <cell r="Z55">
            <v>5.819</v>
          </cell>
          <cell r="AA55">
            <v>0</v>
          </cell>
          <cell r="AB55">
            <v>3.149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19.917999999999999</v>
          </cell>
          <cell r="AO55">
            <v>0</v>
          </cell>
          <cell r="AP55">
            <v>0</v>
          </cell>
          <cell r="AQ55">
            <v>0</v>
          </cell>
          <cell r="AR55">
            <v>3.1930000000000001</v>
          </cell>
          <cell r="AS55">
            <v>0</v>
          </cell>
          <cell r="AT55">
            <v>0</v>
          </cell>
          <cell r="AU55">
            <v>0</v>
          </cell>
          <cell r="AV55">
            <v>1.37</v>
          </cell>
          <cell r="AW55">
            <v>0</v>
          </cell>
          <cell r="AX55">
            <v>6.7370000000000001</v>
          </cell>
          <cell r="AY55">
            <v>0</v>
          </cell>
          <cell r="AZ55">
            <v>0</v>
          </cell>
          <cell r="BA55">
            <v>0</v>
          </cell>
          <cell r="BB55">
            <v>2.6669999999999998</v>
          </cell>
          <cell r="BC55">
            <v>0</v>
          </cell>
          <cell r="BD55">
            <v>5.8120000000000003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4.0979999999999999</v>
          </cell>
          <cell r="BK55">
            <v>0</v>
          </cell>
          <cell r="BL55">
            <v>1.4770000000000001</v>
          </cell>
          <cell r="BM55">
            <v>0</v>
          </cell>
          <cell r="BN55">
            <v>10.946</v>
          </cell>
          <cell r="BO55">
            <v>0</v>
          </cell>
          <cell r="BP55">
            <v>3.0129999999999999</v>
          </cell>
          <cell r="BQ55">
            <v>0</v>
          </cell>
          <cell r="BR55">
            <v>5.45</v>
          </cell>
          <cell r="BS55">
            <v>0</v>
          </cell>
          <cell r="BT55">
            <v>8.4499999999999993</v>
          </cell>
          <cell r="BU55">
            <v>0</v>
          </cell>
          <cell r="BV55">
            <v>0</v>
          </cell>
          <cell r="BW55">
            <v>0</v>
          </cell>
          <cell r="BX55">
            <v>3.7719999999999998</v>
          </cell>
          <cell r="BY55">
            <v>0</v>
          </cell>
          <cell r="BZ55">
            <v>10.791</v>
          </cell>
          <cell r="CA55">
            <v>0</v>
          </cell>
          <cell r="CB55">
            <v>14.162000000000001</v>
          </cell>
          <cell r="CC55">
            <v>0</v>
          </cell>
          <cell r="CD55">
            <v>5.68</v>
          </cell>
          <cell r="CE55">
            <v>0</v>
          </cell>
          <cell r="CF55">
            <v>5.1180000000000003</v>
          </cell>
          <cell r="CG55">
            <v>0</v>
          </cell>
          <cell r="CH55">
            <v>0</v>
          </cell>
          <cell r="CI55">
            <v>0</v>
          </cell>
          <cell r="CJ55">
            <v>27.97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4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4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5.1790000000000003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5.1180000000000003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29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3.5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4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8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12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39.475000000000001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5.4279999999999999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4.26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8.4499999999999993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14.162000000000001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2.5</v>
          </cell>
          <cell r="S60">
            <v>0</v>
          </cell>
          <cell r="T60">
            <v>13</v>
          </cell>
          <cell r="U60">
            <v>0</v>
          </cell>
          <cell r="V60">
            <v>0</v>
          </cell>
          <cell r="W60">
            <v>0</v>
          </cell>
          <cell r="X60">
            <v>2.2999999999999998</v>
          </cell>
          <cell r="Y60">
            <v>0</v>
          </cell>
          <cell r="Z60">
            <v>0</v>
          </cell>
          <cell r="AA60">
            <v>0</v>
          </cell>
          <cell r="AB60">
            <v>3.6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8.6999999999999993</v>
          </cell>
          <cell r="AO60">
            <v>0</v>
          </cell>
          <cell r="AP60">
            <v>0</v>
          </cell>
          <cell r="AQ60">
            <v>0</v>
          </cell>
          <cell r="AR60">
            <v>2.5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7.5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6.7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3</v>
          </cell>
          <cell r="BK60">
            <v>0</v>
          </cell>
          <cell r="BL60">
            <v>1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2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3.6509999999999998</v>
          </cell>
          <cell r="S61">
            <v>0</v>
          </cell>
          <cell r="T61">
            <v>16.937000000000001</v>
          </cell>
          <cell r="U61">
            <v>0</v>
          </cell>
          <cell r="V61">
            <v>0</v>
          </cell>
          <cell r="W61">
            <v>0</v>
          </cell>
          <cell r="X61">
            <v>1.9319999999999999</v>
          </cell>
          <cell r="Y61">
            <v>0</v>
          </cell>
          <cell r="Z61">
            <v>0</v>
          </cell>
          <cell r="AA61">
            <v>0</v>
          </cell>
          <cell r="AB61">
            <v>3.149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19.917999999999999</v>
          </cell>
          <cell r="AO61">
            <v>0</v>
          </cell>
          <cell r="AP61">
            <v>0</v>
          </cell>
          <cell r="AQ61">
            <v>0</v>
          </cell>
          <cell r="AR61">
            <v>3.1930000000000001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6.7370000000000001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5.8120000000000003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4.0979999999999999</v>
          </cell>
          <cell r="BK61">
            <v>0</v>
          </cell>
          <cell r="BL61">
            <v>1.4770000000000001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2.9540000000000002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6</v>
          </cell>
          <cell r="S62">
            <v>0</v>
          </cell>
          <cell r="T62">
            <v>2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1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2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2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14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26.713999999999999</v>
          </cell>
          <cell r="S63">
            <v>0</v>
          </cell>
          <cell r="T63">
            <v>5.45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2.6669999999999998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5.45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3.7719999999999998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2.726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27.97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1</v>
          </cell>
          <cell r="BO64">
            <v>0</v>
          </cell>
          <cell r="BP64">
            <v>2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2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1.5069999999999999</v>
          </cell>
          <cell r="BO65">
            <v>0</v>
          </cell>
          <cell r="BP65">
            <v>3.0129999999999999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10.791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7</v>
          </cell>
          <cell r="S66">
            <v>0</v>
          </cell>
          <cell r="T66">
            <v>6</v>
          </cell>
          <cell r="U66">
            <v>0</v>
          </cell>
          <cell r="V66">
            <v>3</v>
          </cell>
          <cell r="W66">
            <v>0</v>
          </cell>
          <cell r="X66">
            <v>0</v>
          </cell>
          <cell r="Y66">
            <v>0</v>
          </cell>
          <cell r="Z66">
            <v>1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3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4.202</v>
          </cell>
          <cell r="S67">
            <v>0</v>
          </cell>
          <cell r="T67">
            <v>2.2149999999999999</v>
          </cell>
          <cell r="U67">
            <v>0</v>
          </cell>
          <cell r="V67">
            <v>1.61</v>
          </cell>
          <cell r="W67">
            <v>0</v>
          </cell>
          <cell r="X67">
            <v>0</v>
          </cell>
          <cell r="Y67">
            <v>0</v>
          </cell>
          <cell r="Z67">
            <v>0.39100000000000001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1.37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9.4260000000000002</v>
          </cell>
          <cell r="S68">
            <v>0</v>
          </cell>
          <cell r="T68">
            <v>0.35199999999999998</v>
          </cell>
          <cell r="U68">
            <v>0</v>
          </cell>
          <cell r="V68">
            <v>0</v>
          </cell>
          <cell r="W68">
            <v>0</v>
          </cell>
          <cell r="X68">
            <v>0.84499999999999997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1.3939999999999999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3.044</v>
          </cell>
          <cell r="AW68">
            <v>0</v>
          </cell>
          <cell r="AX68">
            <v>0</v>
          </cell>
          <cell r="AY68">
            <v>0</v>
          </cell>
          <cell r="AZ68">
            <v>2.476</v>
          </cell>
          <cell r="BA68">
            <v>0</v>
          </cell>
          <cell r="BB68">
            <v>7.0999999999999994E-2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0.159</v>
          </cell>
          <cell r="BI68">
            <v>0</v>
          </cell>
          <cell r="BJ68">
            <v>4.0739999999999998</v>
          </cell>
          <cell r="BK68">
            <v>0</v>
          </cell>
          <cell r="BL68">
            <v>8.9090000000000007</v>
          </cell>
          <cell r="BM68">
            <v>0</v>
          </cell>
          <cell r="BN68">
            <v>0</v>
          </cell>
          <cell r="BO68">
            <v>0</v>
          </cell>
          <cell r="BP68">
            <v>1.246</v>
          </cell>
          <cell r="BQ68">
            <v>0</v>
          </cell>
          <cell r="BR68">
            <v>9.3440000000000012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2.6930000000000001</v>
          </cell>
          <cell r="BY68">
            <v>0</v>
          </cell>
          <cell r="BZ68">
            <v>0</v>
          </cell>
          <cell r="CA68">
            <v>0</v>
          </cell>
          <cell r="CB68">
            <v>4.0419999999999998</v>
          </cell>
          <cell r="CC68">
            <v>0</v>
          </cell>
          <cell r="CD68">
            <v>0.49299999999999999</v>
          </cell>
          <cell r="CE68">
            <v>0</v>
          </cell>
          <cell r="CF68">
            <v>0</v>
          </cell>
          <cell r="CG68">
            <v>0</v>
          </cell>
          <cell r="CH68">
            <v>2.97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7.65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22.44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10.71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5.0999999999999996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0.84499999999999997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2.476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1.181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0.56299999999999994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7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1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1</v>
          </cell>
          <cell r="BQ71">
            <v>0</v>
          </cell>
          <cell r="BR71">
            <v>2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2</v>
          </cell>
          <cell r="BY71">
            <v>0</v>
          </cell>
          <cell r="BZ71">
            <v>0</v>
          </cell>
          <cell r="CA71">
            <v>0</v>
          </cell>
          <cell r="CB71">
            <v>3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9.4260000000000002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0.159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1.246</v>
          </cell>
          <cell r="BQ72">
            <v>0</v>
          </cell>
          <cell r="BR72">
            <v>2.6930000000000001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2.6930000000000001</v>
          </cell>
          <cell r="BY72">
            <v>0</v>
          </cell>
          <cell r="BZ72">
            <v>0</v>
          </cell>
          <cell r="CA72">
            <v>0</v>
          </cell>
          <cell r="CB72">
            <v>4.0419999999999998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1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1</v>
          </cell>
          <cell r="BK73">
            <v>0</v>
          </cell>
          <cell r="BL73">
            <v>3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2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1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3.044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2.8929999999999998</v>
          </cell>
          <cell r="BK74">
            <v>0</v>
          </cell>
          <cell r="BL74">
            <v>8.9090000000000007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6.0880000000000001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2.97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0.35199999999999998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1.3939999999999999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7.0999999999999994E-2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0.49299999999999999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</row>
        <row r="77">
          <cell r="D77">
            <v>0.94499999999999995</v>
          </cell>
          <cell r="E77">
            <v>0</v>
          </cell>
          <cell r="F77">
            <v>0</v>
          </cell>
          <cell r="G77">
            <v>0</v>
          </cell>
          <cell r="H77">
            <v>0.42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1.7849999999999999</v>
          </cell>
          <cell r="O77">
            <v>0</v>
          </cell>
          <cell r="P77">
            <v>8.104000000000001</v>
          </cell>
          <cell r="Q77">
            <v>0</v>
          </cell>
          <cell r="R77">
            <v>86.619</v>
          </cell>
          <cell r="S77">
            <v>0</v>
          </cell>
          <cell r="T77">
            <v>24.954000000000001</v>
          </cell>
          <cell r="U77">
            <v>0</v>
          </cell>
          <cell r="V77">
            <v>18.315999999999999</v>
          </cell>
          <cell r="W77">
            <v>0</v>
          </cell>
          <cell r="X77">
            <v>2.7770000000000001</v>
          </cell>
          <cell r="Y77">
            <v>0</v>
          </cell>
          <cell r="Z77">
            <v>5.819</v>
          </cell>
          <cell r="AA77">
            <v>0</v>
          </cell>
          <cell r="AB77">
            <v>3.149</v>
          </cell>
          <cell r="AC77">
            <v>0</v>
          </cell>
          <cell r="AD77">
            <v>0</v>
          </cell>
          <cell r="AE77">
            <v>0</v>
          </cell>
          <cell r="AF77">
            <v>176.31900000000002</v>
          </cell>
          <cell r="AG77">
            <v>0</v>
          </cell>
          <cell r="AH77">
            <v>2.4169999999999998</v>
          </cell>
          <cell r="AI77">
            <v>0</v>
          </cell>
          <cell r="AJ77">
            <v>0</v>
          </cell>
          <cell r="AK77">
            <v>0</v>
          </cell>
          <cell r="AL77">
            <v>0.42</v>
          </cell>
          <cell r="AM77">
            <v>0</v>
          </cell>
          <cell r="AN77">
            <v>86.164999999999992</v>
          </cell>
          <cell r="AO77">
            <v>0</v>
          </cell>
          <cell r="AP77">
            <v>110.73699999999999</v>
          </cell>
          <cell r="AQ77">
            <v>0</v>
          </cell>
          <cell r="AR77">
            <v>132.27100000000002</v>
          </cell>
          <cell r="AS77">
            <v>0</v>
          </cell>
          <cell r="AT77">
            <v>1.26</v>
          </cell>
          <cell r="AU77">
            <v>0</v>
          </cell>
          <cell r="AV77">
            <v>235.27800000000002</v>
          </cell>
          <cell r="AW77">
            <v>0</v>
          </cell>
          <cell r="AZ77">
            <v>2.476</v>
          </cell>
          <cell r="BA77">
            <v>0</v>
          </cell>
          <cell r="BB77">
            <v>2.738</v>
          </cell>
          <cell r="BC77">
            <v>0</v>
          </cell>
          <cell r="BD77">
            <v>11.198</v>
          </cell>
          <cell r="BE77">
            <v>0</v>
          </cell>
          <cell r="BF77">
            <v>0</v>
          </cell>
          <cell r="BG77">
            <v>0</v>
          </cell>
          <cell r="BH77">
            <v>0.159</v>
          </cell>
          <cell r="BI77">
            <v>0</v>
          </cell>
          <cell r="BJ77">
            <v>8.1720000000000006</v>
          </cell>
          <cell r="BK77">
            <v>0</v>
          </cell>
          <cell r="BL77">
            <v>14.333000000000002</v>
          </cell>
          <cell r="BM77">
            <v>0</v>
          </cell>
          <cell r="BN77">
            <v>10.946</v>
          </cell>
          <cell r="BO77">
            <v>0</v>
          </cell>
          <cell r="BP77">
            <v>15.266999999999999</v>
          </cell>
          <cell r="BQ77">
            <v>0</v>
          </cell>
          <cell r="BR77">
            <v>443.30900000000003</v>
          </cell>
          <cell r="BS77">
            <v>0</v>
          </cell>
          <cell r="BT77">
            <v>200.29</v>
          </cell>
          <cell r="BU77">
            <v>0</v>
          </cell>
          <cell r="BV77">
            <v>0</v>
          </cell>
          <cell r="BW77">
            <v>0</v>
          </cell>
          <cell r="BX77">
            <v>6.4649999999999999</v>
          </cell>
          <cell r="BY77">
            <v>0</v>
          </cell>
          <cell r="BZ77">
            <v>10.791</v>
          </cell>
          <cell r="CA77">
            <v>0</v>
          </cell>
          <cell r="CB77">
            <v>371.83099999999996</v>
          </cell>
          <cell r="CC77">
            <v>0</v>
          </cell>
          <cell r="CD77">
            <v>7.431</v>
          </cell>
          <cell r="CE77">
            <v>0</v>
          </cell>
          <cell r="CF77">
            <v>5.1180000000000003</v>
          </cell>
          <cell r="CG77">
            <v>0</v>
          </cell>
          <cell r="CH77">
            <v>2.97</v>
          </cell>
          <cell r="CI77">
            <v>0</v>
          </cell>
          <cell r="CJ77">
            <v>27.97</v>
          </cell>
          <cell r="CK77">
            <v>0</v>
          </cell>
          <cell r="CL77">
            <v>2.1</v>
          </cell>
          <cell r="CM77">
            <v>0</v>
          </cell>
          <cell r="CN77">
            <v>160.28299999999999</v>
          </cell>
          <cell r="CO77">
            <v>0</v>
          </cell>
        </row>
        <row r="78">
          <cell r="D78">
            <v>2.2000000000000002</v>
          </cell>
          <cell r="E78">
            <v>0</v>
          </cell>
          <cell r="F78">
            <v>4.4729999999999999</v>
          </cell>
          <cell r="G78">
            <v>0</v>
          </cell>
          <cell r="H78">
            <v>7.5709999999999997</v>
          </cell>
          <cell r="I78">
            <v>0</v>
          </cell>
          <cell r="J78">
            <v>2.4729999999999999</v>
          </cell>
          <cell r="K78">
            <v>0</v>
          </cell>
          <cell r="L78">
            <v>2.8260000000000001</v>
          </cell>
          <cell r="M78">
            <v>0</v>
          </cell>
          <cell r="N78">
            <v>3.0419999999999998</v>
          </cell>
          <cell r="O78">
            <v>0</v>
          </cell>
          <cell r="P78">
            <v>13.989000000000001</v>
          </cell>
          <cell r="Q78">
            <v>0</v>
          </cell>
          <cell r="R78">
            <v>13.891</v>
          </cell>
          <cell r="S78">
            <v>0</v>
          </cell>
          <cell r="T78">
            <v>10.586</v>
          </cell>
          <cell r="U78">
            <v>0</v>
          </cell>
          <cell r="V78">
            <v>24.321999999999999</v>
          </cell>
          <cell r="W78">
            <v>0</v>
          </cell>
          <cell r="X78">
            <v>0.71699999999999997</v>
          </cell>
          <cell r="Y78">
            <v>0</v>
          </cell>
          <cell r="Z78">
            <v>0.59899999999999998</v>
          </cell>
          <cell r="AA78">
            <v>0</v>
          </cell>
          <cell r="AB78">
            <v>1.7549999999999999</v>
          </cell>
          <cell r="AC78">
            <v>0</v>
          </cell>
          <cell r="AD78">
            <v>8.35</v>
          </cell>
          <cell r="AE78">
            <v>0</v>
          </cell>
          <cell r="AF78">
            <v>10.535</v>
          </cell>
          <cell r="AG78">
            <v>0</v>
          </cell>
          <cell r="AH78">
            <v>9.2669999999999995</v>
          </cell>
          <cell r="AI78">
            <v>0</v>
          </cell>
          <cell r="AJ78">
            <v>10.484999999999999</v>
          </cell>
          <cell r="AK78">
            <v>0</v>
          </cell>
          <cell r="AL78">
            <v>14.207000000000001</v>
          </cell>
          <cell r="AM78">
            <v>0</v>
          </cell>
          <cell r="AN78">
            <v>20.95</v>
          </cell>
          <cell r="AO78">
            <v>0</v>
          </cell>
          <cell r="AP78">
            <v>0.64200000000000002</v>
          </cell>
          <cell r="AQ78">
            <v>0</v>
          </cell>
          <cell r="AR78">
            <v>3.5049999999999999</v>
          </cell>
          <cell r="AS78">
            <v>0</v>
          </cell>
          <cell r="AT78">
            <v>1.7310000000000001</v>
          </cell>
          <cell r="AU78">
            <v>0</v>
          </cell>
          <cell r="AV78">
            <v>14.637</v>
          </cell>
          <cell r="AW78">
            <v>0</v>
          </cell>
          <cell r="AX78">
            <v>3.101</v>
          </cell>
          <cell r="AY78">
            <v>0</v>
          </cell>
          <cell r="AZ78">
            <v>1.411</v>
          </cell>
          <cell r="BA78">
            <v>0</v>
          </cell>
          <cell r="BB78">
            <v>3.9239999999999999</v>
          </cell>
          <cell r="BC78">
            <v>0</v>
          </cell>
          <cell r="BD78">
            <v>3.44</v>
          </cell>
          <cell r="BE78">
            <v>0</v>
          </cell>
          <cell r="BF78">
            <v>1.7589999999999999</v>
          </cell>
          <cell r="BG78">
            <v>0</v>
          </cell>
          <cell r="BH78">
            <v>6.181</v>
          </cell>
          <cell r="BI78">
            <v>0</v>
          </cell>
          <cell r="BJ78">
            <v>23.457000000000001</v>
          </cell>
          <cell r="BK78">
            <v>0</v>
          </cell>
          <cell r="BL78">
            <v>11.752000000000001</v>
          </cell>
          <cell r="BM78">
            <v>0</v>
          </cell>
          <cell r="BN78">
            <v>19.779</v>
          </cell>
          <cell r="BO78">
            <v>0</v>
          </cell>
          <cell r="BP78">
            <v>8.1920000000000002</v>
          </cell>
          <cell r="BQ78">
            <v>0</v>
          </cell>
          <cell r="BR78">
            <v>58.244999999999997</v>
          </cell>
          <cell r="BS78">
            <v>0</v>
          </cell>
          <cell r="BT78">
            <v>0.60899999999999999</v>
          </cell>
          <cell r="BU78">
            <v>0</v>
          </cell>
          <cell r="BV78">
            <v>17.338999999999999</v>
          </cell>
          <cell r="BW78">
            <v>0</v>
          </cell>
          <cell r="BX78">
            <v>11.1</v>
          </cell>
          <cell r="BY78">
            <v>0</v>
          </cell>
          <cell r="BZ78">
            <v>40.993000000000002</v>
          </cell>
          <cell r="CA78">
            <v>0</v>
          </cell>
          <cell r="CB78">
            <v>50.360999999999997</v>
          </cell>
          <cell r="CC78">
            <v>0</v>
          </cell>
          <cell r="CD78">
            <v>12.694000000000001</v>
          </cell>
          <cell r="CE78">
            <v>0</v>
          </cell>
          <cell r="CF78">
            <v>12.984999999999999</v>
          </cell>
          <cell r="CG78">
            <v>0</v>
          </cell>
          <cell r="CH78">
            <v>14.657999999999999</v>
          </cell>
          <cell r="CI78">
            <v>0</v>
          </cell>
          <cell r="CJ78">
            <v>8.94</v>
          </cell>
          <cell r="CK78">
            <v>0</v>
          </cell>
          <cell r="CL78">
            <v>6.681</v>
          </cell>
          <cell r="CM78">
            <v>0</v>
          </cell>
          <cell r="CN78">
            <v>19.431999999999999</v>
          </cell>
          <cell r="CO78">
            <v>0</v>
          </cell>
        </row>
      </sheetData>
      <sheetData sheetId="3">
        <row r="7">
          <cell r="D7">
            <v>65.53</v>
          </cell>
          <cell r="E7">
            <v>0</v>
          </cell>
          <cell r="F7">
            <v>58.412999999999997</v>
          </cell>
          <cell r="G7">
            <v>0</v>
          </cell>
          <cell r="H7">
            <v>65.53</v>
          </cell>
          <cell r="I7">
            <v>0</v>
          </cell>
          <cell r="J7">
            <v>65.53</v>
          </cell>
          <cell r="K7">
            <v>0</v>
          </cell>
          <cell r="L7">
            <v>0</v>
          </cell>
          <cell r="M7">
            <v>0</v>
          </cell>
          <cell r="N7">
            <v>97.456000000000003</v>
          </cell>
          <cell r="O7">
            <v>0</v>
          </cell>
          <cell r="P7">
            <v>38.036999999999999</v>
          </cell>
          <cell r="Q7">
            <v>0</v>
          </cell>
          <cell r="R7">
            <v>15.039</v>
          </cell>
          <cell r="S7">
            <v>0</v>
          </cell>
          <cell r="T7">
            <v>11.007999999999999</v>
          </cell>
          <cell r="U7">
            <v>0</v>
          </cell>
          <cell r="V7">
            <v>0.16200000000000001</v>
          </cell>
          <cell r="W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1.8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3.8940000000000001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D14">
            <v>95</v>
          </cell>
          <cell r="E14">
            <v>0</v>
          </cell>
          <cell r="F14">
            <v>0</v>
          </cell>
          <cell r="G14">
            <v>0</v>
          </cell>
          <cell r="H14">
            <v>95</v>
          </cell>
          <cell r="I14">
            <v>0</v>
          </cell>
          <cell r="J14">
            <v>95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D15">
            <v>65.53</v>
          </cell>
          <cell r="E15">
            <v>0</v>
          </cell>
          <cell r="F15">
            <v>0</v>
          </cell>
          <cell r="G15">
            <v>0</v>
          </cell>
          <cell r="H15">
            <v>65.53</v>
          </cell>
          <cell r="I15">
            <v>0</v>
          </cell>
          <cell r="J15">
            <v>65.53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15</v>
          </cell>
          <cell r="S25">
            <v>0</v>
          </cell>
          <cell r="T25">
            <v>15</v>
          </cell>
          <cell r="U25">
            <v>0</v>
          </cell>
          <cell r="V25">
            <v>0</v>
          </cell>
          <cell r="W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11.145</v>
          </cell>
          <cell r="S26">
            <v>0</v>
          </cell>
          <cell r="T26">
            <v>11.007999999999999</v>
          </cell>
          <cell r="U26">
            <v>0</v>
          </cell>
          <cell r="V26">
            <v>0</v>
          </cell>
          <cell r="W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1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97.456000000000003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1</v>
          </cell>
          <cell r="W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0.16200000000000001</v>
          </cell>
          <cell r="W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D43">
            <v>0</v>
          </cell>
          <cell r="E43">
            <v>0</v>
          </cell>
          <cell r="F43">
            <v>16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12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D44">
            <v>0</v>
          </cell>
          <cell r="E44">
            <v>0</v>
          </cell>
          <cell r="F44">
            <v>40.536999999999999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38.036999999999999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D51">
            <v>0</v>
          </cell>
          <cell r="E51">
            <v>0</v>
          </cell>
          <cell r="F51">
            <v>50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D52">
            <v>0</v>
          </cell>
          <cell r="E52">
            <v>0</v>
          </cell>
          <cell r="F52">
            <v>17.876000000000001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33.981999999999999</v>
          </cell>
          <cell r="Q55">
            <v>0</v>
          </cell>
          <cell r="R55">
            <v>5.1079999999999997</v>
          </cell>
          <cell r="S55">
            <v>0</v>
          </cell>
          <cell r="T55">
            <v>62.97</v>
          </cell>
          <cell r="U55">
            <v>0</v>
          </cell>
          <cell r="V55">
            <v>0</v>
          </cell>
          <cell r="W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1.2</v>
          </cell>
          <cell r="Q58">
            <v>0</v>
          </cell>
          <cell r="R58">
            <v>3.5</v>
          </cell>
          <cell r="S58">
            <v>0</v>
          </cell>
          <cell r="T58">
            <v>31</v>
          </cell>
          <cell r="U58">
            <v>0</v>
          </cell>
          <cell r="V58">
            <v>0</v>
          </cell>
          <cell r="W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1.27</v>
          </cell>
          <cell r="Q59">
            <v>0</v>
          </cell>
          <cell r="R59">
            <v>3.9239999999999999</v>
          </cell>
          <cell r="S59">
            <v>0</v>
          </cell>
          <cell r="T59">
            <v>62.302999999999997</v>
          </cell>
          <cell r="U59">
            <v>0</v>
          </cell>
          <cell r="V59">
            <v>0</v>
          </cell>
          <cell r="W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40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30.004000000000001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3</v>
          </cell>
          <cell r="Q66">
            <v>0</v>
          </cell>
          <cell r="R66">
            <v>2</v>
          </cell>
          <cell r="S66">
            <v>0</v>
          </cell>
          <cell r="T66">
            <v>1</v>
          </cell>
          <cell r="U66">
            <v>0</v>
          </cell>
          <cell r="V66">
            <v>0</v>
          </cell>
          <cell r="W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2.7080000000000002</v>
          </cell>
          <cell r="Q67">
            <v>0</v>
          </cell>
          <cell r="R67">
            <v>1.1839999999999999</v>
          </cell>
          <cell r="S67">
            <v>0</v>
          </cell>
          <cell r="T67">
            <v>0.66700000000000004</v>
          </cell>
          <cell r="U67">
            <v>0</v>
          </cell>
          <cell r="V67">
            <v>0</v>
          </cell>
          <cell r="W67">
            <v>0</v>
          </cell>
        </row>
        <row r="68">
          <cell r="D68">
            <v>0</v>
          </cell>
          <cell r="E68">
            <v>0</v>
          </cell>
          <cell r="F68">
            <v>0.56299999999999994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2.2509999999999999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14.39</v>
          </cell>
          <cell r="S68">
            <v>0</v>
          </cell>
          <cell r="T68">
            <v>13.24</v>
          </cell>
          <cell r="U68">
            <v>0</v>
          </cell>
          <cell r="V68">
            <v>17.350999999999999</v>
          </cell>
          <cell r="W68">
            <v>0</v>
          </cell>
        </row>
        <row r="69">
          <cell r="D69">
            <v>0</v>
          </cell>
          <cell r="E69">
            <v>0</v>
          </cell>
          <cell r="F69">
            <v>5.0999999999999996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20.399999999999999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5.0999999999999996</v>
          </cell>
          <cell r="W69">
            <v>0</v>
          </cell>
        </row>
        <row r="70">
          <cell r="D70">
            <v>0</v>
          </cell>
          <cell r="E70">
            <v>0</v>
          </cell>
          <cell r="F70">
            <v>0.56299999999999994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2.2509999999999999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0.56299999999999994</v>
          </cell>
          <cell r="W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1</v>
          </cell>
          <cell r="W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1.246</v>
          </cell>
          <cell r="W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14.39</v>
          </cell>
          <cell r="S76">
            <v>0</v>
          </cell>
          <cell r="T76">
            <v>13.24</v>
          </cell>
          <cell r="U76">
            <v>0</v>
          </cell>
          <cell r="V76">
            <v>15.542</v>
          </cell>
          <cell r="W76">
            <v>0</v>
          </cell>
        </row>
        <row r="77">
          <cell r="D77">
            <v>65.53</v>
          </cell>
          <cell r="E77">
            <v>0</v>
          </cell>
          <cell r="F77">
            <v>58.975999999999999</v>
          </cell>
          <cell r="G77">
            <v>0</v>
          </cell>
          <cell r="H77">
            <v>65.53</v>
          </cell>
          <cell r="I77">
            <v>0</v>
          </cell>
          <cell r="J77">
            <v>65.53</v>
          </cell>
          <cell r="K77">
            <v>0</v>
          </cell>
          <cell r="L77">
            <v>2.2509999999999999</v>
          </cell>
          <cell r="M77">
            <v>0</v>
          </cell>
          <cell r="N77">
            <v>97.456000000000003</v>
          </cell>
          <cell r="O77">
            <v>0</v>
          </cell>
          <cell r="P77">
            <v>72.019000000000005</v>
          </cell>
          <cell r="Q77">
            <v>0</v>
          </cell>
          <cell r="R77">
            <v>34.536999999999999</v>
          </cell>
          <cell r="S77">
            <v>0</v>
          </cell>
          <cell r="T77">
            <v>87.217999999999989</v>
          </cell>
          <cell r="U77">
            <v>0</v>
          </cell>
          <cell r="V77">
            <v>17.512999999999998</v>
          </cell>
          <cell r="W77">
            <v>0</v>
          </cell>
        </row>
        <row r="78">
          <cell r="D78">
            <v>0.26100000000000001</v>
          </cell>
          <cell r="E78">
            <v>0</v>
          </cell>
          <cell r="F78">
            <v>0.26100000000000001</v>
          </cell>
          <cell r="G78">
            <v>0</v>
          </cell>
          <cell r="H78">
            <v>0.26100000000000001</v>
          </cell>
          <cell r="I78">
            <v>0</v>
          </cell>
          <cell r="J78">
            <v>3.391</v>
          </cell>
          <cell r="K78">
            <v>0</v>
          </cell>
          <cell r="L78">
            <v>3.5579999999999998</v>
          </cell>
          <cell r="M78">
            <v>0</v>
          </cell>
          <cell r="N78">
            <v>7.0650000000000004</v>
          </cell>
          <cell r="O78">
            <v>0</v>
          </cell>
          <cell r="P78">
            <v>0.26100000000000001</v>
          </cell>
          <cell r="Q78">
            <v>0</v>
          </cell>
          <cell r="R78">
            <v>1.744</v>
          </cell>
          <cell r="S78">
            <v>0</v>
          </cell>
          <cell r="T78">
            <v>0.34799999999999998</v>
          </cell>
          <cell r="U78">
            <v>0</v>
          </cell>
          <cell r="V78">
            <v>8.3870000000000005</v>
          </cell>
          <cell r="W78">
            <v>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ЛПИНО Дек."/>
      <sheetName val="МЕТАЛЛОСТРОЙ  Дек."/>
      <sheetName val="ПОНТОННЫЙ  Дек."/>
      <sheetName val="САПЕРНЫЙ Дек."/>
    </sheetNames>
    <sheetDataSet>
      <sheetData sheetId="0">
        <row r="7">
          <cell r="D7">
            <v>0</v>
          </cell>
          <cell r="E7">
            <v>0</v>
          </cell>
          <cell r="F7">
            <v>148.81200000000001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18.125</v>
          </cell>
          <cell r="U7">
            <v>0</v>
          </cell>
          <cell r="V7">
            <v>53.171999999999997</v>
          </cell>
          <cell r="W7">
            <v>0</v>
          </cell>
          <cell r="X7">
            <v>72</v>
          </cell>
          <cell r="Y7">
            <v>0</v>
          </cell>
          <cell r="Z7">
            <v>12.938000000000001</v>
          </cell>
          <cell r="AA7">
            <v>0</v>
          </cell>
          <cell r="AB7">
            <v>32.037999999999997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13.523</v>
          </cell>
          <cell r="AO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18.125</v>
          </cell>
          <cell r="U20">
            <v>0</v>
          </cell>
          <cell r="V20">
            <v>0</v>
          </cell>
          <cell r="W20">
            <v>0</v>
          </cell>
          <cell r="X20">
            <v>18.123999999999999</v>
          </cell>
          <cell r="Y20">
            <v>0</v>
          </cell>
          <cell r="Z20">
            <v>0</v>
          </cell>
          <cell r="AA20">
            <v>0</v>
          </cell>
          <cell r="AB20">
            <v>18.285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</row>
        <row r="29">
          <cell r="D29">
            <v>0</v>
          </cell>
          <cell r="E29">
            <v>0</v>
          </cell>
          <cell r="F29">
            <v>2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</row>
        <row r="30">
          <cell r="D30">
            <v>0</v>
          </cell>
          <cell r="E30">
            <v>0</v>
          </cell>
          <cell r="F30">
            <v>128.10400000000001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</row>
        <row r="31">
          <cell r="D31">
            <v>0</v>
          </cell>
          <cell r="E31">
            <v>0</v>
          </cell>
          <cell r="F31">
            <v>16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2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30.5</v>
          </cell>
          <cell r="AO31">
            <v>0</v>
          </cell>
        </row>
        <row r="32">
          <cell r="D32">
            <v>0</v>
          </cell>
          <cell r="E32">
            <v>0</v>
          </cell>
          <cell r="F32">
            <v>18.170999999999999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0.80200000000000005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13.523</v>
          </cell>
          <cell r="AO32">
            <v>0</v>
          </cell>
        </row>
        <row r="33">
          <cell r="D33">
            <v>0</v>
          </cell>
          <cell r="E33">
            <v>0</v>
          </cell>
          <cell r="F33">
            <v>35.6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</row>
        <row r="34">
          <cell r="D34">
            <v>0</v>
          </cell>
          <cell r="E34">
            <v>0</v>
          </cell>
          <cell r="F34">
            <v>2.5369999999999999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3</v>
          </cell>
          <cell r="W41">
            <v>0</v>
          </cell>
          <cell r="X41">
            <v>3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53.171999999999997</v>
          </cell>
          <cell r="W42">
            <v>0</v>
          </cell>
          <cell r="X42">
            <v>53.073999999999998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1</v>
          </cell>
          <cell r="AA43">
            <v>0</v>
          </cell>
          <cell r="AB43">
            <v>1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12.938000000000001</v>
          </cell>
          <cell r="AA44">
            <v>0</v>
          </cell>
          <cell r="AB44">
            <v>13.753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</row>
        <row r="55">
          <cell r="D55">
            <v>0</v>
          </cell>
          <cell r="E55">
            <v>0</v>
          </cell>
          <cell r="F55">
            <v>35.573</v>
          </cell>
          <cell r="G55">
            <v>0</v>
          </cell>
          <cell r="H55">
            <v>0</v>
          </cell>
          <cell r="I55">
            <v>0</v>
          </cell>
          <cell r="J55">
            <v>12.45</v>
          </cell>
          <cell r="K55">
            <v>0</v>
          </cell>
          <cell r="L55">
            <v>13.042</v>
          </cell>
          <cell r="M55">
            <v>0</v>
          </cell>
          <cell r="N55">
            <v>2.585</v>
          </cell>
          <cell r="O55">
            <v>0</v>
          </cell>
          <cell r="P55">
            <v>1.397</v>
          </cell>
          <cell r="Q55">
            <v>0</v>
          </cell>
          <cell r="R55">
            <v>0</v>
          </cell>
          <cell r="S55">
            <v>0</v>
          </cell>
          <cell r="T55">
            <v>9.06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3.734</v>
          </cell>
          <cell r="AC55">
            <v>0</v>
          </cell>
          <cell r="AD55">
            <v>1.397</v>
          </cell>
          <cell r="AE55">
            <v>0</v>
          </cell>
          <cell r="AF55">
            <v>0</v>
          </cell>
          <cell r="AG55">
            <v>0</v>
          </cell>
          <cell r="AH55">
            <v>8.1550000000000011</v>
          </cell>
          <cell r="AI55">
            <v>0</v>
          </cell>
          <cell r="AJ55">
            <v>7.1420000000000003</v>
          </cell>
          <cell r="AK55">
            <v>0</v>
          </cell>
          <cell r="AL55">
            <v>32.988999999999997</v>
          </cell>
          <cell r="AM55">
            <v>0</v>
          </cell>
          <cell r="AN55">
            <v>24.247</v>
          </cell>
          <cell r="AO55">
            <v>0</v>
          </cell>
        </row>
        <row r="56">
          <cell r="D56">
            <v>0</v>
          </cell>
          <cell r="E56">
            <v>0</v>
          </cell>
          <cell r="F56">
            <v>7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1.5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4.5</v>
          </cell>
          <cell r="AM56">
            <v>0</v>
          </cell>
          <cell r="AN56">
            <v>0</v>
          </cell>
          <cell r="AO56">
            <v>0</v>
          </cell>
        </row>
        <row r="57">
          <cell r="D57">
            <v>0</v>
          </cell>
          <cell r="E57">
            <v>0</v>
          </cell>
          <cell r="F57">
            <v>12.292999999999999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1.6719999999999999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6.6749999999999998</v>
          </cell>
          <cell r="AM57">
            <v>0</v>
          </cell>
          <cell r="AN57">
            <v>0</v>
          </cell>
          <cell r="AO57">
            <v>0</v>
          </cell>
        </row>
        <row r="58">
          <cell r="D58">
            <v>0</v>
          </cell>
          <cell r="E58">
            <v>0</v>
          </cell>
          <cell r="F58">
            <v>10</v>
          </cell>
          <cell r="G58">
            <v>0</v>
          </cell>
          <cell r="H58">
            <v>0</v>
          </cell>
          <cell r="I58">
            <v>0</v>
          </cell>
          <cell r="J58">
            <v>10</v>
          </cell>
          <cell r="K58">
            <v>0</v>
          </cell>
          <cell r="L58">
            <v>10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1.5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2.5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4.5</v>
          </cell>
          <cell r="AK58">
            <v>0</v>
          </cell>
          <cell r="AL58">
            <v>4.5</v>
          </cell>
          <cell r="AM58">
            <v>0</v>
          </cell>
          <cell r="AN58">
            <v>12</v>
          </cell>
          <cell r="AO58">
            <v>0</v>
          </cell>
        </row>
        <row r="59">
          <cell r="D59">
            <v>0</v>
          </cell>
          <cell r="E59">
            <v>0</v>
          </cell>
          <cell r="F59">
            <v>12.613</v>
          </cell>
          <cell r="G59">
            <v>0</v>
          </cell>
          <cell r="H59">
            <v>0</v>
          </cell>
          <cell r="I59">
            <v>0</v>
          </cell>
          <cell r="J59">
            <v>12.45</v>
          </cell>
          <cell r="K59">
            <v>0</v>
          </cell>
          <cell r="L59">
            <v>12.45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1.6719999999999999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2.8889999999999998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5.7450000000000001</v>
          </cell>
          <cell r="AK59">
            <v>0</v>
          </cell>
          <cell r="AL59">
            <v>6.1280000000000001</v>
          </cell>
          <cell r="AM59">
            <v>0</v>
          </cell>
          <cell r="AN59">
            <v>14.762</v>
          </cell>
          <cell r="AO59">
            <v>0</v>
          </cell>
        </row>
        <row r="60">
          <cell r="D60">
            <v>0</v>
          </cell>
          <cell r="E60">
            <v>0</v>
          </cell>
          <cell r="F60">
            <v>4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0.4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1</v>
          </cell>
          <cell r="AI60">
            <v>0</v>
          </cell>
          <cell r="AJ60">
            <v>0</v>
          </cell>
          <cell r="AK60">
            <v>0</v>
          </cell>
          <cell r="AL60">
            <v>1.5</v>
          </cell>
          <cell r="AM60">
            <v>0</v>
          </cell>
          <cell r="AN60">
            <v>0</v>
          </cell>
          <cell r="AO60">
            <v>0</v>
          </cell>
        </row>
        <row r="61">
          <cell r="D61">
            <v>0</v>
          </cell>
          <cell r="E61">
            <v>0</v>
          </cell>
          <cell r="F61">
            <v>6.9109999999999996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1.397</v>
          </cell>
          <cell r="O61">
            <v>0</v>
          </cell>
          <cell r="P61">
            <v>1.397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0.84499999999999997</v>
          </cell>
          <cell r="AC61">
            <v>0</v>
          </cell>
          <cell r="AD61">
            <v>1.397</v>
          </cell>
          <cell r="AE61">
            <v>0</v>
          </cell>
          <cell r="AF61">
            <v>0</v>
          </cell>
          <cell r="AG61">
            <v>0</v>
          </cell>
          <cell r="AH61">
            <v>3.2069999999999999</v>
          </cell>
          <cell r="AI61">
            <v>0</v>
          </cell>
          <cell r="AJ61">
            <v>1.397</v>
          </cell>
          <cell r="AK61">
            <v>0</v>
          </cell>
          <cell r="AL61">
            <v>3.7770000000000001</v>
          </cell>
          <cell r="AM61">
            <v>0</v>
          </cell>
          <cell r="AN61">
            <v>0</v>
          </cell>
          <cell r="A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4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1</v>
          </cell>
          <cell r="AM62">
            <v>0</v>
          </cell>
          <cell r="AN62">
            <v>5</v>
          </cell>
          <cell r="A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5.7160000000000002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13.648999999999999</v>
          </cell>
          <cell r="AM63">
            <v>0</v>
          </cell>
          <cell r="AN63">
            <v>9.4849999999999994</v>
          </cell>
          <cell r="A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1</v>
          </cell>
          <cell r="AI64">
            <v>0</v>
          </cell>
          <cell r="AJ64">
            <v>0</v>
          </cell>
          <cell r="AK64">
            <v>0</v>
          </cell>
          <cell r="AL64">
            <v>1</v>
          </cell>
          <cell r="AM64">
            <v>0</v>
          </cell>
          <cell r="AN64">
            <v>0</v>
          </cell>
          <cell r="A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4.9480000000000004</v>
          </cell>
          <cell r="AI65">
            <v>0</v>
          </cell>
          <cell r="AJ65">
            <v>0</v>
          </cell>
          <cell r="AK65">
            <v>0</v>
          </cell>
          <cell r="AL65">
            <v>2.1680000000000001</v>
          </cell>
          <cell r="AM65">
            <v>0</v>
          </cell>
          <cell r="AN65">
            <v>0</v>
          </cell>
          <cell r="AO65">
            <v>0</v>
          </cell>
        </row>
        <row r="66">
          <cell r="D66">
            <v>0</v>
          </cell>
          <cell r="E66">
            <v>0</v>
          </cell>
          <cell r="F66">
            <v>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10</v>
          </cell>
          <cell r="M66">
            <v>0</v>
          </cell>
          <cell r="N66">
            <v>2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1</v>
          </cell>
          <cell r="AM66">
            <v>0</v>
          </cell>
          <cell r="AN66">
            <v>0</v>
          </cell>
          <cell r="AO66">
            <v>0</v>
          </cell>
        </row>
        <row r="67">
          <cell r="D67">
            <v>0</v>
          </cell>
          <cell r="E67">
            <v>0</v>
          </cell>
          <cell r="F67">
            <v>3.7559999999999998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0.59199999999999997</v>
          </cell>
          <cell r="M67">
            <v>0</v>
          </cell>
          <cell r="N67">
            <v>1.1879999999999999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0.59199999999999997</v>
          </cell>
          <cell r="AM67">
            <v>0</v>
          </cell>
          <cell r="AN67">
            <v>0</v>
          </cell>
          <cell r="AO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146.12099999999998</v>
          </cell>
          <cell r="AM68">
            <v>0</v>
          </cell>
          <cell r="AN68">
            <v>0</v>
          </cell>
          <cell r="A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35</v>
          </cell>
          <cell r="AM71">
            <v>0</v>
          </cell>
          <cell r="AN71">
            <v>0</v>
          </cell>
          <cell r="AO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57.905000000000001</v>
          </cell>
          <cell r="AM72">
            <v>0</v>
          </cell>
          <cell r="AN72">
            <v>0</v>
          </cell>
          <cell r="AO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68</v>
          </cell>
          <cell r="AM73">
            <v>0</v>
          </cell>
          <cell r="AN73">
            <v>0</v>
          </cell>
          <cell r="AO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88.215999999999994</v>
          </cell>
          <cell r="AM74">
            <v>0</v>
          </cell>
          <cell r="AN74">
            <v>0</v>
          </cell>
          <cell r="A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</row>
        <row r="77">
          <cell r="D77">
            <v>0</v>
          </cell>
          <cell r="E77">
            <v>0</v>
          </cell>
          <cell r="F77">
            <v>184.38500000000002</v>
          </cell>
          <cell r="G77">
            <v>0</v>
          </cell>
          <cell r="H77">
            <v>0</v>
          </cell>
          <cell r="I77">
            <v>0</v>
          </cell>
          <cell r="J77">
            <v>12.45</v>
          </cell>
          <cell r="K77">
            <v>0</v>
          </cell>
          <cell r="L77">
            <v>13.042</v>
          </cell>
          <cell r="M77">
            <v>0</v>
          </cell>
          <cell r="N77">
            <v>2.585</v>
          </cell>
          <cell r="O77">
            <v>0</v>
          </cell>
          <cell r="P77">
            <v>1.397</v>
          </cell>
          <cell r="Q77">
            <v>0</v>
          </cell>
          <cell r="R77">
            <v>0</v>
          </cell>
          <cell r="S77">
            <v>0</v>
          </cell>
          <cell r="T77">
            <v>27.185000000000002</v>
          </cell>
          <cell r="U77">
            <v>0</v>
          </cell>
          <cell r="V77">
            <v>53.171999999999997</v>
          </cell>
          <cell r="W77">
            <v>0</v>
          </cell>
          <cell r="X77">
            <v>72</v>
          </cell>
          <cell r="Y77">
            <v>0</v>
          </cell>
          <cell r="Z77">
            <v>12.938000000000001</v>
          </cell>
          <cell r="AA77">
            <v>0</v>
          </cell>
          <cell r="AB77">
            <v>35.771999999999998</v>
          </cell>
          <cell r="AC77">
            <v>0</v>
          </cell>
          <cell r="AD77">
            <v>1.397</v>
          </cell>
          <cell r="AE77">
            <v>0</v>
          </cell>
          <cell r="AF77">
            <v>0</v>
          </cell>
          <cell r="AG77">
            <v>0</v>
          </cell>
          <cell r="AH77">
            <v>8.1550000000000011</v>
          </cell>
          <cell r="AI77">
            <v>0</v>
          </cell>
          <cell r="AJ77">
            <v>7.1420000000000003</v>
          </cell>
          <cell r="AK77">
            <v>0</v>
          </cell>
          <cell r="AL77">
            <v>179.10999999999999</v>
          </cell>
          <cell r="AM77">
            <v>0</v>
          </cell>
          <cell r="AN77">
            <v>37.769999999999996</v>
          </cell>
          <cell r="AO77">
            <v>0</v>
          </cell>
        </row>
        <row r="78">
          <cell r="D78">
            <v>7.4710000000000001</v>
          </cell>
          <cell r="E78">
            <v>0</v>
          </cell>
          <cell r="F78">
            <v>16.324000000000002</v>
          </cell>
          <cell r="G78">
            <v>0</v>
          </cell>
          <cell r="H78">
            <v>13.661</v>
          </cell>
          <cell r="I78">
            <v>0</v>
          </cell>
          <cell r="J78">
            <v>2.5129999999999999</v>
          </cell>
          <cell r="K78">
            <v>0</v>
          </cell>
          <cell r="L78">
            <v>15.643000000000001</v>
          </cell>
          <cell r="M78">
            <v>0</v>
          </cell>
          <cell r="N78">
            <v>7.4059999999999997</v>
          </cell>
          <cell r="O78">
            <v>0</v>
          </cell>
          <cell r="P78">
            <v>10.494</v>
          </cell>
          <cell r="Q78">
            <v>0</v>
          </cell>
          <cell r="R78">
            <v>18.53</v>
          </cell>
          <cell r="S78">
            <v>0</v>
          </cell>
          <cell r="T78">
            <v>17.516999999999999</v>
          </cell>
          <cell r="U78">
            <v>0</v>
          </cell>
          <cell r="V78">
            <v>6.9470000000000001</v>
          </cell>
          <cell r="W78">
            <v>0</v>
          </cell>
          <cell r="X78">
            <v>14.906000000000001</v>
          </cell>
          <cell r="Y78">
            <v>0</v>
          </cell>
          <cell r="Z78">
            <v>16.172000000000001</v>
          </cell>
          <cell r="AA78">
            <v>0</v>
          </cell>
          <cell r="AB78">
            <v>26.268000000000001</v>
          </cell>
          <cell r="AC78">
            <v>0</v>
          </cell>
          <cell r="AD78">
            <v>10.34</v>
          </cell>
          <cell r="AE78">
            <v>0</v>
          </cell>
          <cell r="AF78">
            <v>2.0960000000000001</v>
          </cell>
          <cell r="AG78">
            <v>0</v>
          </cell>
          <cell r="AH78">
            <v>4.1680000000000001</v>
          </cell>
          <cell r="AI78">
            <v>0</v>
          </cell>
          <cell r="AJ78">
            <v>3.4239999999999999</v>
          </cell>
          <cell r="AK78">
            <v>0</v>
          </cell>
          <cell r="AL78">
            <v>42.247999999999998</v>
          </cell>
          <cell r="AM78">
            <v>0</v>
          </cell>
          <cell r="AN78">
            <v>14.833</v>
          </cell>
          <cell r="AO78">
            <v>0</v>
          </cell>
        </row>
      </sheetData>
      <sheetData sheetId="1">
        <row r="7">
          <cell r="D7">
            <v>15.222000000000001</v>
          </cell>
          <cell r="E7">
            <v>0</v>
          </cell>
          <cell r="F7">
            <v>202.34200000000004</v>
          </cell>
          <cell r="G7">
            <v>0</v>
          </cell>
          <cell r="H7">
            <v>2.266</v>
          </cell>
          <cell r="I7">
            <v>0</v>
          </cell>
          <cell r="J7">
            <v>0</v>
          </cell>
          <cell r="K7">
            <v>0</v>
          </cell>
          <cell r="L7">
            <v>1.008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2.2440000000000002</v>
          </cell>
          <cell r="U7">
            <v>0</v>
          </cell>
          <cell r="V7">
            <v>0</v>
          </cell>
          <cell r="W7">
            <v>0</v>
          </cell>
          <cell r="X7">
            <v>86.775999999999996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0.51300000000000001</v>
          </cell>
          <cell r="AE7">
            <v>0</v>
          </cell>
          <cell r="AF7">
            <v>0</v>
          </cell>
          <cell r="AG7">
            <v>0</v>
          </cell>
          <cell r="AH7">
            <v>0.51300000000000001</v>
          </cell>
          <cell r="AI7">
            <v>0</v>
          </cell>
          <cell r="AJ7">
            <v>0.51300000000000001</v>
          </cell>
          <cell r="AK7">
            <v>0</v>
          </cell>
          <cell r="AL7">
            <v>147.43300000000002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6.2859999999999996</v>
          </cell>
          <cell r="AS7">
            <v>0</v>
          </cell>
          <cell r="AT7">
            <v>37.422999999999995</v>
          </cell>
          <cell r="AU7">
            <v>0</v>
          </cell>
          <cell r="AV7">
            <v>9.7720000000000002</v>
          </cell>
          <cell r="AW7">
            <v>0</v>
          </cell>
          <cell r="AX7">
            <v>155.036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256.21199999999999</v>
          </cell>
          <cell r="BG7">
            <v>0</v>
          </cell>
          <cell r="BH7">
            <v>537.51499999999999</v>
          </cell>
          <cell r="BI7">
            <v>0</v>
          </cell>
          <cell r="BJ7">
            <v>0</v>
          </cell>
          <cell r="BK7">
            <v>0</v>
          </cell>
          <cell r="BL7">
            <v>5.0730000000000004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10.143000000000001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193.67500000000001</v>
          </cell>
          <cell r="BY7">
            <v>0</v>
          </cell>
          <cell r="BZ7">
            <v>47.066999999999993</v>
          </cell>
          <cell r="CA7">
            <v>0</v>
          </cell>
          <cell r="CB7">
            <v>0</v>
          </cell>
          <cell r="CC7">
            <v>0</v>
          </cell>
          <cell r="CD7">
            <v>283.63799999999998</v>
          </cell>
          <cell r="CE7">
            <v>0</v>
          </cell>
          <cell r="CF7">
            <v>196.22800000000001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</row>
        <row r="14">
          <cell r="D14">
            <v>16</v>
          </cell>
          <cell r="E14">
            <v>0</v>
          </cell>
          <cell r="F14">
            <v>206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100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52</v>
          </cell>
          <cell r="AU14">
            <v>0</v>
          </cell>
          <cell r="AV14">
            <v>13.2</v>
          </cell>
          <cell r="AW14">
            <v>0</v>
          </cell>
          <cell r="AX14">
            <v>188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142</v>
          </cell>
          <cell r="BG14">
            <v>0</v>
          </cell>
          <cell r="BH14">
            <v>546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261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258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</row>
        <row r="15">
          <cell r="D15">
            <v>10.653</v>
          </cell>
          <cell r="E15">
            <v>0</v>
          </cell>
          <cell r="F15">
            <v>158.59100000000001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74.025999999999996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36.909999999999997</v>
          </cell>
          <cell r="AU15">
            <v>0</v>
          </cell>
          <cell r="AV15">
            <v>9.7720000000000002</v>
          </cell>
          <cell r="AW15">
            <v>0</v>
          </cell>
          <cell r="AX15">
            <v>149.006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108.152</v>
          </cell>
          <cell r="BG15">
            <v>0</v>
          </cell>
          <cell r="BH15">
            <v>387.91800000000001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188.602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196.22800000000001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</row>
        <row r="20">
          <cell r="D20">
            <v>0</v>
          </cell>
          <cell r="E20">
            <v>0</v>
          </cell>
          <cell r="F20">
            <v>12.388999999999999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283.63799999999998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2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2.2440000000000002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3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68.334000000000003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2</v>
          </cell>
          <cell r="BG29">
            <v>0</v>
          </cell>
          <cell r="BH29">
            <v>1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148.06</v>
          </cell>
          <cell r="BG30">
            <v>0</v>
          </cell>
          <cell r="BH30">
            <v>149.59700000000001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</row>
        <row r="33">
          <cell r="D33">
            <v>0</v>
          </cell>
          <cell r="E33">
            <v>0</v>
          </cell>
          <cell r="F33">
            <v>0.2</v>
          </cell>
          <cell r="G33">
            <v>0</v>
          </cell>
          <cell r="H33">
            <v>1.2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</row>
        <row r="34">
          <cell r="D34">
            <v>0</v>
          </cell>
          <cell r="E34">
            <v>0</v>
          </cell>
          <cell r="F34">
            <v>0.85699999999999998</v>
          </cell>
          <cell r="G34">
            <v>0</v>
          </cell>
          <cell r="H34">
            <v>2.266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</row>
        <row r="35">
          <cell r="D35">
            <v>8</v>
          </cell>
          <cell r="E35">
            <v>0</v>
          </cell>
          <cell r="F35">
            <v>1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1</v>
          </cell>
          <cell r="AE35">
            <v>0</v>
          </cell>
          <cell r="AF35">
            <v>0</v>
          </cell>
          <cell r="AG35">
            <v>0</v>
          </cell>
          <cell r="AH35">
            <v>1</v>
          </cell>
          <cell r="AI35">
            <v>0</v>
          </cell>
          <cell r="AJ35">
            <v>1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1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</row>
        <row r="36">
          <cell r="D36">
            <v>4.569</v>
          </cell>
          <cell r="E36">
            <v>0</v>
          </cell>
          <cell r="F36">
            <v>0.51300000000000001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0.51300000000000001</v>
          </cell>
          <cell r="AE36">
            <v>0</v>
          </cell>
          <cell r="AF36">
            <v>0</v>
          </cell>
          <cell r="AG36">
            <v>0</v>
          </cell>
          <cell r="AH36">
            <v>0.51300000000000001</v>
          </cell>
          <cell r="AI36">
            <v>0</v>
          </cell>
          <cell r="AJ36">
            <v>0.51300000000000001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0.51300000000000001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</row>
        <row r="37">
          <cell r="D37">
            <v>0</v>
          </cell>
          <cell r="E37">
            <v>0</v>
          </cell>
          <cell r="F37">
            <v>1.2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</row>
        <row r="38">
          <cell r="D38">
            <v>0</v>
          </cell>
          <cell r="E38">
            <v>0</v>
          </cell>
          <cell r="F38">
            <v>16.181000000000001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</row>
        <row r="39">
          <cell r="D39">
            <v>0</v>
          </cell>
          <cell r="E39">
            <v>0</v>
          </cell>
          <cell r="F39">
            <v>1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1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1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1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1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1</v>
          </cell>
          <cell r="BY39">
            <v>0</v>
          </cell>
          <cell r="BZ39">
            <v>1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</row>
        <row r="40">
          <cell r="D40">
            <v>0</v>
          </cell>
          <cell r="E40">
            <v>0</v>
          </cell>
          <cell r="F40">
            <v>7.27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86.775999999999996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5.0730000000000004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5.0730000000000004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10.143000000000001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5.0730000000000004</v>
          </cell>
          <cell r="BY40">
            <v>0</v>
          </cell>
          <cell r="BZ40">
            <v>47.066999999999993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6.03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</row>
        <row r="43">
          <cell r="D43">
            <v>0</v>
          </cell>
          <cell r="E43">
            <v>0</v>
          </cell>
          <cell r="F43">
            <v>2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1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2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</row>
        <row r="44">
          <cell r="D44">
            <v>0</v>
          </cell>
          <cell r="E44">
            <v>0</v>
          </cell>
          <cell r="F44">
            <v>6.5410000000000004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1.008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6.2859999999999996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D55">
            <v>0</v>
          </cell>
          <cell r="E55">
            <v>0</v>
          </cell>
          <cell r="F55">
            <v>0.81899999999999995</v>
          </cell>
          <cell r="G55">
            <v>0</v>
          </cell>
          <cell r="H55">
            <v>9.479000000000001</v>
          </cell>
          <cell r="I55">
            <v>0</v>
          </cell>
          <cell r="J55">
            <v>1.901</v>
          </cell>
          <cell r="K55">
            <v>0</v>
          </cell>
          <cell r="L55">
            <v>2.9060000000000001</v>
          </cell>
          <cell r="M55">
            <v>0</v>
          </cell>
          <cell r="N55">
            <v>8.24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0.69899999999999995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1.397</v>
          </cell>
          <cell r="AK55">
            <v>0</v>
          </cell>
          <cell r="AL55">
            <v>1.397</v>
          </cell>
          <cell r="AM55">
            <v>0</v>
          </cell>
          <cell r="AN55">
            <v>0.69899999999999995</v>
          </cell>
          <cell r="AO55">
            <v>0</v>
          </cell>
          <cell r="AP55">
            <v>19.778000000000002</v>
          </cell>
          <cell r="AQ55">
            <v>0</v>
          </cell>
          <cell r="AR55">
            <v>2.57</v>
          </cell>
          <cell r="AS55">
            <v>0</v>
          </cell>
          <cell r="AT55">
            <v>4.7750000000000004</v>
          </cell>
          <cell r="AU55">
            <v>0</v>
          </cell>
          <cell r="AV55">
            <v>0.81899999999999995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2.0190000000000001</v>
          </cell>
          <cell r="BI55">
            <v>0</v>
          </cell>
          <cell r="BJ55">
            <v>0.69899999999999995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16.346</v>
          </cell>
          <cell r="BQ55">
            <v>0</v>
          </cell>
          <cell r="BR55">
            <v>0</v>
          </cell>
          <cell r="BS55">
            <v>0</v>
          </cell>
          <cell r="BT55">
            <v>5.4039999999999999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5.92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0.69899999999999995</v>
          </cell>
          <cell r="CI55">
            <v>0</v>
          </cell>
          <cell r="CJ55">
            <v>4.0369999999999999</v>
          </cell>
          <cell r="CK55">
            <v>0</v>
          </cell>
          <cell r="CL55">
            <v>0</v>
          </cell>
          <cell r="CM55">
            <v>0</v>
          </cell>
          <cell r="CN55">
            <v>14.446</v>
          </cell>
          <cell r="C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1.3</v>
          </cell>
          <cell r="M58">
            <v>0</v>
          </cell>
          <cell r="N58">
            <v>4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2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4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0.91700000000000004</v>
          </cell>
          <cell r="M59">
            <v>0</v>
          </cell>
          <cell r="N59">
            <v>5.6550000000000002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2.9980000000000002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5.4039999999999999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2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2</v>
          </cell>
          <cell r="AQ60">
            <v>0</v>
          </cell>
          <cell r="AR60">
            <v>0.5</v>
          </cell>
          <cell r="AS60">
            <v>0</v>
          </cell>
          <cell r="AT60">
            <v>2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1.5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10.5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1</v>
          </cell>
          <cell r="CK60">
            <v>0</v>
          </cell>
          <cell r="CL60">
            <v>0</v>
          </cell>
          <cell r="CM60">
            <v>0</v>
          </cell>
          <cell r="CN60">
            <v>12.6</v>
          </cell>
          <cell r="CO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1.901</v>
          </cell>
          <cell r="K61">
            <v>0</v>
          </cell>
          <cell r="L61">
            <v>1.397</v>
          </cell>
          <cell r="M61">
            <v>0</v>
          </cell>
          <cell r="N61">
            <v>1.397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0.69899999999999995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1.397</v>
          </cell>
          <cell r="AK61">
            <v>0</v>
          </cell>
          <cell r="AL61">
            <v>1.397</v>
          </cell>
          <cell r="AM61">
            <v>0</v>
          </cell>
          <cell r="AN61">
            <v>0.69899999999999995</v>
          </cell>
          <cell r="AO61">
            <v>0</v>
          </cell>
          <cell r="AP61">
            <v>13.151</v>
          </cell>
          <cell r="AQ61">
            <v>0</v>
          </cell>
          <cell r="AR61">
            <v>0.93200000000000005</v>
          </cell>
          <cell r="AS61">
            <v>0</v>
          </cell>
          <cell r="AT61">
            <v>1.901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1.427</v>
          </cell>
          <cell r="BI61">
            <v>0</v>
          </cell>
          <cell r="BJ61">
            <v>0.69899999999999995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15.754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0.69899999999999995</v>
          </cell>
          <cell r="CI61">
            <v>0</v>
          </cell>
          <cell r="CJ61">
            <v>1.5089999999999999</v>
          </cell>
          <cell r="CK61">
            <v>0</v>
          </cell>
          <cell r="CL61">
            <v>0</v>
          </cell>
          <cell r="CM61">
            <v>0</v>
          </cell>
          <cell r="CN61">
            <v>12.773999999999999</v>
          </cell>
          <cell r="CO61">
            <v>0</v>
          </cell>
        </row>
        <row r="62">
          <cell r="D62">
            <v>0</v>
          </cell>
          <cell r="E62">
            <v>0</v>
          </cell>
          <cell r="F62">
            <v>2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4</v>
          </cell>
          <cell r="AS62">
            <v>0</v>
          </cell>
          <cell r="AT62">
            <v>0</v>
          </cell>
          <cell r="AU62">
            <v>0</v>
          </cell>
          <cell r="AV62">
            <v>2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1</v>
          </cell>
          <cell r="CO62">
            <v>0</v>
          </cell>
        </row>
        <row r="63">
          <cell r="D63">
            <v>0</v>
          </cell>
          <cell r="E63">
            <v>0</v>
          </cell>
          <cell r="F63">
            <v>0.81899999999999995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1.6379999999999999</v>
          </cell>
          <cell r="AS63">
            <v>0</v>
          </cell>
          <cell r="AT63">
            <v>0</v>
          </cell>
          <cell r="AU63">
            <v>0</v>
          </cell>
          <cell r="AV63">
            <v>0.81899999999999995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0.40899999999999997</v>
          </cell>
          <cell r="C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1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1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8.8870000000000005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2.0939999999999999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1</v>
          </cell>
          <cell r="I66">
            <v>0</v>
          </cell>
          <cell r="J66">
            <v>0</v>
          </cell>
          <cell r="K66">
            <v>0</v>
          </cell>
          <cell r="L66">
            <v>1</v>
          </cell>
          <cell r="M66">
            <v>0</v>
          </cell>
          <cell r="N66">
            <v>2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2</v>
          </cell>
          <cell r="AQ66">
            <v>0</v>
          </cell>
          <cell r="AR66">
            <v>0</v>
          </cell>
          <cell r="AS66">
            <v>0</v>
          </cell>
          <cell r="AT66">
            <v>4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1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1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2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3</v>
          </cell>
          <cell r="CK66">
            <v>0</v>
          </cell>
          <cell r="CL66">
            <v>0</v>
          </cell>
          <cell r="CM66">
            <v>0</v>
          </cell>
          <cell r="CN66">
            <v>2</v>
          </cell>
          <cell r="CO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0.59199999999999997</v>
          </cell>
          <cell r="I67">
            <v>0</v>
          </cell>
          <cell r="J67">
            <v>0</v>
          </cell>
          <cell r="K67">
            <v>0</v>
          </cell>
          <cell r="L67">
            <v>0.59199999999999997</v>
          </cell>
          <cell r="M67">
            <v>0</v>
          </cell>
          <cell r="N67">
            <v>1.1879999999999999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1.5349999999999999</v>
          </cell>
          <cell r="AQ67">
            <v>0</v>
          </cell>
          <cell r="AR67">
            <v>0</v>
          </cell>
          <cell r="AS67">
            <v>0</v>
          </cell>
          <cell r="AT67">
            <v>2.8740000000000001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0.59199999999999997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0.59199999999999997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5.92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2.528</v>
          </cell>
          <cell r="CK67">
            <v>0</v>
          </cell>
          <cell r="CL67">
            <v>0</v>
          </cell>
          <cell r="CM67">
            <v>0</v>
          </cell>
          <cell r="CN67">
            <v>1.2629999999999999</v>
          </cell>
          <cell r="CO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1.296</v>
          </cell>
          <cell r="I68">
            <v>0</v>
          </cell>
          <cell r="J68">
            <v>5.5570000000000004</v>
          </cell>
          <cell r="K68">
            <v>0</v>
          </cell>
          <cell r="L68">
            <v>0.9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1.296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1.296</v>
          </cell>
          <cell r="Y68">
            <v>0</v>
          </cell>
          <cell r="Z68">
            <v>0</v>
          </cell>
          <cell r="AA68">
            <v>0</v>
          </cell>
          <cell r="AB68">
            <v>1.296</v>
          </cell>
          <cell r="AC68">
            <v>0</v>
          </cell>
          <cell r="AD68">
            <v>3.1869999999999998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8.3710000000000004</v>
          </cell>
          <cell r="AM68">
            <v>0</v>
          </cell>
          <cell r="AN68">
            <v>0</v>
          </cell>
          <cell r="AO68">
            <v>0</v>
          </cell>
          <cell r="AP68">
            <v>2.851</v>
          </cell>
          <cell r="AQ68">
            <v>0</v>
          </cell>
          <cell r="AR68">
            <v>3.0859999999999999</v>
          </cell>
          <cell r="AS68">
            <v>0</v>
          </cell>
          <cell r="AT68">
            <v>3.8879999999999999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6.0389999999999997</v>
          </cell>
          <cell r="BA68">
            <v>0</v>
          </cell>
          <cell r="BB68">
            <v>6.3760000000000003</v>
          </cell>
          <cell r="BC68">
            <v>0</v>
          </cell>
          <cell r="BD68">
            <v>0</v>
          </cell>
          <cell r="BE68">
            <v>0</v>
          </cell>
          <cell r="BF68">
            <v>3.1869999999999998</v>
          </cell>
          <cell r="BG68">
            <v>0</v>
          </cell>
          <cell r="BH68">
            <v>0.45100000000000001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3.1869999999999998</v>
          </cell>
          <cell r="BQ68">
            <v>0</v>
          </cell>
          <cell r="BR68">
            <v>3.1869999999999998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3.1869999999999998</v>
          </cell>
          <cell r="CI68">
            <v>0</v>
          </cell>
          <cell r="CJ68">
            <v>0</v>
          </cell>
          <cell r="CK68">
            <v>0</v>
          </cell>
          <cell r="CL68">
            <v>3.1869999999999998</v>
          </cell>
          <cell r="CM68">
            <v>0</v>
          </cell>
          <cell r="CN68">
            <v>0</v>
          </cell>
          <cell r="C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8.16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4.08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0.9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0.45100000000000001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1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1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1</v>
          </cell>
          <cell r="Y71">
            <v>0</v>
          </cell>
          <cell r="Z71">
            <v>0</v>
          </cell>
          <cell r="AA71">
            <v>0</v>
          </cell>
          <cell r="AB71">
            <v>1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4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6</v>
          </cell>
          <cell r="AS71">
            <v>0</v>
          </cell>
          <cell r="AT71">
            <v>3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1.296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1.296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1.296</v>
          </cell>
          <cell r="Y72">
            <v>0</v>
          </cell>
          <cell r="Z72">
            <v>0</v>
          </cell>
          <cell r="AA72">
            <v>0</v>
          </cell>
          <cell r="AB72">
            <v>1.296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5.1840000000000002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3.0859999999999999</v>
          </cell>
          <cell r="AS72">
            <v>0</v>
          </cell>
          <cell r="AT72">
            <v>3.8879999999999999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1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1</v>
          </cell>
          <cell r="AM73">
            <v>0</v>
          </cell>
          <cell r="AN73">
            <v>0</v>
          </cell>
          <cell r="AO73">
            <v>0</v>
          </cell>
          <cell r="AP73">
            <v>1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1</v>
          </cell>
          <cell r="BA73">
            <v>0</v>
          </cell>
          <cell r="BB73">
            <v>2</v>
          </cell>
          <cell r="BC73">
            <v>0</v>
          </cell>
          <cell r="BD73">
            <v>0</v>
          </cell>
          <cell r="BE73">
            <v>0</v>
          </cell>
          <cell r="BF73">
            <v>1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1</v>
          </cell>
          <cell r="BQ73">
            <v>0</v>
          </cell>
          <cell r="BR73">
            <v>1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1</v>
          </cell>
          <cell r="CI73">
            <v>0</v>
          </cell>
          <cell r="CJ73">
            <v>0</v>
          </cell>
          <cell r="CK73">
            <v>0</v>
          </cell>
          <cell r="CL73">
            <v>1</v>
          </cell>
          <cell r="CM73">
            <v>0</v>
          </cell>
          <cell r="CN73">
            <v>0</v>
          </cell>
          <cell r="CO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5.5570000000000004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3.1869999999999998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3.1869999999999998</v>
          </cell>
          <cell r="AM74">
            <v>0</v>
          </cell>
          <cell r="AN74">
            <v>0</v>
          </cell>
          <cell r="AO74">
            <v>0</v>
          </cell>
          <cell r="AP74">
            <v>2.851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6.0389999999999997</v>
          </cell>
          <cell r="BA74">
            <v>0</v>
          </cell>
          <cell r="BB74">
            <v>6.3760000000000003</v>
          </cell>
          <cell r="BC74">
            <v>0</v>
          </cell>
          <cell r="BD74">
            <v>0</v>
          </cell>
          <cell r="BE74">
            <v>0</v>
          </cell>
          <cell r="BF74">
            <v>3.1869999999999998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3.1869999999999998</v>
          </cell>
          <cell r="BQ74">
            <v>0</v>
          </cell>
          <cell r="BR74">
            <v>3.1869999999999998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3.1869999999999998</v>
          </cell>
          <cell r="CI74">
            <v>0</v>
          </cell>
          <cell r="CJ74">
            <v>0</v>
          </cell>
          <cell r="CK74">
            <v>0</v>
          </cell>
          <cell r="CL74">
            <v>3.1869999999999998</v>
          </cell>
          <cell r="CM74">
            <v>0</v>
          </cell>
          <cell r="CN74">
            <v>0</v>
          </cell>
          <cell r="C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</row>
        <row r="77">
          <cell r="D77">
            <v>15.222000000000001</v>
          </cell>
          <cell r="E77">
            <v>0</v>
          </cell>
          <cell r="F77">
            <v>203.16100000000003</v>
          </cell>
          <cell r="G77">
            <v>0</v>
          </cell>
          <cell r="H77">
            <v>13.041</v>
          </cell>
          <cell r="I77">
            <v>0</v>
          </cell>
          <cell r="J77">
            <v>7.4580000000000002</v>
          </cell>
          <cell r="K77">
            <v>0</v>
          </cell>
          <cell r="L77">
            <v>4.8140000000000001</v>
          </cell>
          <cell r="M77">
            <v>0</v>
          </cell>
          <cell r="N77">
            <v>8.24</v>
          </cell>
          <cell r="O77">
            <v>0</v>
          </cell>
          <cell r="P77">
            <v>0</v>
          </cell>
          <cell r="Q77">
            <v>0</v>
          </cell>
          <cell r="R77">
            <v>1.296</v>
          </cell>
          <cell r="S77">
            <v>0</v>
          </cell>
          <cell r="T77">
            <v>2.2440000000000002</v>
          </cell>
          <cell r="U77">
            <v>0</v>
          </cell>
          <cell r="V77">
            <v>0</v>
          </cell>
          <cell r="W77">
            <v>0</v>
          </cell>
          <cell r="X77">
            <v>88.072000000000003</v>
          </cell>
          <cell r="Y77">
            <v>0</v>
          </cell>
          <cell r="Z77">
            <v>0</v>
          </cell>
          <cell r="AA77">
            <v>0</v>
          </cell>
          <cell r="AB77">
            <v>1.296</v>
          </cell>
          <cell r="AC77">
            <v>0</v>
          </cell>
          <cell r="AD77">
            <v>4.399</v>
          </cell>
          <cell r="AE77">
            <v>0</v>
          </cell>
          <cell r="AF77">
            <v>0</v>
          </cell>
          <cell r="AG77">
            <v>0</v>
          </cell>
          <cell r="AH77">
            <v>0.51300000000000001</v>
          </cell>
          <cell r="AI77">
            <v>0</v>
          </cell>
          <cell r="AJ77">
            <v>1.9100000000000001</v>
          </cell>
          <cell r="AK77">
            <v>0</v>
          </cell>
          <cell r="AL77">
            <v>157.20100000000002</v>
          </cell>
          <cell r="AM77">
            <v>0</v>
          </cell>
          <cell r="AN77">
            <v>0.69899999999999995</v>
          </cell>
          <cell r="AO77">
            <v>0</v>
          </cell>
          <cell r="AP77">
            <v>22.629000000000001</v>
          </cell>
          <cell r="AQ77">
            <v>0</v>
          </cell>
          <cell r="AR77">
            <v>11.942</v>
          </cell>
          <cell r="AS77">
            <v>0</v>
          </cell>
          <cell r="AT77">
            <v>46.085999999999991</v>
          </cell>
          <cell r="AU77">
            <v>0</v>
          </cell>
          <cell r="AV77">
            <v>10.591000000000001</v>
          </cell>
          <cell r="AW77">
            <v>0</v>
          </cell>
          <cell r="AX77">
            <v>155.036</v>
          </cell>
          <cell r="AY77">
            <v>0</v>
          </cell>
          <cell r="AZ77">
            <v>6.0389999999999997</v>
          </cell>
          <cell r="BA77">
            <v>0</v>
          </cell>
          <cell r="BB77">
            <v>6.3760000000000003</v>
          </cell>
          <cell r="BC77">
            <v>0</v>
          </cell>
          <cell r="BD77">
            <v>0</v>
          </cell>
          <cell r="BE77">
            <v>0</v>
          </cell>
          <cell r="BF77">
            <v>259.399</v>
          </cell>
          <cell r="BG77">
            <v>0</v>
          </cell>
          <cell r="BH77">
            <v>539.98500000000001</v>
          </cell>
          <cell r="BI77">
            <v>0</v>
          </cell>
          <cell r="BJ77">
            <v>0.69899999999999995</v>
          </cell>
          <cell r="BK77">
            <v>0</v>
          </cell>
          <cell r="BL77">
            <v>5.0730000000000004</v>
          </cell>
          <cell r="BM77">
            <v>0</v>
          </cell>
          <cell r="BN77">
            <v>0</v>
          </cell>
          <cell r="BO77">
            <v>0</v>
          </cell>
          <cell r="BP77">
            <v>19.533000000000001</v>
          </cell>
          <cell r="BQ77">
            <v>0</v>
          </cell>
          <cell r="BR77">
            <v>13.33</v>
          </cell>
          <cell r="BS77">
            <v>0</v>
          </cell>
          <cell r="BT77">
            <v>5.4039999999999999</v>
          </cell>
          <cell r="BU77">
            <v>0</v>
          </cell>
          <cell r="BV77">
            <v>0</v>
          </cell>
          <cell r="BW77">
            <v>0</v>
          </cell>
          <cell r="BX77">
            <v>193.67500000000001</v>
          </cell>
          <cell r="BY77">
            <v>0</v>
          </cell>
          <cell r="BZ77">
            <v>52.986999999999995</v>
          </cell>
          <cell r="CA77">
            <v>0</v>
          </cell>
          <cell r="CB77">
            <v>0</v>
          </cell>
          <cell r="CC77">
            <v>0</v>
          </cell>
          <cell r="CD77">
            <v>283.63799999999998</v>
          </cell>
          <cell r="CE77">
            <v>0</v>
          </cell>
          <cell r="CF77">
            <v>196.22800000000001</v>
          </cell>
          <cell r="CG77">
            <v>0</v>
          </cell>
          <cell r="CH77">
            <v>3.8859999999999997</v>
          </cell>
          <cell r="CI77">
            <v>0</v>
          </cell>
          <cell r="CJ77">
            <v>4.0369999999999999</v>
          </cell>
          <cell r="CK77">
            <v>0</v>
          </cell>
          <cell r="CL77">
            <v>3.1869999999999998</v>
          </cell>
          <cell r="CM77">
            <v>0</v>
          </cell>
          <cell r="CN77">
            <v>14.446</v>
          </cell>
          <cell r="CO77">
            <v>0</v>
          </cell>
        </row>
        <row r="78">
          <cell r="D78">
            <v>15.426</v>
          </cell>
          <cell r="E78">
            <v>0</v>
          </cell>
          <cell r="F78">
            <v>6.6459999999999999</v>
          </cell>
          <cell r="G78">
            <v>0</v>
          </cell>
          <cell r="H78">
            <v>16.518000000000001</v>
          </cell>
          <cell r="I78">
            <v>0</v>
          </cell>
          <cell r="J78">
            <v>3.0529999999999999</v>
          </cell>
          <cell r="K78">
            <v>0</v>
          </cell>
          <cell r="L78">
            <v>67.986999999999995</v>
          </cell>
          <cell r="M78">
            <v>0</v>
          </cell>
          <cell r="N78">
            <v>9.8940000000000001</v>
          </cell>
          <cell r="O78">
            <v>0</v>
          </cell>
          <cell r="P78">
            <v>8.3330000000000002</v>
          </cell>
          <cell r="Q78">
            <v>0</v>
          </cell>
          <cell r="R78">
            <v>8.8160000000000007</v>
          </cell>
          <cell r="S78">
            <v>0</v>
          </cell>
          <cell r="T78">
            <v>2.4820000000000002</v>
          </cell>
          <cell r="U78">
            <v>0</v>
          </cell>
          <cell r="V78">
            <v>4.077</v>
          </cell>
          <cell r="W78">
            <v>0</v>
          </cell>
          <cell r="X78">
            <v>2.8450000000000002</v>
          </cell>
          <cell r="Y78">
            <v>0</v>
          </cell>
          <cell r="Z78">
            <v>3.8420000000000001</v>
          </cell>
          <cell r="AA78">
            <v>0</v>
          </cell>
          <cell r="AB78">
            <v>3.3460000000000001</v>
          </cell>
          <cell r="AC78">
            <v>0</v>
          </cell>
          <cell r="AD78">
            <v>3.6930000000000001</v>
          </cell>
          <cell r="AE78">
            <v>0</v>
          </cell>
          <cell r="AF78">
            <v>4.609</v>
          </cell>
          <cell r="AG78">
            <v>0</v>
          </cell>
          <cell r="AH78">
            <v>4.9930000000000003</v>
          </cell>
          <cell r="AI78">
            <v>0</v>
          </cell>
          <cell r="AJ78">
            <v>4.8929999999999998</v>
          </cell>
          <cell r="AK78">
            <v>0</v>
          </cell>
          <cell r="AL78">
            <v>11.334</v>
          </cell>
          <cell r="AM78">
            <v>0</v>
          </cell>
          <cell r="AN78">
            <v>15.395</v>
          </cell>
          <cell r="AO78">
            <v>0</v>
          </cell>
          <cell r="AP78">
            <v>2.9750000000000001</v>
          </cell>
          <cell r="AQ78">
            <v>0</v>
          </cell>
          <cell r="AR78">
            <v>11.087999999999999</v>
          </cell>
          <cell r="AS78">
            <v>0</v>
          </cell>
          <cell r="AT78">
            <v>2.48</v>
          </cell>
          <cell r="AU78">
            <v>0</v>
          </cell>
          <cell r="AV78">
            <v>16.716000000000001</v>
          </cell>
          <cell r="AW78">
            <v>0</v>
          </cell>
          <cell r="AX78">
            <v>16.21</v>
          </cell>
          <cell r="AY78">
            <v>0</v>
          </cell>
          <cell r="AZ78">
            <v>20.866</v>
          </cell>
          <cell r="BA78">
            <v>0</v>
          </cell>
          <cell r="BB78">
            <v>8.0760000000000005</v>
          </cell>
          <cell r="BC78">
            <v>0</v>
          </cell>
          <cell r="BD78">
            <v>3.7309999999999999</v>
          </cell>
          <cell r="BE78">
            <v>0</v>
          </cell>
          <cell r="BF78">
            <v>22.506</v>
          </cell>
          <cell r="BG78">
            <v>0</v>
          </cell>
          <cell r="BH78" t="str">
            <v>16,2,13</v>
          </cell>
          <cell r="BI78">
            <v>0</v>
          </cell>
          <cell r="BJ78">
            <v>18.797000000000001</v>
          </cell>
          <cell r="BK78">
            <v>0</v>
          </cell>
          <cell r="BL78">
            <v>3.5419999999999998</v>
          </cell>
          <cell r="BM78">
            <v>0</v>
          </cell>
          <cell r="BN78">
            <v>7.3970000000000002</v>
          </cell>
          <cell r="BO78">
            <v>0</v>
          </cell>
          <cell r="BP78">
            <v>6.2460000000000004</v>
          </cell>
          <cell r="BQ78">
            <v>0</v>
          </cell>
          <cell r="BR78">
            <v>6.6280000000000001</v>
          </cell>
          <cell r="BS78">
            <v>0</v>
          </cell>
          <cell r="BT78">
            <v>8.9359999999999999</v>
          </cell>
          <cell r="BU78">
            <v>0</v>
          </cell>
          <cell r="BV78">
            <v>5.5810000000000004</v>
          </cell>
          <cell r="BW78">
            <v>0</v>
          </cell>
          <cell r="BX78">
            <v>14.282</v>
          </cell>
          <cell r="BY78">
            <v>0</v>
          </cell>
          <cell r="BZ78">
            <v>10.667</v>
          </cell>
          <cell r="CA78">
            <v>0</v>
          </cell>
          <cell r="CB78">
            <v>1.159</v>
          </cell>
          <cell r="CC78">
            <v>0</v>
          </cell>
          <cell r="CD78">
            <v>8.0220000000000002</v>
          </cell>
          <cell r="CE78">
            <v>0</v>
          </cell>
          <cell r="CF78">
            <v>8.1140000000000008</v>
          </cell>
          <cell r="CG78">
            <v>0</v>
          </cell>
          <cell r="CH78">
            <v>13.673999999999999</v>
          </cell>
          <cell r="CI78">
            <v>0</v>
          </cell>
          <cell r="CJ78">
            <v>4.1619999999999999</v>
          </cell>
          <cell r="CK78">
            <v>0</v>
          </cell>
          <cell r="CL78">
            <v>14.444000000000001</v>
          </cell>
          <cell r="CM78">
            <v>0</v>
          </cell>
          <cell r="CN78">
            <v>4.016</v>
          </cell>
          <cell r="CO78">
            <v>0</v>
          </cell>
        </row>
      </sheetData>
      <sheetData sheetId="2">
        <row r="7">
          <cell r="D7">
            <v>176.17599999999999</v>
          </cell>
          <cell r="E7">
            <v>0</v>
          </cell>
          <cell r="F7">
            <v>215.03899999999999</v>
          </cell>
          <cell r="G7">
            <v>0</v>
          </cell>
          <cell r="H7">
            <v>57.337000000000003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186.125</v>
          </cell>
          <cell r="O7">
            <v>0</v>
          </cell>
          <cell r="P7">
            <v>102.947</v>
          </cell>
          <cell r="Q7">
            <v>0</v>
          </cell>
          <cell r="R7">
            <v>220.17399999999998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138.68199999999999</v>
          </cell>
          <cell r="AI7">
            <v>0</v>
          </cell>
          <cell r="AJ7">
            <v>151.733</v>
          </cell>
          <cell r="AK7">
            <v>0</v>
          </cell>
          <cell r="AL7">
            <v>151.733</v>
          </cell>
          <cell r="AM7">
            <v>0</v>
          </cell>
          <cell r="AN7">
            <v>179.00900000000001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129.78800000000001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113.69499999999999</v>
          </cell>
          <cell r="BA7">
            <v>0</v>
          </cell>
          <cell r="BB7">
            <v>66.466999999999999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145.755</v>
          </cell>
          <cell r="BI7">
            <v>0</v>
          </cell>
          <cell r="BJ7">
            <v>0.42</v>
          </cell>
          <cell r="BK7">
            <v>0</v>
          </cell>
          <cell r="BL7">
            <v>0.42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0.42</v>
          </cell>
          <cell r="BS7">
            <v>0</v>
          </cell>
          <cell r="BT7">
            <v>0.51300000000000001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0.93300000000000005</v>
          </cell>
          <cell r="CI7">
            <v>0</v>
          </cell>
          <cell r="CJ7">
            <v>0</v>
          </cell>
          <cell r="CK7">
            <v>0</v>
          </cell>
          <cell r="CL7">
            <v>17.346</v>
          </cell>
          <cell r="CM7">
            <v>0</v>
          </cell>
          <cell r="CN7">
            <v>0</v>
          </cell>
          <cell r="CO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</row>
        <row r="14">
          <cell r="D14">
            <v>249.6</v>
          </cell>
          <cell r="E14">
            <v>0</v>
          </cell>
          <cell r="F14">
            <v>0</v>
          </cell>
          <cell r="G14">
            <v>0</v>
          </cell>
          <cell r="H14">
            <v>84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244.8</v>
          </cell>
          <cell r="O14">
            <v>0</v>
          </cell>
          <cell r="P14">
            <v>134.80000000000001</v>
          </cell>
          <cell r="Q14">
            <v>0</v>
          </cell>
          <cell r="R14">
            <v>80.400000000000006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190.4</v>
          </cell>
          <cell r="AI14">
            <v>0</v>
          </cell>
          <cell r="AJ14">
            <v>210</v>
          </cell>
          <cell r="AK14">
            <v>0</v>
          </cell>
          <cell r="AL14">
            <v>210</v>
          </cell>
          <cell r="AM14">
            <v>0</v>
          </cell>
          <cell r="AN14">
            <v>199.2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171.2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151.19999999999999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202.8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</row>
        <row r="15">
          <cell r="D15">
            <v>176.17599999999999</v>
          </cell>
          <cell r="E15">
            <v>0</v>
          </cell>
          <cell r="F15">
            <v>0</v>
          </cell>
          <cell r="G15">
            <v>0</v>
          </cell>
          <cell r="H15">
            <v>57.337000000000003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186.125</v>
          </cell>
          <cell r="O15">
            <v>0</v>
          </cell>
          <cell r="P15">
            <v>102.947</v>
          </cell>
          <cell r="Q15">
            <v>0</v>
          </cell>
          <cell r="R15">
            <v>60.344999999999999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138.68199999999999</v>
          </cell>
          <cell r="AI15">
            <v>0</v>
          </cell>
          <cell r="AJ15">
            <v>151.733</v>
          </cell>
          <cell r="AK15">
            <v>0</v>
          </cell>
          <cell r="AL15">
            <v>151.733</v>
          </cell>
          <cell r="AM15">
            <v>0</v>
          </cell>
          <cell r="AN15">
            <v>145.584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129.78800000000001</v>
          </cell>
          <cell r="AU15">
            <v>0</v>
          </cell>
          <cell r="AV15">
            <v>0</v>
          </cell>
          <cell r="AW15">
            <v>0</v>
          </cell>
          <cell r="AZ15">
            <v>113.69499999999999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145.755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</row>
        <row r="29">
          <cell r="D29">
            <v>0</v>
          </cell>
          <cell r="E29">
            <v>0</v>
          </cell>
          <cell r="F29">
            <v>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1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</row>
        <row r="30">
          <cell r="D30">
            <v>0</v>
          </cell>
          <cell r="E30">
            <v>0</v>
          </cell>
          <cell r="F30">
            <v>215.03899999999999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99.759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8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60.07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1</v>
          </cell>
          <cell r="BK35">
            <v>0</v>
          </cell>
          <cell r="BL35">
            <v>1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1</v>
          </cell>
          <cell r="BS35">
            <v>0</v>
          </cell>
          <cell r="BT35">
            <v>1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2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0.42</v>
          </cell>
          <cell r="BK36">
            <v>0</v>
          </cell>
          <cell r="BL36">
            <v>0.42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0.42</v>
          </cell>
          <cell r="BS36">
            <v>0</v>
          </cell>
          <cell r="BT36">
            <v>0.51300000000000001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0.93300000000000005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3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1</v>
          </cell>
          <cell r="CM41">
            <v>0</v>
          </cell>
          <cell r="CN41">
            <v>0</v>
          </cell>
          <cell r="C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66.466999999999999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17.346</v>
          </cell>
          <cell r="CM42">
            <v>0</v>
          </cell>
          <cell r="CN42">
            <v>0</v>
          </cell>
          <cell r="C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1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33.424999999999997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2.411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3.5550000000000002</v>
          </cell>
          <cell r="S55">
            <v>0</v>
          </cell>
          <cell r="T55">
            <v>9.7100000000000009</v>
          </cell>
          <cell r="U55">
            <v>0</v>
          </cell>
          <cell r="V55">
            <v>3.2909999999999999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3.577</v>
          </cell>
          <cell r="AM55">
            <v>0</v>
          </cell>
          <cell r="AN55">
            <v>13.555</v>
          </cell>
          <cell r="AO55">
            <v>0</v>
          </cell>
          <cell r="AP55">
            <v>1.4770000000000001</v>
          </cell>
          <cell r="AQ55">
            <v>0</v>
          </cell>
          <cell r="AR55">
            <v>5.7919999999999998</v>
          </cell>
          <cell r="AS55">
            <v>0</v>
          </cell>
          <cell r="AT55">
            <v>0</v>
          </cell>
          <cell r="AU55">
            <v>0</v>
          </cell>
          <cell r="AV55">
            <v>9.4529999999999994</v>
          </cell>
          <cell r="AW55">
            <v>0</v>
          </cell>
          <cell r="AX55">
            <v>1.8009999999999999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4.4350000000000005</v>
          </cell>
          <cell r="BI55">
            <v>0</v>
          </cell>
          <cell r="BJ55">
            <v>167.15800000000002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3.508</v>
          </cell>
          <cell r="BY55">
            <v>0</v>
          </cell>
          <cell r="BZ55">
            <v>1.4770000000000001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2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5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3</v>
          </cell>
          <cell r="BI58">
            <v>0</v>
          </cell>
          <cell r="BJ58">
            <v>106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2.8490000000000002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6.431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3.5720000000000001</v>
          </cell>
          <cell r="BI59">
            <v>0</v>
          </cell>
          <cell r="BJ59">
            <v>131.24700000000001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1.5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7</v>
          </cell>
          <cell r="U60">
            <v>0</v>
          </cell>
          <cell r="V60">
            <v>2.5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7.2</v>
          </cell>
          <cell r="AO60">
            <v>0</v>
          </cell>
          <cell r="AP60">
            <v>1</v>
          </cell>
          <cell r="AQ60">
            <v>0</v>
          </cell>
          <cell r="AR60">
            <v>4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1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2.411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8.4130000000000003</v>
          </cell>
          <cell r="U61">
            <v>0</v>
          </cell>
          <cell r="V61">
            <v>3.2909999999999999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9.4849999999999994</v>
          </cell>
          <cell r="AO61">
            <v>0</v>
          </cell>
          <cell r="AP61">
            <v>1.4770000000000001</v>
          </cell>
          <cell r="AQ61">
            <v>0</v>
          </cell>
          <cell r="AR61">
            <v>4.7190000000000003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1.4419999999999999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1.4770000000000001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2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2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1.2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2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3.5550000000000002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3.577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2.1589999999999998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3.508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3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3</v>
          </cell>
          <cell r="AO66">
            <v>0</v>
          </cell>
          <cell r="AP66">
            <v>0</v>
          </cell>
          <cell r="AQ66">
            <v>0</v>
          </cell>
          <cell r="AR66">
            <v>3</v>
          </cell>
          <cell r="AS66">
            <v>0</v>
          </cell>
          <cell r="AT66">
            <v>0</v>
          </cell>
          <cell r="AU66">
            <v>0</v>
          </cell>
          <cell r="AV66">
            <v>2</v>
          </cell>
          <cell r="AW66">
            <v>0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2</v>
          </cell>
          <cell r="BI66">
            <v>0</v>
          </cell>
          <cell r="BJ66">
            <v>39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1.2969999999999999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1.2210000000000001</v>
          </cell>
          <cell r="AO67">
            <v>0</v>
          </cell>
          <cell r="AP67">
            <v>0</v>
          </cell>
          <cell r="AQ67">
            <v>0</v>
          </cell>
          <cell r="AR67">
            <v>1.073</v>
          </cell>
          <cell r="AS67">
            <v>0</v>
          </cell>
          <cell r="AT67">
            <v>0</v>
          </cell>
          <cell r="AU67">
            <v>0</v>
          </cell>
          <cell r="AV67">
            <v>0.86299999999999999</v>
          </cell>
          <cell r="AW67">
            <v>0</v>
          </cell>
          <cell r="AX67">
            <v>0.35899999999999999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0.86299999999999999</v>
          </cell>
          <cell r="BI67">
            <v>0</v>
          </cell>
          <cell r="BJ67">
            <v>35.911000000000001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0.188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1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0.188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</row>
        <row r="77">
          <cell r="D77">
            <v>176.17599999999999</v>
          </cell>
          <cell r="E77">
            <v>0</v>
          </cell>
          <cell r="F77">
            <v>215.03899999999999</v>
          </cell>
          <cell r="G77">
            <v>0</v>
          </cell>
          <cell r="H77">
            <v>59.748000000000005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186.125</v>
          </cell>
          <cell r="O77">
            <v>0</v>
          </cell>
          <cell r="P77">
            <v>102.947</v>
          </cell>
          <cell r="Q77">
            <v>0</v>
          </cell>
          <cell r="R77">
            <v>223.72899999999998</v>
          </cell>
          <cell r="S77">
            <v>0</v>
          </cell>
          <cell r="T77">
            <v>9.7100000000000009</v>
          </cell>
          <cell r="U77">
            <v>0</v>
          </cell>
          <cell r="V77">
            <v>3.2909999999999999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138.68199999999999</v>
          </cell>
          <cell r="AI77">
            <v>0</v>
          </cell>
          <cell r="AJ77">
            <v>151.733</v>
          </cell>
          <cell r="AK77">
            <v>0</v>
          </cell>
          <cell r="AL77">
            <v>155.31</v>
          </cell>
          <cell r="AM77">
            <v>0</v>
          </cell>
          <cell r="AN77">
            <v>192.56400000000002</v>
          </cell>
          <cell r="AO77">
            <v>0</v>
          </cell>
          <cell r="AP77">
            <v>1.4770000000000001</v>
          </cell>
          <cell r="AQ77">
            <v>0</v>
          </cell>
          <cell r="AR77">
            <v>5.7919999999999998</v>
          </cell>
          <cell r="AS77">
            <v>0</v>
          </cell>
          <cell r="AT77">
            <v>129.976</v>
          </cell>
          <cell r="AU77">
            <v>0</v>
          </cell>
          <cell r="AV77">
            <v>9.4529999999999994</v>
          </cell>
          <cell r="AW77">
            <v>0</v>
          </cell>
          <cell r="AZ77">
            <v>113.69499999999999</v>
          </cell>
          <cell r="BA77">
            <v>0</v>
          </cell>
          <cell r="BB77">
            <v>66.466999999999999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150.19</v>
          </cell>
          <cell r="BI77">
            <v>0</v>
          </cell>
          <cell r="BJ77">
            <v>167.578</v>
          </cell>
          <cell r="BK77">
            <v>0</v>
          </cell>
          <cell r="BL77">
            <v>0.42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0.42</v>
          </cell>
          <cell r="BS77">
            <v>0</v>
          </cell>
          <cell r="BT77">
            <v>0.51300000000000001</v>
          </cell>
          <cell r="BU77">
            <v>0</v>
          </cell>
          <cell r="BV77">
            <v>0</v>
          </cell>
          <cell r="BW77">
            <v>0</v>
          </cell>
          <cell r="BX77">
            <v>3.508</v>
          </cell>
          <cell r="BY77">
            <v>0</v>
          </cell>
          <cell r="BZ77">
            <v>1.4770000000000001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0.93300000000000005</v>
          </cell>
          <cell r="CI77">
            <v>0</v>
          </cell>
          <cell r="CJ77">
            <v>0</v>
          </cell>
          <cell r="CK77">
            <v>0</v>
          </cell>
          <cell r="CL77">
            <v>17.346</v>
          </cell>
          <cell r="CM77">
            <v>0</v>
          </cell>
          <cell r="CN77">
            <v>0</v>
          </cell>
          <cell r="CO77">
            <v>0</v>
          </cell>
        </row>
        <row r="78">
          <cell r="D78">
            <v>1.593</v>
          </cell>
          <cell r="E78">
            <v>0</v>
          </cell>
          <cell r="F78">
            <v>8.2680000000000007</v>
          </cell>
          <cell r="G78">
            <v>0</v>
          </cell>
          <cell r="H78">
            <v>1.6930000000000001</v>
          </cell>
          <cell r="I78">
            <v>0</v>
          </cell>
          <cell r="J78">
            <v>1.625</v>
          </cell>
          <cell r="K78">
            <v>0</v>
          </cell>
          <cell r="L78">
            <v>1.41</v>
          </cell>
          <cell r="M78">
            <v>0</v>
          </cell>
          <cell r="N78">
            <v>1.194</v>
          </cell>
          <cell r="O78">
            <v>0</v>
          </cell>
          <cell r="P78">
            <v>2.028</v>
          </cell>
          <cell r="Q78">
            <v>0</v>
          </cell>
          <cell r="R78">
            <v>4.7750000000000004</v>
          </cell>
          <cell r="S78">
            <v>0</v>
          </cell>
          <cell r="T78">
            <v>2.52</v>
          </cell>
          <cell r="U78">
            <v>0</v>
          </cell>
          <cell r="V78">
            <v>0.82699999999999996</v>
          </cell>
          <cell r="W78">
            <v>0</v>
          </cell>
          <cell r="X78">
            <v>1.657</v>
          </cell>
          <cell r="Y78">
            <v>0</v>
          </cell>
          <cell r="Z78">
            <v>1.8919999999999999</v>
          </cell>
          <cell r="AA78">
            <v>0</v>
          </cell>
          <cell r="AB78">
            <v>1.1819999999999999</v>
          </cell>
          <cell r="AC78">
            <v>0</v>
          </cell>
          <cell r="AD78">
            <v>0.82399999999999995</v>
          </cell>
          <cell r="AE78">
            <v>0</v>
          </cell>
          <cell r="AF78">
            <v>4.5490000000000004</v>
          </cell>
          <cell r="AG78">
            <v>0</v>
          </cell>
          <cell r="AH78">
            <v>3.1669999999999998</v>
          </cell>
          <cell r="AI78">
            <v>0</v>
          </cell>
          <cell r="AJ78">
            <v>3.1030000000000002</v>
          </cell>
          <cell r="AK78">
            <v>0</v>
          </cell>
          <cell r="AL78">
            <v>2.6419999999999999</v>
          </cell>
          <cell r="AM78">
            <v>0</v>
          </cell>
          <cell r="AN78">
            <v>1.4930000000000001</v>
          </cell>
          <cell r="AO78">
            <v>0</v>
          </cell>
          <cell r="AP78">
            <v>1.87</v>
          </cell>
          <cell r="AQ78">
            <v>0</v>
          </cell>
          <cell r="AR78">
            <v>1.256</v>
          </cell>
          <cell r="AS78">
            <v>0</v>
          </cell>
          <cell r="AT78">
            <v>2.7610000000000001</v>
          </cell>
          <cell r="AU78">
            <v>0</v>
          </cell>
          <cell r="AV78">
            <v>3.613</v>
          </cell>
          <cell r="AW78">
            <v>0</v>
          </cell>
          <cell r="AX78">
            <v>3.1549999999999998</v>
          </cell>
          <cell r="AY78">
            <v>0</v>
          </cell>
          <cell r="AZ78">
            <v>2.7490000000000001</v>
          </cell>
          <cell r="BA78">
            <v>0</v>
          </cell>
          <cell r="BB78">
            <v>2.2280000000000002</v>
          </cell>
          <cell r="BC78">
            <v>0</v>
          </cell>
          <cell r="BD78">
            <v>1.9810000000000001</v>
          </cell>
          <cell r="BE78">
            <v>0</v>
          </cell>
          <cell r="BF78">
            <v>2.7469999999999999</v>
          </cell>
          <cell r="BG78">
            <v>0</v>
          </cell>
          <cell r="BH78">
            <v>1.6379999999999999</v>
          </cell>
          <cell r="BI78">
            <v>0</v>
          </cell>
          <cell r="BJ78">
            <v>2.7749999999999999</v>
          </cell>
          <cell r="BK78">
            <v>0</v>
          </cell>
          <cell r="BL78">
            <v>7.1769999999999996</v>
          </cell>
          <cell r="BM78">
            <v>0</v>
          </cell>
          <cell r="BN78">
            <v>4.327</v>
          </cell>
          <cell r="BO78">
            <v>0</v>
          </cell>
          <cell r="BP78">
            <v>2.5089999999999999</v>
          </cell>
          <cell r="BQ78">
            <v>0</v>
          </cell>
          <cell r="BR78">
            <v>6.5439999999999996</v>
          </cell>
          <cell r="BS78">
            <v>0</v>
          </cell>
          <cell r="BT78">
            <v>3.004</v>
          </cell>
          <cell r="BU78">
            <v>0</v>
          </cell>
          <cell r="BV78">
            <v>1.9730000000000001</v>
          </cell>
          <cell r="BW78">
            <v>0</v>
          </cell>
          <cell r="BX78">
            <v>4.4660000000000002</v>
          </cell>
          <cell r="BY78">
            <v>0</v>
          </cell>
          <cell r="BZ78">
            <v>8.1069999999999993</v>
          </cell>
          <cell r="CA78">
            <v>0</v>
          </cell>
          <cell r="CB78">
            <v>3.907</v>
          </cell>
          <cell r="CC78">
            <v>0</v>
          </cell>
          <cell r="CD78">
            <v>6.8529999999999998</v>
          </cell>
          <cell r="CE78">
            <v>0</v>
          </cell>
          <cell r="CF78">
            <v>5.6989999999999998</v>
          </cell>
          <cell r="CG78">
            <v>0</v>
          </cell>
          <cell r="CH78">
            <v>5.18</v>
          </cell>
          <cell r="CI78">
            <v>0</v>
          </cell>
          <cell r="CJ78">
            <v>5.226</v>
          </cell>
          <cell r="CK78">
            <v>0</v>
          </cell>
          <cell r="CL78">
            <v>2.2050000000000001</v>
          </cell>
          <cell r="CM78">
            <v>0</v>
          </cell>
          <cell r="CN78">
            <v>2.9060000000000001</v>
          </cell>
          <cell r="CO78">
            <v>0</v>
          </cell>
        </row>
      </sheetData>
      <sheetData sheetId="3">
        <row r="7">
          <cell r="D7">
            <v>0</v>
          </cell>
          <cell r="E7">
            <v>0</v>
          </cell>
          <cell r="F7">
            <v>197.28899999999999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148.00799999999998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D14">
            <v>0</v>
          </cell>
          <cell r="E14">
            <v>0</v>
          </cell>
          <cell r="F14">
            <v>270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198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D15">
            <v>0</v>
          </cell>
          <cell r="E15">
            <v>0</v>
          </cell>
          <cell r="F15">
            <v>189.738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138.18899999999999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D51">
            <v>0</v>
          </cell>
          <cell r="E51">
            <v>0</v>
          </cell>
          <cell r="F51">
            <v>31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43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D52">
            <v>0</v>
          </cell>
          <cell r="E52">
            <v>0</v>
          </cell>
          <cell r="F52">
            <v>7.5510000000000002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9.8190000000000008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D55">
            <v>0</v>
          </cell>
          <cell r="E55">
            <v>0</v>
          </cell>
          <cell r="F55">
            <v>3.508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8.4169999999999998</v>
          </cell>
          <cell r="M55">
            <v>0</v>
          </cell>
          <cell r="N55">
            <v>2.9590000000000001</v>
          </cell>
          <cell r="O55">
            <v>0</v>
          </cell>
          <cell r="P55">
            <v>3.1819999999999999</v>
          </cell>
          <cell r="Q55">
            <v>0</v>
          </cell>
          <cell r="R55">
            <v>50.176999999999992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1.5</v>
          </cell>
          <cell r="M58">
            <v>0</v>
          </cell>
          <cell r="N58">
            <v>0</v>
          </cell>
          <cell r="O58">
            <v>0</v>
          </cell>
          <cell r="P58">
            <v>0.5</v>
          </cell>
          <cell r="Q58">
            <v>0</v>
          </cell>
          <cell r="R58">
            <v>23.5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1.536</v>
          </cell>
          <cell r="M59">
            <v>0</v>
          </cell>
          <cell r="N59">
            <v>0</v>
          </cell>
          <cell r="O59">
            <v>0</v>
          </cell>
          <cell r="P59">
            <v>0.54400000000000004</v>
          </cell>
          <cell r="Q59">
            <v>0</v>
          </cell>
          <cell r="R59">
            <v>23.579000000000001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8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5.5129999999999999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D62">
            <v>0</v>
          </cell>
          <cell r="E62">
            <v>0</v>
          </cell>
          <cell r="F62">
            <v>2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4</v>
          </cell>
          <cell r="M62">
            <v>0</v>
          </cell>
          <cell r="N62">
            <v>0</v>
          </cell>
          <cell r="O62">
            <v>0</v>
          </cell>
          <cell r="P62">
            <v>1.5</v>
          </cell>
          <cell r="Q62">
            <v>0</v>
          </cell>
          <cell r="R62">
            <v>5.5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>
            <v>0</v>
          </cell>
          <cell r="E63">
            <v>0</v>
          </cell>
          <cell r="F63">
            <v>3.508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6.8810000000000002</v>
          </cell>
          <cell r="M63">
            <v>0</v>
          </cell>
          <cell r="N63">
            <v>0</v>
          </cell>
          <cell r="O63">
            <v>0</v>
          </cell>
          <cell r="P63">
            <v>2.6379999999999999</v>
          </cell>
          <cell r="Q63">
            <v>0</v>
          </cell>
          <cell r="R63">
            <v>9.3829999999999991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1</v>
          </cell>
          <cell r="O66">
            <v>0</v>
          </cell>
          <cell r="P66">
            <v>0</v>
          </cell>
          <cell r="Q66">
            <v>0</v>
          </cell>
          <cell r="R66">
            <v>17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2.9590000000000001</v>
          </cell>
          <cell r="O67">
            <v>0</v>
          </cell>
          <cell r="P67">
            <v>0</v>
          </cell>
          <cell r="Q67">
            <v>0</v>
          </cell>
          <cell r="R67">
            <v>11.702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D77">
            <v>0</v>
          </cell>
          <cell r="E77">
            <v>0</v>
          </cell>
          <cell r="F77">
            <v>200.797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8.4169999999999998</v>
          </cell>
          <cell r="M77">
            <v>0</v>
          </cell>
          <cell r="N77">
            <v>2.9590000000000001</v>
          </cell>
          <cell r="O77">
            <v>0</v>
          </cell>
          <cell r="P77">
            <v>151.18999999999997</v>
          </cell>
          <cell r="Q77">
            <v>0</v>
          </cell>
          <cell r="R77">
            <v>50.176999999999992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D78">
            <v>0.91600000000000004</v>
          </cell>
          <cell r="E78">
            <v>0</v>
          </cell>
          <cell r="F78">
            <v>3.4049999999999998</v>
          </cell>
          <cell r="G78">
            <v>0</v>
          </cell>
          <cell r="H78">
            <v>1.425</v>
          </cell>
          <cell r="I78">
            <v>0</v>
          </cell>
          <cell r="J78">
            <v>0.79600000000000004</v>
          </cell>
          <cell r="K78">
            <v>0</v>
          </cell>
          <cell r="L78">
            <v>1.919</v>
          </cell>
          <cell r="M78">
            <v>0</v>
          </cell>
          <cell r="N78">
            <v>1.454</v>
          </cell>
          <cell r="O78">
            <v>0</v>
          </cell>
          <cell r="P78">
            <v>1.2370000000000001</v>
          </cell>
          <cell r="Q78">
            <v>0</v>
          </cell>
          <cell r="R78">
            <v>1.26</v>
          </cell>
          <cell r="S78">
            <v>0</v>
          </cell>
          <cell r="T78">
            <v>1.665</v>
          </cell>
          <cell r="U78">
            <v>0</v>
          </cell>
          <cell r="V78">
            <v>1.0569999999999999</v>
          </cell>
          <cell r="W78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ЛПИНО Февр."/>
      <sheetName val="МЕТАЛЛОСТРОЙ Февр."/>
      <sheetName val="ПОНТОННЫЙ Февр."/>
      <sheetName val="САПЕРНЫЙ Февр."/>
    </sheetNames>
    <sheetDataSet>
      <sheetData sheetId="0"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157.761</v>
          </cell>
          <cell r="AM7">
            <v>0</v>
          </cell>
          <cell r="AN7">
            <v>0</v>
          </cell>
          <cell r="AO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1</v>
          </cell>
          <cell r="AM29">
            <v>0</v>
          </cell>
          <cell r="AN29">
            <v>0</v>
          </cell>
          <cell r="AO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157.761</v>
          </cell>
          <cell r="AM30">
            <v>0</v>
          </cell>
          <cell r="AN30">
            <v>0</v>
          </cell>
          <cell r="A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</row>
        <row r="55">
          <cell r="D55">
            <v>3.6509999999999998</v>
          </cell>
          <cell r="E55">
            <v>0</v>
          </cell>
          <cell r="F55">
            <v>2.734</v>
          </cell>
          <cell r="G55">
            <v>0</v>
          </cell>
          <cell r="H55">
            <v>0</v>
          </cell>
          <cell r="I55">
            <v>0</v>
          </cell>
          <cell r="J55">
            <v>2.702</v>
          </cell>
          <cell r="K55">
            <v>0</v>
          </cell>
          <cell r="L55">
            <v>0</v>
          </cell>
          <cell r="M55">
            <v>0</v>
          </cell>
          <cell r="N55">
            <v>3.6560000000000001</v>
          </cell>
          <cell r="O55">
            <v>0</v>
          </cell>
          <cell r="P55">
            <v>3.5459999999999998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16.053999999999998</v>
          </cell>
          <cell r="AA55">
            <v>0</v>
          </cell>
          <cell r="AB55">
            <v>3.6949999999999998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9.5129999999999999</v>
          </cell>
          <cell r="AI55">
            <v>0</v>
          </cell>
          <cell r="AJ55">
            <v>0</v>
          </cell>
          <cell r="AK55">
            <v>0</v>
          </cell>
          <cell r="AL55">
            <v>0.79300000000000004</v>
          </cell>
          <cell r="AM55">
            <v>0</v>
          </cell>
          <cell r="AN55">
            <v>1.486</v>
          </cell>
          <cell r="AO55">
            <v>0</v>
          </cell>
        </row>
        <row r="56">
          <cell r="D56">
            <v>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0.5</v>
          </cell>
          <cell r="K56">
            <v>0</v>
          </cell>
          <cell r="L56">
            <v>0</v>
          </cell>
          <cell r="M56">
            <v>0</v>
          </cell>
          <cell r="N56">
            <v>2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7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1.5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</row>
        <row r="57">
          <cell r="D57">
            <v>1.2649999999999999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0.41799999999999998</v>
          </cell>
          <cell r="K57">
            <v>0</v>
          </cell>
          <cell r="L57">
            <v>0</v>
          </cell>
          <cell r="M57">
            <v>0</v>
          </cell>
          <cell r="N57">
            <v>3.6560000000000001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11.581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1.5860000000000001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</row>
        <row r="58">
          <cell r="D58">
            <v>1</v>
          </cell>
          <cell r="E58">
            <v>0</v>
          </cell>
          <cell r="F58">
            <v>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1.5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3.5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</row>
        <row r="59">
          <cell r="D59">
            <v>1.2649999999999999</v>
          </cell>
          <cell r="E59">
            <v>0</v>
          </cell>
          <cell r="F59">
            <v>2.734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3.5459999999999998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5.2960000000000003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3.5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3.6949999999999998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1.3</v>
          </cell>
          <cell r="AM62">
            <v>0</v>
          </cell>
          <cell r="AN62">
            <v>1.8</v>
          </cell>
          <cell r="A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0.79300000000000004</v>
          </cell>
          <cell r="AM63">
            <v>0</v>
          </cell>
          <cell r="AN63">
            <v>1.486</v>
          </cell>
          <cell r="A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</row>
        <row r="66">
          <cell r="D66">
            <v>2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6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4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</row>
        <row r="67">
          <cell r="D67">
            <v>1.121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2.2839999999999998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4.4729999999999999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2.6309999999999998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2.5489999999999999</v>
          </cell>
          <cell r="K68">
            <v>0</v>
          </cell>
          <cell r="L68">
            <v>2.423</v>
          </cell>
          <cell r="M68">
            <v>0</v>
          </cell>
          <cell r="N68">
            <v>0</v>
          </cell>
          <cell r="O68">
            <v>0</v>
          </cell>
          <cell r="P68">
            <v>7.266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2.423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62.417000000000002</v>
          </cell>
          <cell r="AM68">
            <v>0</v>
          </cell>
          <cell r="AN68">
            <v>0</v>
          </cell>
          <cell r="A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</v>
          </cell>
          <cell r="K73">
            <v>0</v>
          </cell>
          <cell r="L73">
            <v>1</v>
          </cell>
          <cell r="M73">
            <v>0</v>
          </cell>
          <cell r="N73">
            <v>0</v>
          </cell>
          <cell r="O73">
            <v>0</v>
          </cell>
          <cell r="P73">
            <v>3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1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23</v>
          </cell>
          <cell r="AM73">
            <v>0</v>
          </cell>
          <cell r="AN73">
            <v>0</v>
          </cell>
          <cell r="AO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2.5489999999999999</v>
          </cell>
          <cell r="K74">
            <v>0</v>
          </cell>
          <cell r="L74">
            <v>2.423</v>
          </cell>
          <cell r="M74">
            <v>0</v>
          </cell>
          <cell r="N74">
            <v>0</v>
          </cell>
          <cell r="O74">
            <v>0</v>
          </cell>
          <cell r="P74">
            <v>7.266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2.423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62.417000000000002</v>
          </cell>
          <cell r="AM74">
            <v>0</v>
          </cell>
          <cell r="AN74">
            <v>0</v>
          </cell>
          <cell r="A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</row>
        <row r="77">
          <cell r="D77">
            <v>3.6509999999999998</v>
          </cell>
          <cell r="E77">
            <v>0</v>
          </cell>
          <cell r="F77">
            <v>2.734</v>
          </cell>
          <cell r="G77">
            <v>0</v>
          </cell>
          <cell r="H77">
            <v>0</v>
          </cell>
          <cell r="I77">
            <v>0</v>
          </cell>
          <cell r="J77">
            <v>5.2509999999999994</v>
          </cell>
          <cell r="K77">
            <v>0</v>
          </cell>
          <cell r="L77">
            <v>2.423</v>
          </cell>
          <cell r="M77">
            <v>0</v>
          </cell>
          <cell r="N77">
            <v>3.6560000000000001</v>
          </cell>
          <cell r="O77">
            <v>0</v>
          </cell>
          <cell r="P77">
            <v>10.811999999999999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16.053999999999998</v>
          </cell>
          <cell r="AA77">
            <v>0</v>
          </cell>
          <cell r="AB77">
            <v>3.6949999999999998</v>
          </cell>
          <cell r="AC77">
            <v>0</v>
          </cell>
          <cell r="AD77">
            <v>2.423</v>
          </cell>
          <cell r="AE77">
            <v>0</v>
          </cell>
          <cell r="AF77">
            <v>0</v>
          </cell>
          <cell r="AG77">
            <v>0</v>
          </cell>
          <cell r="AH77">
            <v>9.5129999999999999</v>
          </cell>
          <cell r="AI77">
            <v>0</v>
          </cell>
          <cell r="AJ77">
            <v>0</v>
          </cell>
          <cell r="AK77">
            <v>0</v>
          </cell>
          <cell r="AL77">
            <v>220.971</v>
          </cell>
          <cell r="AM77">
            <v>0</v>
          </cell>
          <cell r="AN77">
            <v>1.486</v>
          </cell>
          <cell r="AO77">
            <v>0</v>
          </cell>
        </row>
        <row r="78">
          <cell r="D78">
            <v>25.901</v>
          </cell>
          <cell r="E78">
            <v>0</v>
          </cell>
          <cell r="F78">
            <v>22.631</v>
          </cell>
          <cell r="G78">
            <v>0</v>
          </cell>
          <cell r="H78">
            <v>3.25</v>
          </cell>
          <cell r="I78">
            <v>0</v>
          </cell>
          <cell r="J78">
            <v>4.0949999999999998</v>
          </cell>
          <cell r="K78">
            <v>0</v>
          </cell>
          <cell r="L78">
            <v>1.798</v>
          </cell>
          <cell r="M78">
            <v>0</v>
          </cell>
          <cell r="N78">
            <v>17.523</v>
          </cell>
          <cell r="O78">
            <v>0</v>
          </cell>
          <cell r="P78">
            <v>19.609000000000002</v>
          </cell>
          <cell r="Q78">
            <v>0</v>
          </cell>
          <cell r="R78">
            <v>4.8890000000000002</v>
          </cell>
          <cell r="S78">
            <v>0</v>
          </cell>
          <cell r="T78">
            <v>4.5279999999999996</v>
          </cell>
          <cell r="U78">
            <v>0</v>
          </cell>
          <cell r="V78">
            <v>5.1479999999999997</v>
          </cell>
          <cell r="W78">
            <v>0</v>
          </cell>
          <cell r="X78">
            <v>6.8550000000000004</v>
          </cell>
          <cell r="Y78">
            <v>0</v>
          </cell>
          <cell r="Z78">
            <v>16.562000000000001</v>
          </cell>
          <cell r="AA78">
            <v>0</v>
          </cell>
          <cell r="AB78">
            <v>22.254999999999999</v>
          </cell>
          <cell r="AC78">
            <v>0</v>
          </cell>
          <cell r="AD78">
            <v>1.87</v>
          </cell>
          <cell r="AE78">
            <v>0</v>
          </cell>
          <cell r="AF78">
            <v>0</v>
          </cell>
          <cell r="AG78">
            <v>0</v>
          </cell>
          <cell r="AH78">
            <v>22.378</v>
          </cell>
          <cell r="AI78">
            <v>0</v>
          </cell>
          <cell r="AJ78">
            <v>1.7549999999999999</v>
          </cell>
          <cell r="AK78">
            <v>0</v>
          </cell>
          <cell r="AL78">
            <v>20.326000000000001</v>
          </cell>
          <cell r="AM78">
            <v>0</v>
          </cell>
          <cell r="AN78">
            <v>21.745999999999999</v>
          </cell>
          <cell r="AO78">
            <v>0</v>
          </cell>
        </row>
      </sheetData>
      <sheetData sheetId="1">
        <row r="7">
          <cell r="D7">
            <v>1.095</v>
          </cell>
          <cell r="E7">
            <v>0</v>
          </cell>
          <cell r="F7">
            <v>0.97899999999999998</v>
          </cell>
          <cell r="G7">
            <v>0</v>
          </cell>
          <cell r="H7">
            <v>1.278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25.350999999999999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1.633</v>
          </cell>
          <cell r="Y7">
            <v>0</v>
          </cell>
          <cell r="Z7">
            <v>4.2039999999999997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3.278</v>
          </cell>
          <cell r="AI7">
            <v>0</v>
          </cell>
          <cell r="AJ7">
            <v>0</v>
          </cell>
          <cell r="AK7">
            <v>0</v>
          </cell>
          <cell r="AL7">
            <v>125.254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0.91300000000000003</v>
          </cell>
          <cell r="AU7">
            <v>0</v>
          </cell>
          <cell r="AV7">
            <v>0</v>
          </cell>
          <cell r="AW7">
            <v>0</v>
          </cell>
          <cell r="AX7">
            <v>95.174000000000007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17.901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8.2580000000000009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1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2.9260000000000002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</row>
        <row r="23">
          <cell r="D23">
            <v>0</v>
          </cell>
          <cell r="E23">
            <v>0</v>
          </cell>
          <cell r="F23">
            <v>1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</row>
        <row r="24">
          <cell r="D24">
            <v>0</v>
          </cell>
          <cell r="E24">
            <v>0</v>
          </cell>
          <cell r="F24">
            <v>0.97899999999999998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61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5</v>
          </cell>
          <cell r="AI31">
            <v>0</v>
          </cell>
          <cell r="AJ31">
            <v>0</v>
          </cell>
          <cell r="AK31">
            <v>0</v>
          </cell>
          <cell r="AL31">
            <v>711.3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172.5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11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7.9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25.350999999999999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3.278</v>
          </cell>
          <cell r="AI32">
            <v>0</v>
          </cell>
          <cell r="AJ32">
            <v>0</v>
          </cell>
          <cell r="AK32">
            <v>0</v>
          </cell>
          <cell r="AL32">
            <v>123.324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95.174000000000007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14.975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4.9960000000000004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3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3.262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1</v>
          </cell>
          <cell r="Y39">
            <v>0</v>
          </cell>
          <cell r="Z39">
            <v>1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1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0.90400000000000003</v>
          </cell>
          <cell r="Y40">
            <v>0</v>
          </cell>
          <cell r="Z40">
            <v>4.2039999999999997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1.93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</row>
        <row r="51">
          <cell r="D51">
            <v>0.42</v>
          </cell>
          <cell r="E51">
            <v>0</v>
          </cell>
          <cell r="F51">
            <v>0</v>
          </cell>
          <cell r="G51">
            <v>0</v>
          </cell>
          <cell r="H51">
            <v>0.49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0.28000000000000003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0.35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</row>
        <row r="52">
          <cell r="D52">
            <v>1.095</v>
          </cell>
          <cell r="E52">
            <v>0</v>
          </cell>
          <cell r="F52">
            <v>0</v>
          </cell>
          <cell r="G52">
            <v>0</v>
          </cell>
          <cell r="H52">
            <v>1.278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0.72899999999999998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0.91300000000000003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13.686999999999999</v>
          </cell>
          <cell r="O55">
            <v>0</v>
          </cell>
          <cell r="P55">
            <v>3.5870000000000002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8.3729999999999993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5.61</v>
          </cell>
          <cell r="AE55">
            <v>0</v>
          </cell>
          <cell r="AF55">
            <v>0</v>
          </cell>
          <cell r="AG55">
            <v>0</v>
          </cell>
          <cell r="AH55">
            <v>4.7850000000000001</v>
          </cell>
          <cell r="AI55">
            <v>0</v>
          </cell>
          <cell r="AJ55">
            <v>3.5870000000000002</v>
          </cell>
          <cell r="AK55">
            <v>0</v>
          </cell>
          <cell r="AL55">
            <v>6.5350000000000001</v>
          </cell>
          <cell r="AM55">
            <v>0</v>
          </cell>
          <cell r="AN55">
            <v>79.963000000000008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16.085999999999999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13.357000000000001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1.496</v>
          </cell>
          <cell r="BG55">
            <v>0</v>
          </cell>
          <cell r="BH55">
            <v>6.0779999999999994</v>
          </cell>
          <cell r="BI55">
            <v>0</v>
          </cell>
          <cell r="BJ55">
            <v>0</v>
          </cell>
          <cell r="BK55">
            <v>0</v>
          </cell>
          <cell r="BL55">
            <v>13.724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23.39</v>
          </cell>
          <cell r="CE55">
            <v>0</v>
          </cell>
          <cell r="CF55">
            <v>0</v>
          </cell>
          <cell r="CG55">
            <v>0</v>
          </cell>
          <cell r="CH55">
            <v>11.582000000000001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7.4280000000000008</v>
          </cell>
          <cell r="C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5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2.5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4.5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4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1</v>
          </cell>
          <cell r="BG60">
            <v>0</v>
          </cell>
          <cell r="BH60">
            <v>1</v>
          </cell>
          <cell r="BI60">
            <v>0</v>
          </cell>
          <cell r="BJ60">
            <v>0</v>
          </cell>
          <cell r="BK60">
            <v>0</v>
          </cell>
          <cell r="BL60">
            <v>30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16</v>
          </cell>
          <cell r="CE60">
            <v>0</v>
          </cell>
          <cell r="CF60">
            <v>0</v>
          </cell>
          <cell r="CG60">
            <v>0</v>
          </cell>
          <cell r="CH60">
            <v>3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1</v>
          </cell>
          <cell r="CO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5.61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3.5979999999999999</v>
          </cell>
          <cell r="AM61">
            <v>0</v>
          </cell>
          <cell r="AN61">
            <v>74.298000000000002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14.891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5.44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1.496</v>
          </cell>
          <cell r="BG61">
            <v>0</v>
          </cell>
          <cell r="BH61">
            <v>1.66</v>
          </cell>
          <cell r="BI61">
            <v>0</v>
          </cell>
          <cell r="BJ61">
            <v>0</v>
          </cell>
          <cell r="BK61">
            <v>0</v>
          </cell>
          <cell r="BL61">
            <v>3.9020000000000001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17.303999999999998</v>
          </cell>
          <cell r="CE61">
            <v>0</v>
          </cell>
          <cell r="CF61">
            <v>0</v>
          </cell>
          <cell r="CG61">
            <v>0</v>
          </cell>
          <cell r="CH61">
            <v>4.3179999999999996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2.0529999999999999</v>
          </cell>
          <cell r="C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19.5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1.5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8.9019999999999992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0.73599999999999999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2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2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1</v>
          </cell>
          <cell r="C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7.2640000000000002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7.2640000000000002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3.6320000000000001</v>
          </cell>
          <cell r="CO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8</v>
          </cell>
          <cell r="O66">
            <v>0</v>
          </cell>
          <cell r="P66">
            <v>6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14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8</v>
          </cell>
          <cell r="AI66">
            <v>0</v>
          </cell>
          <cell r="AJ66">
            <v>6</v>
          </cell>
          <cell r="AK66">
            <v>0</v>
          </cell>
          <cell r="AL66">
            <v>3</v>
          </cell>
          <cell r="AM66">
            <v>0</v>
          </cell>
          <cell r="AN66">
            <v>10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2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1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6</v>
          </cell>
          <cell r="BI66">
            <v>0</v>
          </cell>
          <cell r="BJ66">
            <v>0</v>
          </cell>
          <cell r="BK66">
            <v>0</v>
          </cell>
          <cell r="BL66">
            <v>16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10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3</v>
          </cell>
          <cell r="CO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4.7850000000000001</v>
          </cell>
          <cell r="O67">
            <v>0</v>
          </cell>
          <cell r="P67">
            <v>3.5870000000000002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8.3729999999999993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4.7850000000000001</v>
          </cell>
          <cell r="AI67">
            <v>0</v>
          </cell>
          <cell r="AJ67">
            <v>3.5870000000000002</v>
          </cell>
          <cell r="AK67">
            <v>0</v>
          </cell>
          <cell r="AL67">
            <v>2.9369999999999998</v>
          </cell>
          <cell r="AM67">
            <v>0</v>
          </cell>
          <cell r="AN67">
            <v>5.665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1.1950000000000001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0.65300000000000002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3.6819999999999999</v>
          </cell>
          <cell r="BI67">
            <v>0</v>
          </cell>
          <cell r="BJ67">
            <v>0</v>
          </cell>
          <cell r="BK67">
            <v>0</v>
          </cell>
          <cell r="BL67">
            <v>9.8219999999999992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6.0860000000000003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1.7430000000000001</v>
          </cell>
          <cell r="CO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2.8460000000000001</v>
          </cell>
          <cell r="K68">
            <v>0</v>
          </cell>
          <cell r="L68">
            <v>2.46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4.0570000000000004</v>
          </cell>
          <cell r="AE68">
            <v>0</v>
          </cell>
          <cell r="AF68">
            <v>6.9039999999999999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59.995000000000005</v>
          </cell>
          <cell r="AM68">
            <v>0</v>
          </cell>
          <cell r="AN68">
            <v>2.8460000000000001</v>
          </cell>
          <cell r="AO68">
            <v>0</v>
          </cell>
          <cell r="AP68">
            <v>2.8460000000000001</v>
          </cell>
          <cell r="AQ68">
            <v>0</v>
          </cell>
          <cell r="AR68">
            <v>2.81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2.8460000000000001</v>
          </cell>
          <cell r="BA68">
            <v>0</v>
          </cell>
          <cell r="BB68">
            <v>0</v>
          </cell>
          <cell r="BC68">
            <v>0</v>
          </cell>
          <cell r="BD68">
            <v>2.8460000000000001</v>
          </cell>
          <cell r="BE68">
            <v>0</v>
          </cell>
          <cell r="BF68">
            <v>0</v>
          </cell>
          <cell r="BG68">
            <v>0</v>
          </cell>
          <cell r="BH68">
            <v>0.88900000000000001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2.2999999999999998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10.199999999999999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1.571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1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46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1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0.88900000000000001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57.395000000000003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2.2999999999999998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2</v>
          </cell>
          <cell r="AE73">
            <v>0</v>
          </cell>
          <cell r="AF73">
            <v>3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1</v>
          </cell>
          <cell r="AM73">
            <v>0</v>
          </cell>
          <cell r="AN73">
            <v>1</v>
          </cell>
          <cell r="AO73">
            <v>0</v>
          </cell>
          <cell r="AP73">
            <v>1</v>
          </cell>
          <cell r="AQ73">
            <v>0</v>
          </cell>
          <cell r="AR73">
            <v>1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1</v>
          </cell>
          <cell r="BA73">
            <v>0</v>
          </cell>
          <cell r="BB73">
            <v>0</v>
          </cell>
          <cell r="BC73">
            <v>0</v>
          </cell>
          <cell r="BD73">
            <v>1</v>
          </cell>
          <cell r="BE73">
            <v>0</v>
          </cell>
          <cell r="BF73">
            <v>0</v>
          </cell>
          <cell r="BG73">
            <v>0</v>
          </cell>
          <cell r="BH73">
            <v>1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2.8460000000000001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4.0570000000000004</v>
          </cell>
          <cell r="AE74">
            <v>0</v>
          </cell>
          <cell r="AF74">
            <v>6.9039999999999999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2.6</v>
          </cell>
          <cell r="AM74">
            <v>0</v>
          </cell>
          <cell r="AN74">
            <v>2.8460000000000001</v>
          </cell>
          <cell r="AO74">
            <v>0</v>
          </cell>
          <cell r="AP74">
            <v>2.8460000000000001</v>
          </cell>
          <cell r="AQ74">
            <v>0</v>
          </cell>
          <cell r="AR74">
            <v>2.81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2.8460000000000001</v>
          </cell>
          <cell r="BA74">
            <v>0</v>
          </cell>
          <cell r="BB74">
            <v>0</v>
          </cell>
          <cell r="BC74">
            <v>0</v>
          </cell>
          <cell r="BD74">
            <v>2.8460000000000001</v>
          </cell>
          <cell r="BE74">
            <v>0</v>
          </cell>
          <cell r="BF74">
            <v>0</v>
          </cell>
          <cell r="BG74">
            <v>0</v>
          </cell>
          <cell r="BH74">
            <v>0.88900000000000001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</row>
        <row r="77">
          <cell r="D77">
            <v>1.095</v>
          </cell>
          <cell r="E77">
            <v>0</v>
          </cell>
          <cell r="F77">
            <v>0.97899999999999998</v>
          </cell>
          <cell r="G77">
            <v>0</v>
          </cell>
          <cell r="H77">
            <v>1.278</v>
          </cell>
          <cell r="I77">
            <v>0</v>
          </cell>
          <cell r="J77">
            <v>2.8460000000000001</v>
          </cell>
          <cell r="K77">
            <v>0</v>
          </cell>
          <cell r="L77">
            <v>2.46</v>
          </cell>
          <cell r="M77">
            <v>0</v>
          </cell>
          <cell r="N77">
            <v>39.037999999999997</v>
          </cell>
          <cell r="O77">
            <v>0</v>
          </cell>
          <cell r="P77">
            <v>3.5870000000000002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8.3729999999999993</v>
          </cell>
          <cell r="W77">
            <v>0</v>
          </cell>
          <cell r="X77">
            <v>1.633</v>
          </cell>
          <cell r="Y77">
            <v>0</v>
          </cell>
          <cell r="Z77">
            <v>4.2039999999999997</v>
          </cell>
          <cell r="AA77">
            <v>0</v>
          </cell>
          <cell r="AB77">
            <v>0</v>
          </cell>
          <cell r="AC77">
            <v>0</v>
          </cell>
          <cell r="AD77">
            <v>9.6670000000000016</v>
          </cell>
          <cell r="AE77">
            <v>0</v>
          </cell>
          <cell r="AF77">
            <v>6.9039999999999999</v>
          </cell>
          <cell r="AG77">
            <v>0</v>
          </cell>
          <cell r="AH77">
            <v>8.0630000000000006</v>
          </cell>
          <cell r="AI77">
            <v>0</v>
          </cell>
          <cell r="AJ77">
            <v>3.5870000000000002</v>
          </cell>
          <cell r="AK77">
            <v>0</v>
          </cell>
          <cell r="AL77">
            <v>191.78400000000002</v>
          </cell>
          <cell r="AM77">
            <v>0</v>
          </cell>
          <cell r="AN77">
            <v>82.809000000000012</v>
          </cell>
          <cell r="AO77">
            <v>0</v>
          </cell>
          <cell r="AP77">
            <v>2.8460000000000001</v>
          </cell>
          <cell r="AQ77">
            <v>0</v>
          </cell>
          <cell r="AR77">
            <v>2.81</v>
          </cell>
          <cell r="AS77">
            <v>0</v>
          </cell>
          <cell r="AT77">
            <v>16.998999999999999</v>
          </cell>
          <cell r="AU77">
            <v>0</v>
          </cell>
          <cell r="AV77">
            <v>0</v>
          </cell>
          <cell r="AW77">
            <v>0</v>
          </cell>
          <cell r="AX77">
            <v>95.174000000000007</v>
          </cell>
          <cell r="AY77">
            <v>0</v>
          </cell>
          <cell r="AZ77">
            <v>16.203000000000003</v>
          </cell>
          <cell r="BA77">
            <v>0</v>
          </cell>
          <cell r="BB77">
            <v>0</v>
          </cell>
          <cell r="BC77">
            <v>0</v>
          </cell>
          <cell r="BD77">
            <v>2.8460000000000001</v>
          </cell>
          <cell r="BE77">
            <v>0</v>
          </cell>
          <cell r="BF77">
            <v>1.496</v>
          </cell>
          <cell r="BG77">
            <v>0</v>
          </cell>
          <cell r="BH77">
            <v>6.9669999999999996</v>
          </cell>
          <cell r="BI77">
            <v>0</v>
          </cell>
          <cell r="BJ77">
            <v>0</v>
          </cell>
          <cell r="BK77">
            <v>0</v>
          </cell>
          <cell r="BL77">
            <v>31.625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23.39</v>
          </cell>
          <cell r="CE77">
            <v>0</v>
          </cell>
          <cell r="CF77">
            <v>0</v>
          </cell>
          <cell r="CG77">
            <v>0</v>
          </cell>
          <cell r="CH77">
            <v>19.840000000000003</v>
          </cell>
          <cell r="CI77">
            <v>0</v>
          </cell>
          <cell r="CJ77">
            <v>2.2999999999999998</v>
          </cell>
          <cell r="CK77">
            <v>0</v>
          </cell>
          <cell r="CL77">
            <v>0</v>
          </cell>
          <cell r="CM77">
            <v>0</v>
          </cell>
          <cell r="CN77">
            <v>7.4280000000000008</v>
          </cell>
          <cell r="CO77">
            <v>0</v>
          </cell>
        </row>
        <row r="78">
          <cell r="D78">
            <v>9.5589999999999993</v>
          </cell>
          <cell r="E78">
            <v>0</v>
          </cell>
          <cell r="F78">
            <v>9.3670000000000009</v>
          </cell>
          <cell r="G78">
            <v>0</v>
          </cell>
          <cell r="H78">
            <v>26.669</v>
          </cell>
          <cell r="I78">
            <v>0</v>
          </cell>
          <cell r="J78">
            <v>13.343</v>
          </cell>
          <cell r="K78">
            <v>0</v>
          </cell>
          <cell r="L78">
            <v>2.1259999999999999</v>
          </cell>
          <cell r="M78">
            <v>0</v>
          </cell>
          <cell r="N78">
            <v>19.105</v>
          </cell>
          <cell r="O78">
            <v>0</v>
          </cell>
          <cell r="P78">
            <v>19.209</v>
          </cell>
          <cell r="Q78">
            <v>0</v>
          </cell>
          <cell r="R78">
            <v>23.003</v>
          </cell>
          <cell r="S78">
            <v>0</v>
          </cell>
          <cell r="T78">
            <v>10.208</v>
          </cell>
          <cell r="U78">
            <v>0</v>
          </cell>
          <cell r="V78">
            <v>25.997</v>
          </cell>
          <cell r="W78">
            <v>0</v>
          </cell>
          <cell r="X78">
            <v>6.3739999999999997</v>
          </cell>
          <cell r="Y78">
            <v>0</v>
          </cell>
          <cell r="Z78">
            <v>10.606999999999999</v>
          </cell>
          <cell r="AA78">
            <v>0</v>
          </cell>
          <cell r="AB78">
            <v>4.5960000000000001</v>
          </cell>
          <cell r="AC78">
            <v>0</v>
          </cell>
          <cell r="AD78">
            <v>5.1180000000000003</v>
          </cell>
          <cell r="AE78">
            <v>0</v>
          </cell>
          <cell r="AF78">
            <v>4.5960000000000001</v>
          </cell>
          <cell r="AG78">
            <v>0</v>
          </cell>
          <cell r="AH78">
            <v>4.5960000000000001</v>
          </cell>
          <cell r="AI78">
            <v>0</v>
          </cell>
          <cell r="AJ78">
            <v>6.8449999999999998</v>
          </cell>
          <cell r="AK78">
            <v>0</v>
          </cell>
          <cell r="AL78">
            <v>1.3560000000000001</v>
          </cell>
          <cell r="AM78">
            <v>0</v>
          </cell>
          <cell r="AN78">
            <v>26.06</v>
          </cell>
          <cell r="AO78">
            <v>0</v>
          </cell>
          <cell r="AP78">
            <v>9.7210000000000001</v>
          </cell>
          <cell r="AQ78">
            <v>0</v>
          </cell>
          <cell r="AR78">
            <v>5.9249999999999998</v>
          </cell>
          <cell r="AS78">
            <v>0</v>
          </cell>
          <cell r="AT78">
            <v>9.7210000000000001</v>
          </cell>
          <cell r="AU78">
            <v>0</v>
          </cell>
          <cell r="AV78">
            <v>6.3049999999999997</v>
          </cell>
          <cell r="AW78">
            <v>0</v>
          </cell>
          <cell r="AX78">
            <v>14.879</v>
          </cell>
          <cell r="AY78">
            <v>0</v>
          </cell>
          <cell r="AZ78">
            <v>3.9849999999999999</v>
          </cell>
          <cell r="BA78">
            <v>0</v>
          </cell>
          <cell r="BB78">
            <v>3.8620000000000001</v>
          </cell>
          <cell r="BC78">
            <v>0</v>
          </cell>
          <cell r="BD78">
            <v>3.03</v>
          </cell>
          <cell r="BE78">
            <v>0</v>
          </cell>
          <cell r="BF78">
            <v>8.5150000000000006</v>
          </cell>
          <cell r="BG78">
            <v>0</v>
          </cell>
          <cell r="BH78">
            <v>18.661000000000001</v>
          </cell>
          <cell r="BI78">
            <v>0</v>
          </cell>
          <cell r="BJ78">
            <v>10.1</v>
          </cell>
          <cell r="BK78">
            <v>0</v>
          </cell>
          <cell r="BL78">
            <v>18.027999999999999</v>
          </cell>
          <cell r="BM78">
            <v>0</v>
          </cell>
          <cell r="BN78">
            <v>8.8369999999999997</v>
          </cell>
          <cell r="BO78">
            <v>0</v>
          </cell>
          <cell r="BP78">
            <v>6.327</v>
          </cell>
          <cell r="BQ78">
            <v>0</v>
          </cell>
          <cell r="BR78">
            <v>5.8120000000000003</v>
          </cell>
          <cell r="BS78">
            <v>0</v>
          </cell>
          <cell r="BT78">
            <v>9.7210000000000001</v>
          </cell>
          <cell r="BU78">
            <v>0</v>
          </cell>
          <cell r="BV78">
            <v>19.239999999999998</v>
          </cell>
          <cell r="BW78">
            <v>0</v>
          </cell>
          <cell r="BX78">
            <v>28.318000000000001</v>
          </cell>
          <cell r="BY78">
            <v>0</v>
          </cell>
          <cell r="BZ78">
            <v>70.335999999999999</v>
          </cell>
          <cell r="CA78">
            <v>0</v>
          </cell>
          <cell r="CB78">
            <v>5.9249999999999998</v>
          </cell>
          <cell r="CC78">
            <v>0</v>
          </cell>
          <cell r="CD78">
            <v>5.3979999999999997</v>
          </cell>
          <cell r="CE78">
            <v>0</v>
          </cell>
          <cell r="CF78">
            <v>17.311</v>
          </cell>
          <cell r="CG78">
            <v>0</v>
          </cell>
          <cell r="CH78">
            <v>19.966999999999999</v>
          </cell>
          <cell r="CI78">
            <v>0</v>
          </cell>
          <cell r="CJ78">
            <v>8.9610000000000003</v>
          </cell>
          <cell r="CK78">
            <v>0</v>
          </cell>
          <cell r="CL78">
            <v>11.617000000000001</v>
          </cell>
          <cell r="CM78">
            <v>0</v>
          </cell>
          <cell r="CN78">
            <v>3.077</v>
          </cell>
          <cell r="CO78">
            <v>0</v>
          </cell>
        </row>
      </sheetData>
      <sheetData sheetId="2"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12.912000000000001</v>
          </cell>
          <cell r="AQ7">
            <v>0</v>
          </cell>
          <cell r="AR7">
            <v>0</v>
          </cell>
          <cell r="AS7">
            <v>0</v>
          </cell>
          <cell r="AT7">
            <v>154.131</v>
          </cell>
          <cell r="AU7">
            <v>0</v>
          </cell>
          <cell r="AV7">
            <v>3.165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41.948999999999998</v>
          </cell>
          <cell r="BG7">
            <v>0</v>
          </cell>
          <cell r="BH7">
            <v>0</v>
          </cell>
          <cell r="BI7">
            <v>0</v>
          </cell>
          <cell r="BJ7">
            <v>2.2120000000000002</v>
          </cell>
          <cell r="BK7">
            <v>0</v>
          </cell>
          <cell r="BL7">
            <v>2.6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1.4079999999999999</v>
          </cell>
          <cell r="BU7">
            <v>0</v>
          </cell>
          <cell r="BV7">
            <v>2.6259999999999999</v>
          </cell>
          <cell r="BW7">
            <v>0</v>
          </cell>
          <cell r="BX7">
            <v>1.0109999999999999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3.8959999999999999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2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154.131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6</v>
          </cell>
          <cell r="BK35">
            <v>0</v>
          </cell>
          <cell r="BL35">
            <v>7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5</v>
          </cell>
          <cell r="BU35">
            <v>0</v>
          </cell>
          <cell r="BV35">
            <v>7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2.2120000000000002</v>
          </cell>
          <cell r="BK36">
            <v>0</v>
          </cell>
          <cell r="BL36">
            <v>2.6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1.4079999999999999</v>
          </cell>
          <cell r="BU36">
            <v>0</v>
          </cell>
          <cell r="BV36">
            <v>2.6259999999999999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2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1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3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12.912000000000001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1.0109999999999999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3.8959999999999999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15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41.948999999999998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1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3.165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D55">
            <v>0</v>
          </cell>
          <cell r="E55">
            <v>0</v>
          </cell>
          <cell r="F55">
            <v>4.9740000000000002</v>
          </cell>
          <cell r="G55">
            <v>0</v>
          </cell>
          <cell r="H55">
            <v>2.2509999999999999</v>
          </cell>
          <cell r="I55">
            <v>0</v>
          </cell>
          <cell r="J55">
            <v>3.044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2.5329999999999999</v>
          </cell>
          <cell r="Q55">
            <v>0</v>
          </cell>
          <cell r="R55">
            <v>1.4690000000000001</v>
          </cell>
          <cell r="S55">
            <v>0</v>
          </cell>
          <cell r="T55">
            <v>12.606999999999999</v>
          </cell>
          <cell r="U55">
            <v>0</v>
          </cell>
          <cell r="V55">
            <v>18.193000000000001</v>
          </cell>
          <cell r="W55">
            <v>0</v>
          </cell>
          <cell r="X55">
            <v>3.8090000000000002</v>
          </cell>
          <cell r="Y55">
            <v>0</v>
          </cell>
          <cell r="Z55">
            <v>5.1269999999999998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4.1980000000000004</v>
          </cell>
          <cell r="AO55">
            <v>0</v>
          </cell>
          <cell r="AP55">
            <v>2.2530000000000001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0.98499999999999999</v>
          </cell>
          <cell r="BG55">
            <v>0</v>
          </cell>
          <cell r="BH55">
            <v>0</v>
          </cell>
          <cell r="BI55">
            <v>0</v>
          </cell>
          <cell r="BJ55">
            <v>12.769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8.4379999999999988</v>
          </cell>
          <cell r="BY55">
            <v>0</v>
          </cell>
          <cell r="BZ55">
            <v>1.766</v>
          </cell>
          <cell r="CA55">
            <v>0</v>
          </cell>
          <cell r="CB55">
            <v>5.9729999999999999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111.94499999999999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3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4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4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12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76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3.044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3.92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3.532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11.686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86.992999999999995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</row>
        <row r="60">
          <cell r="D60">
            <v>0</v>
          </cell>
          <cell r="E60">
            <v>0</v>
          </cell>
          <cell r="F60">
            <v>4</v>
          </cell>
          <cell r="G60">
            <v>0</v>
          </cell>
          <cell r="H60">
            <v>1.5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10.5</v>
          </cell>
          <cell r="U60">
            <v>0</v>
          </cell>
          <cell r="V60">
            <v>14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2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7</v>
          </cell>
          <cell r="BY60">
            <v>0</v>
          </cell>
          <cell r="BZ60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4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</row>
        <row r="61">
          <cell r="D61">
            <v>0</v>
          </cell>
          <cell r="E61">
            <v>0</v>
          </cell>
          <cell r="F61">
            <v>4.9740000000000002</v>
          </cell>
          <cell r="G61">
            <v>0</v>
          </cell>
          <cell r="H61">
            <v>2.2509999999999999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12.606999999999999</v>
          </cell>
          <cell r="U61">
            <v>0</v>
          </cell>
          <cell r="V61">
            <v>18.193000000000001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2.2530000000000001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6.6719999999999997</v>
          </cell>
          <cell r="BY61">
            <v>0</v>
          </cell>
          <cell r="BZ61">
            <v>0</v>
          </cell>
          <cell r="CA61">
            <v>0</v>
          </cell>
          <cell r="CB61">
            <v>5.43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4.2539999999999996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2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0.98499999999999999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3</v>
          </cell>
          <cell r="Q66">
            <v>0</v>
          </cell>
          <cell r="R66">
            <v>4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4</v>
          </cell>
          <cell r="Y66">
            <v>0</v>
          </cell>
          <cell r="Z66">
            <v>3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2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2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3</v>
          </cell>
          <cell r="BY66">
            <v>0</v>
          </cell>
          <cell r="BZ66">
            <v>3</v>
          </cell>
          <cell r="CA66">
            <v>0</v>
          </cell>
          <cell r="CB66">
            <v>1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26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2.5329999999999999</v>
          </cell>
          <cell r="Q67">
            <v>0</v>
          </cell>
          <cell r="R67">
            <v>1.4690000000000001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3.8090000000000002</v>
          </cell>
          <cell r="Y67">
            <v>0</v>
          </cell>
          <cell r="Z67">
            <v>1.2070000000000001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0.66600000000000004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1.083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1.766</v>
          </cell>
          <cell r="BY67">
            <v>0</v>
          </cell>
          <cell r="BZ67">
            <v>1.766</v>
          </cell>
          <cell r="CA67">
            <v>0</v>
          </cell>
          <cell r="CB67">
            <v>0.54300000000000004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20.698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</row>
        <row r="68">
          <cell r="D68">
            <v>0</v>
          </cell>
          <cell r="E68">
            <v>0</v>
          </cell>
          <cell r="F68">
            <v>4.8310000000000004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6.4790000000000001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1.069</v>
          </cell>
          <cell r="AC68">
            <v>0</v>
          </cell>
          <cell r="AD68">
            <v>3.085</v>
          </cell>
          <cell r="AE68">
            <v>0</v>
          </cell>
          <cell r="AF68">
            <v>0</v>
          </cell>
          <cell r="AG68">
            <v>0</v>
          </cell>
          <cell r="AH68">
            <v>2.351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3.2210000000000001</v>
          </cell>
          <cell r="AS68">
            <v>0</v>
          </cell>
          <cell r="AT68">
            <v>0</v>
          </cell>
          <cell r="AU68">
            <v>0</v>
          </cell>
          <cell r="AV68">
            <v>1.81</v>
          </cell>
          <cell r="AW68">
            <v>0</v>
          </cell>
          <cell r="AX68">
            <v>34.396000000000001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20.765999999999998</v>
          </cell>
          <cell r="CA68">
            <v>0</v>
          </cell>
          <cell r="CB68">
            <v>20.265000000000001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36.396000000000001</v>
          </cell>
          <cell r="C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30.6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3.085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</row>
        <row r="71">
          <cell r="D71">
            <v>0</v>
          </cell>
          <cell r="E71">
            <v>0</v>
          </cell>
          <cell r="F71">
            <v>6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4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</row>
        <row r="72">
          <cell r="D72">
            <v>0</v>
          </cell>
          <cell r="E72">
            <v>0</v>
          </cell>
          <cell r="F72">
            <v>4.8310000000000004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3.2210000000000001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1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6.4790000000000001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1.069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2.351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1.81</v>
          </cell>
          <cell r="AW76">
            <v>0</v>
          </cell>
          <cell r="AX76">
            <v>34.396000000000001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20.765999999999998</v>
          </cell>
          <cell r="CA76">
            <v>0</v>
          </cell>
          <cell r="CB76">
            <v>20.265000000000001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36.396000000000001</v>
          </cell>
          <cell r="CO76">
            <v>0</v>
          </cell>
        </row>
        <row r="77">
          <cell r="D77">
            <v>0</v>
          </cell>
          <cell r="E77">
            <v>0</v>
          </cell>
          <cell r="F77">
            <v>9.8049999999999997</v>
          </cell>
          <cell r="G77">
            <v>0</v>
          </cell>
          <cell r="H77">
            <v>2.2509999999999999</v>
          </cell>
          <cell r="I77">
            <v>0</v>
          </cell>
          <cell r="J77">
            <v>3.044</v>
          </cell>
          <cell r="K77">
            <v>0</v>
          </cell>
          <cell r="L77">
            <v>0</v>
          </cell>
          <cell r="M77">
            <v>0</v>
          </cell>
          <cell r="N77">
            <v>6.4790000000000001</v>
          </cell>
          <cell r="O77">
            <v>0</v>
          </cell>
          <cell r="P77">
            <v>2.5329999999999999</v>
          </cell>
          <cell r="Q77">
            <v>0</v>
          </cell>
          <cell r="R77">
            <v>1.4690000000000001</v>
          </cell>
          <cell r="S77">
            <v>0</v>
          </cell>
          <cell r="T77">
            <v>12.606999999999999</v>
          </cell>
          <cell r="U77">
            <v>0</v>
          </cell>
          <cell r="V77">
            <v>18.193000000000001</v>
          </cell>
          <cell r="W77">
            <v>0</v>
          </cell>
          <cell r="X77">
            <v>3.8090000000000002</v>
          </cell>
          <cell r="Y77">
            <v>0</v>
          </cell>
          <cell r="Z77">
            <v>5.1269999999999998</v>
          </cell>
          <cell r="AA77">
            <v>0</v>
          </cell>
          <cell r="AB77">
            <v>1.069</v>
          </cell>
          <cell r="AC77">
            <v>0</v>
          </cell>
          <cell r="AD77">
            <v>3.085</v>
          </cell>
          <cell r="AE77">
            <v>0</v>
          </cell>
          <cell r="AF77">
            <v>0</v>
          </cell>
          <cell r="AG77">
            <v>0</v>
          </cell>
          <cell r="AH77">
            <v>2.351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4.1980000000000004</v>
          </cell>
          <cell r="AO77">
            <v>0</v>
          </cell>
          <cell r="AP77">
            <v>15.165000000000001</v>
          </cell>
          <cell r="AQ77">
            <v>0</v>
          </cell>
          <cell r="AR77">
            <v>3.2210000000000001</v>
          </cell>
          <cell r="AS77">
            <v>0</v>
          </cell>
          <cell r="AT77">
            <v>154.131</v>
          </cell>
          <cell r="AU77">
            <v>0</v>
          </cell>
          <cell r="AV77">
            <v>4.9749999999999996</v>
          </cell>
          <cell r="AW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42.933999999999997</v>
          </cell>
          <cell r="BG77">
            <v>0</v>
          </cell>
          <cell r="BH77">
            <v>0</v>
          </cell>
          <cell r="BI77">
            <v>0</v>
          </cell>
          <cell r="BJ77">
            <v>14.981</v>
          </cell>
          <cell r="BK77">
            <v>0</v>
          </cell>
          <cell r="BL77">
            <v>2.6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1.4079999999999999</v>
          </cell>
          <cell r="BU77">
            <v>0</v>
          </cell>
          <cell r="BV77">
            <v>2.6259999999999999</v>
          </cell>
          <cell r="BW77">
            <v>0</v>
          </cell>
          <cell r="BX77">
            <v>9.4489999999999981</v>
          </cell>
          <cell r="BY77">
            <v>0</v>
          </cell>
          <cell r="BZ77">
            <v>22.531999999999996</v>
          </cell>
          <cell r="CA77">
            <v>0</v>
          </cell>
          <cell r="CB77">
            <v>26.238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115.84099999999999</v>
          </cell>
          <cell r="CK77">
            <v>0</v>
          </cell>
          <cell r="CL77">
            <v>0</v>
          </cell>
          <cell r="CM77">
            <v>0</v>
          </cell>
          <cell r="CN77">
            <v>36.396000000000001</v>
          </cell>
          <cell r="CO77">
            <v>0</v>
          </cell>
        </row>
        <row r="78">
          <cell r="D78">
            <v>8.1989999999999998</v>
          </cell>
          <cell r="E78">
            <v>0</v>
          </cell>
          <cell r="F78">
            <v>5.3550000000000004</v>
          </cell>
          <cell r="G78">
            <v>0</v>
          </cell>
          <cell r="H78">
            <v>7.58</v>
          </cell>
          <cell r="I78">
            <v>0</v>
          </cell>
          <cell r="J78">
            <v>4.1539999999999999</v>
          </cell>
          <cell r="K78">
            <v>0</v>
          </cell>
          <cell r="L78">
            <v>4.2089999999999996</v>
          </cell>
          <cell r="M78">
            <v>0</v>
          </cell>
          <cell r="N78">
            <v>12.571999999999999</v>
          </cell>
          <cell r="O78">
            <v>0</v>
          </cell>
          <cell r="P78">
            <v>14.074</v>
          </cell>
          <cell r="Q78">
            <v>0</v>
          </cell>
          <cell r="R78">
            <v>22.486000000000001</v>
          </cell>
          <cell r="S78">
            <v>0</v>
          </cell>
          <cell r="T78">
            <v>6.6280000000000001</v>
          </cell>
          <cell r="U78">
            <v>0</v>
          </cell>
          <cell r="V78">
            <v>9.3000000000000007</v>
          </cell>
          <cell r="W78">
            <v>0</v>
          </cell>
          <cell r="X78">
            <v>12.259</v>
          </cell>
          <cell r="Y78">
            <v>0</v>
          </cell>
          <cell r="Z78">
            <v>9.5299999999999994</v>
          </cell>
          <cell r="AA78">
            <v>0</v>
          </cell>
          <cell r="AB78">
            <v>8.1859999999999999</v>
          </cell>
          <cell r="AC78">
            <v>0</v>
          </cell>
          <cell r="AD78">
            <v>6.25</v>
          </cell>
          <cell r="AE78">
            <v>0</v>
          </cell>
          <cell r="AF78">
            <v>3.2669999999999999</v>
          </cell>
          <cell r="AG78">
            <v>0</v>
          </cell>
          <cell r="AH78">
            <v>4.2160000000000002</v>
          </cell>
          <cell r="AI78">
            <v>0</v>
          </cell>
          <cell r="AJ78">
            <v>4.0259999999999998</v>
          </cell>
          <cell r="AK78">
            <v>0</v>
          </cell>
          <cell r="AL78">
            <v>3.8359999999999999</v>
          </cell>
          <cell r="AM78">
            <v>0</v>
          </cell>
          <cell r="AN78">
            <v>10.090999999999999</v>
          </cell>
          <cell r="AO78">
            <v>0</v>
          </cell>
          <cell r="AP78">
            <v>0.23100000000000001</v>
          </cell>
          <cell r="AQ78">
            <v>0</v>
          </cell>
          <cell r="AR78">
            <v>3.3780000000000001</v>
          </cell>
          <cell r="AS78">
            <v>0</v>
          </cell>
          <cell r="AT78">
            <v>21.613</v>
          </cell>
          <cell r="AU78">
            <v>0</v>
          </cell>
          <cell r="AV78">
            <v>16.811</v>
          </cell>
          <cell r="AW78">
            <v>0</v>
          </cell>
          <cell r="AX78">
            <v>7.4729999999999999</v>
          </cell>
          <cell r="AY78">
            <v>0</v>
          </cell>
          <cell r="AZ78">
            <v>5.0279999999999996</v>
          </cell>
          <cell r="BA78">
            <v>0</v>
          </cell>
          <cell r="BB78">
            <v>1.1779999999999999</v>
          </cell>
          <cell r="BC78">
            <v>0</v>
          </cell>
          <cell r="BD78">
            <v>7.2789999999999999</v>
          </cell>
          <cell r="BE78">
            <v>0</v>
          </cell>
          <cell r="BF78">
            <v>11.433</v>
          </cell>
          <cell r="BG78">
            <v>0</v>
          </cell>
          <cell r="BH78">
            <v>12.56</v>
          </cell>
          <cell r="BI78">
            <v>0</v>
          </cell>
          <cell r="BJ78">
            <v>24.925000000000001</v>
          </cell>
          <cell r="BK78">
            <v>0</v>
          </cell>
          <cell r="BL78">
            <v>17.533999999999999</v>
          </cell>
          <cell r="BM78">
            <v>0</v>
          </cell>
          <cell r="BN78">
            <v>11.59</v>
          </cell>
          <cell r="BO78">
            <v>0</v>
          </cell>
          <cell r="BP78">
            <v>1.0429999999999999</v>
          </cell>
          <cell r="BQ78">
            <v>0</v>
          </cell>
          <cell r="BR78">
            <v>14.462</v>
          </cell>
          <cell r="BS78">
            <v>0</v>
          </cell>
          <cell r="BT78">
            <v>3.9359999999999999</v>
          </cell>
          <cell r="BU78">
            <v>0</v>
          </cell>
          <cell r="BV78">
            <v>9.2509999999999994</v>
          </cell>
          <cell r="BW78">
            <v>0</v>
          </cell>
          <cell r="BX78">
            <v>6.4960000000000004</v>
          </cell>
          <cell r="BY78">
            <v>0</v>
          </cell>
          <cell r="BZ78">
            <v>24.07</v>
          </cell>
          <cell r="CA78">
            <v>0</v>
          </cell>
          <cell r="CB78">
            <v>18.422000000000001</v>
          </cell>
          <cell r="CC78">
            <v>0</v>
          </cell>
          <cell r="CD78">
            <v>6.5730000000000004</v>
          </cell>
          <cell r="CE78">
            <v>0</v>
          </cell>
          <cell r="CF78">
            <v>31.834</v>
          </cell>
          <cell r="CG78">
            <v>0</v>
          </cell>
          <cell r="CH78">
            <v>5.3250000000000002</v>
          </cell>
          <cell r="CI78">
            <v>0</v>
          </cell>
          <cell r="CJ78">
            <v>15.172000000000001</v>
          </cell>
          <cell r="CK78">
            <v>0</v>
          </cell>
          <cell r="CL78">
            <v>4.7859999999999996</v>
          </cell>
          <cell r="CM78">
            <v>0</v>
          </cell>
          <cell r="CN78">
            <v>0.23100000000000001</v>
          </cell>
          <cell r="CO78">
            <v>0</v>
          </cell>
        </row>
      </sheetData>
      <sheetData sheetId="3"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D55">
            <v>0</v>
          </cell>
          <cell r="E55">
            <v>0</v>
          </cell>
          <cell r="F55">
            <v>0.54300000000000004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0.54300000000000004</v>
          </cell>
          <cell r="M55">
            <v>0</v>
          </cell>
          <cell r="N55">
            <v>0</v>
          </cell>
          <cell r="O55">
            <v>0</v>
          </cell>
          <cell r="P55">
            <v>0.63700000000000001</v>
          </cell>
          <cell r="Q55">
            <v>0</v>
          </cell>
          <cell r="R55">
            <v>0</v>
          </cell>
          <cell r="S55">
            <v>0</v>
          </cell>
          <cell r="T55">
            <v>1.9809999999999999</v>
          </cell>
          <cell r="U55">
            <v>0</v>
          </cell>
          <cell r="V55">
            <v>0</v>
          </cell>
          <cell r="W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0.5</v>
          </cell>
          <cell r="Q58">
            <v>0</v>
          </cell>
          <cell r="R58">
            <v>0</v>
          </cell>
          <cell r="S58">
            <v>0</v>
          </cell>
          <cell r="T58">
            <v>1</v>
          </cell>
          <cell r="U58">
            <v>0</v>
          </cell>
          <cell r="V58">
            <v>0</v>
          </cell>
          <cell r="W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0.63700000000000001</v>
          </cell>
          <cell r="Q59">
            <v>0</v>
          </cell>
          <cell r="R59">
            <v>0</v>
          </cell>
          <cell r="S59">
            <v>0</v>
          </cell>
          <cell r="T59">
            <v>0.89800000000000002</v>
          </cell>
          <cell r="U59">
            <v>0</v>
          </cell>
          <cell r="V59">
            <v>0</v>
          </cell>
          <cell r="W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D66">
            <v>0</v>
          </cell>
          <cell r="E66">
            <v>0</v>
          </cell>
          <cell r="F66">
            <v>1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1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2</v>
          </cell>
          <cell r="U66">
            <v>0</v>
          </cell>
          <cell r="V66">
            <v>0</v>
          </cell>
          <cell r="W66">
            <v>0</v>
          </cell>
        </row>
        <row r="67">
          <cell r="D67">
            <v>0</v>
          </cell>
          <cell r="E67">
            <v>0</v>
          </cell>
          <cell r="F67">
            <v>0.54300000000000004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0.54300000000000004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1.083</v>
          </cell>
          <cell r="U67">
            <v>0</v>
          </cell>
          <cell r="V67">
            <v>0</v>
          </cell>
          <cell r="W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3.2000000000000001E-2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0.30599999999999999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3.2000000000000001E-2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D77">
            <v>0</v>
          </cell>
          <cell r="E77">
            <v>0</v>
          </cell>
          <cell r="F77">
            <v>0.54300000000000004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0.57500000000000007</v>
          </cell>
          <cell r="M77">
            <v>0</v>
          </cell>
          <cell r="N77">
            <v>0</v>
          </cell>
          <cell r="O77">
            <v>0</v>
          </cell>
          <cell r="P77">
            <v>0.63700000000000001</v>
          </cell>
          <cell r="Q77">
            <v>0</v>
          </cell>
          <cell r="R77">
            <v>0</v>
          </cell>
          <cell r="S77">
            <v>0</v>
          </cell>
          <cell r="T77">
            <v>1.9809999999999999</v>
          </cell>
          <cell r="U77">
            <v>0</v>
          </cell>
          <cell r="V77">
            <v>0</v>
          </cell>
          <cell r="W77">
            <v>0</v>
          </cell>
        </row>
        <row r="78">
          <cell r="D78">
            <v>3.2669999999999999</v>
          </cell>
          <cell r="E78">
            <v>0</v>
          </cell>
          <cell r="F78">
            <v>4.976</v>
          </cell>
          <cell r="G78">
            <v>0</v>
          </cell>
          <cell r="H78">
            <v>3.077</v>
          </cell>
          <cell r="I78">
            <v>0</v>
          </cell>
          <cell r="J78">
            <v>3.2669999999999999</v>
          </cell>
          <cell r="K78">
            <v>0</v>
          </cell>
          <cell r="L78">
            <v>4.7859999999999996</v>
          </cell>
          <cell r="M78">
            <v>0</v>
          </cell>
          <cell r="N78">
            <v>3.403</v>
          </cell>
          <cell r="O78">
            <v>0</v>
          </cell>
          <cell r="P78">
            <v>4.6779999999999999</v>
          </cell>
          <cell r="Q78">
            <v>0</v>
          </cell>
          <cell r="R78">
            <v>0.503</v>
          </cell>
          <cell r="S78">
            <v>0</v>
          </cell>
          <cell r="T78">
            <v>0.36699999999999999</v>
          </cell>
          <cell r="U78">
            <v>0</v>
          </cell>
          <cell r="V78">
            <v>0.503</v>
          </cell>
          <cell r="W78">
            <v>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ЛПИНО Март"/>
      <sheetName val="МЕТАЛЛОСТРОЙ Март"/>
      <sheetName val="ПОНТОННЫЙ Март"/>
      <sheetName val="САПЕРНЫЙ Март"/>
    </sheetNames>
    <sheetDataSet>
      <sheetData sheetId="0"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0.92500000000000004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4.915</v>
          </cell>
          <cell r="Q7">
            <v>0</v>
          </cell>
          <cell r="R7">
            <v>0</v>
          </cell>
          <cell r="S7">
            <v>0</v>
          </cell>
          <cell r="T7">
            <v>3.3359999999999999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7.9770000000000003</v>
          </cell>
          <cell r="AA7">
            <v>0</v>
          </cell>
          <cell r="AB7">
            <v>0.92500000000000004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3.2770000000000001</v>
          </cell>
          <cell r="AM7">
            <v>0</v>
          </cell>
          <cell r="AN7">
            <v>1.6379999999999999</v>
          </cell>
          <cell r="AO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3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2</v>
          </cell>
          <cell r="AM39">
            <v>0</v>
          </cell>
          <cell r="AN39">
            <v>1</v>
          </cell>
          <cell r="A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4.915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3.2770000000000001</v>
          </cell>
          <cell r="AM40">
            <v>0</v>
          </cell>
          <cell r="AN40">
            <v>1.6379999999999999</v>
          </cell>
          <cell r="A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1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1</v>
          </cell>
          <cell r="AA43">
            <v>0</v>
          </cell>
          <cell r="AB43">
            <v>1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0.92500000000000004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3.3359999999999999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7.9770000000000003</v>
          </cell>
          <cell r="AA44">
            <v>0</v>
          </cell>
          <cell r="AB44">
            <v>0.92500000000000004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0.56299999999999994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3.4160000000000004</v>
          </cell>
          <cell r="AE55">
            <v>0</v>
          </cell>
          <cell r="AF55">
            <v>0</v>
          </cell>
          <cell r="AG55">
            <v>0</v>
          </cell>
          <cell r="AH55">
            <v>2.843</v>
          </cell>
          <cell r="AI55">
            <v>0</v>
          </cell>
          <cell r="AJ55">
            <v>4.0789999999999997</v>
          </cell>
          <cell r="AK55">
            <v>0</v>
          </cell>
          <cell r="AL55">
            <v>5.3010000000000002</v>
          </cell>
          <cell r="AM55">
            <v>0</v>
          </cell>
          <cell r="AN55">
            <v>21.731999999999996</v>
          </cell>
          <cell r="A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1.5</v>
          </cell>
          <cell r="AI56">
            <v>0</v>
          </cell>
          <cell r="AJ56">
            <v>1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2.843</v>
          </cell>
          <cell r="AI57">
            <v>0</v>
          </cell>
          <cell r="AJ57">
            <v>2.0649999999999999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1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3</v>
          </cell>
          <cell r="AM58">
            <v>0</v>
          </cell>
          <cell r="AN58">
            <v>11</v>
          </cell>
          <cell r="A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2.8530000000000002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4.7380000000000004</v>
          </cell>
          <cell r="AM59">
            <v>0</v>
          </cell>
          <cell r="AN59">
            <v>18.899999999999999</v>
          </cell>
          <cell r="A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1.3</v>
          </cell>
          <cell r="AO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1.7110000000000001</v>
          </cell>
          <cell r="A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1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3</v>
          </cell>
          <cell r="AK66">
            <v>0</v>
          </cell>
          <cell r="AL66">
            <v>1</v>
          </cell>
          <cell r="AM66">
            <v>0</v>
          </cell>
          <cell r="AN66">
            <v>2</v>
          </cell>
          <cell r="AO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0.56299999999999994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0.56299999999999994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2.0139999999999998</v>
          </cell>
          <cell r="AK67">
            <v>0</v>
          </cell>
          <cell r="AL67">
            <v>0.56299999999999994</v>
          </cell>
          <cell r="AM67">
            <v>0</v>
          </cell>
          <cell r="AN67">
            <v>1.121</v>
          </cell>
          <cell r="AO67">
            <v>0</v>
          </cell>
        </row>
        <row r="68">
          <cell r="D68">
            <v>0</v>
          </cell>
          <cell r="E68">
            <v>0</v>
          </cell>
          <cell r="F68">
            <v>2.726</v>
          </cell>
          <cell r="G68">
            <v>0</v>
          </cell>
          <cell r="H68">
            <v>4.6340000000000003</v>
          </cell>
          <cell r="I68">
            <v>0</v>
          </cell>
          <cell r="J68">
            <v>0</v>
          </cell>
          <cell r="K68">
            <v>0</v>
          </cell>
          <cell r="L68">
            <v>4.1420000000000003</v>
          </cell>
          <cell r="M68">
            <v>0</v>
          </cell>
          <cell r="N68">
            <v>2.8639999999999999</v>
          </cell>
          <cell r="O68">
            <v>0</v>
          </cell>
          <cell r="P68">
            <v>17.608000000000001</v>
          </cell>
          <cell r="Q68">
            <v>0</v>
          </cell>
          <cell r="R68">
            <v>2.726</v>
          </cell>
          <cell r="S68">
            <v>0</v>
          </cell>
          <cell r="T68">
            <v>0</v>
          </cell>
          <cell r="U68">
            <v>0</v>
          </cell>
          <cell r="V68">
            <v>4.7789999999999999</v>
          </cell>
          <cell r="W68">
            <v>0</v>
          </cell>
          <cell r="X68">
            <v>1.909</v>
          </cell>
          <cell r="Y68">
            <v>0</v>
          </cell>
          <cell r="Z68">
            <v>0.22800000000000001</v>
          </cell>
          <cell r="AA68">
            <v>0</v>
          </cell>
          <cell r="AB68">
            <v>2.3660000000000001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0.67300000000000004</v>
          </cell>
          <cell r="AK68">
            <v>0</v>
          </cell>
          <cell r="AL68">
            <v>52.517000000000003</v>
          </cell>
          <cell r="AM68">
            <v>0</v>
          </cell>
          <cell r="AN68">
            <v>0</v>
          </cell>
          <cell r="A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</row>
        <row r="71">
          <cell r="D71">
            <v>0</v>
          </cell>
          <cell r="E71">
            <v>0</v>
          </cell>
          <cell r="F71">
            <v>3</v>
          </cell>
          <cell r="G71">
            <v>0</v>
          </cell>
          <cell r="H71">
            <v>5</v>
          </cell>
          <cell r="I71">
            <v>0</v>
          </cell>
          <cell r="J71">
            <v>0</v>
          </cell>
          <cell r="K71">
            <v>0</v>
          </cell>
          <cell r="L71">
            <v>3</v>
          </cell>
          <cell r="M71">
            <v>0</v>
          </cell>
          <cell r="N71">
            <v>4</v>
          </cell>
          <cell r="O71">
            <v>0</v>
          </cell>
          <cell r="P71">
            <v>6</v>
          </cell>
          <cell r="Q71">
            <v>0</v>
          </cell>
          <cell r="R71">
            <v>3</v>
          </cell>
          <cell r="S71">
            <v>0</v>
          </cell>
          <cell r="T71">
            <v>0</v>
          </cell>
          <cell r="U71">
            <v>0</v>
          </cell>
          <cell r="V71">
            <v>3</v>
          </cell>
          <cell r="W71">
            <v>0</v>
          </cell>
          <cell r="X71">
            <v>2</v>
          </cell>
          <cell r="Y71">
            <v>0</v>
          </cell>
          <cell r="Z71">
            <v>1</v>
          </cell>
          <cell r="AA71">
            <v>0</v>
          </cell>
          <cell r="AB71">
            <v>4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9</v>
          </cell>
          <cell r="AM71">
            <v>0</v>
          </cell>
          <cell r="AN71">
            <v>0</v>
          </cell>
          <cell r="AO71">
            <v>0</v>
          </cell>
        </row>
        <row r="72">
          <cell r="D72">
            <v>0</v>
          </cell>
          <cell r="E72">
            <v>0</v>
          </cell>
          <cell r="F72">
            <v>2.726</v>
          </cell>
          <cell r="G72">
            <v>0</v>
          </cell>
          <cell r="H72">
            <v>4.6340000000000003</v>
          </cell>
          <cell r="I72">
            <v>0</v>
          </cell>
          <cell r="J72">
            <v>0</v>
          </cell>
          <cell r="K72">
            <v>0</v>
          </cell>
          <cell r="L72">
            <v>2.2280000000000002</v>
          </cell>
          <cell r="M72">
            <v>0</v>
          </cell>
          <cell r="N72">
            <v>2.8639999999999999</v>
          </cell>
          <cell r="O72">
            <v>0</v>
          </cell>
          <cell r="P72">
            <v>5.4489999999999998</v>
          </cell>
          <cell r="Q72">
            <v>0</v>
          </cell>
          <cell r="R72">
            <v>2.726</v>
          </cell>
          <cell r="S72">
            <v>0</v>
          </cell>
          <cell r="T72">
            <v>0</v>
          </cell>
          <cell r="U72">
            <v>0</v>
          </cell>
          <cell r="V72">
            <v>2.8650000000000002</v>
          </cell>
          <cell r="W72">
            <v>0</v>
          </cell>
          <cell r="X72">
            <v>1.909</v>
          </cell>
          <cell r="Y72">
            <v>0</v>
          </cell>
          <cell r="Z72">
            <v>0.22800000000000001</v>
          </cell>
          <cell r="AA72">
            <v>0</v>
          </cell>
          <cell r="AB72">
            <v>2.3660000000000001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7.4939999999999998</v>
          </cell>
          <cell r="AM72">
            <v>0</v>
          </cell>
          <cell r="AN72">
            <v>0</v>
          </cell>
          <cell r="AO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1</v>
          </cell>
          <cell r="M73">
            <v>0</v>
          </cell>
          <cell r="N73">
            <v>0</v>
          </cell>
          <cell r="O73">
            <v>0</v>
          </cell>
          <cell r="P73">
            <v>6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1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18</v>
          </cell>
          <cell r="AM73">
            <v>0</v>
          </cell>
          <cell r="AN73">
            <v>0</v>
          </cell>
          <cell r="AO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1.9139999999999999</v>
          </cell>
          <cell r="M74">
            <v>0</v>
          </cell>
          <cell r="N74">
            <v>0</v>
          </cell>
          <cell r="O74">
            <v>0</v>
          </cell>
          <cell r="P74">
            <v>12.159000000000001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1.9139999999999999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44.35</v>
          </cell>
          <cell r="AM74">
            <v>0</v>
          </cell>
          <cell r="AN74">
            <v>0</v>
          </cell>
          <cell r="A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0.67300000000000004</v>
          </cell>
          <cell r="AK76">
            <v>0</v>
          </cell>
          <cell r="AL76">
            <v>0.67300000000000004</v>
          </cell>
          <cell r="AM76">
            <v>0</v>
          </cell>
          <cell r="AN76">
            <v>0</v>
          </cell>
          <cell r="AO76">
            <v>0</v>
          </cell>
        </row>
        <row r="77">
          <cell r="D77">
            <v>0</v>
          </cell>
          <cell r="E77">
            <v>0</v>
          </cell>
          <cell r="F77">
            <v>2.726</v>
          </cell>
          <cell r="G77">
            <v>0</v>
          </cell>
          <cell r="H77">
            <v>5.5590000000000002</v>
          </cell>
          <cell r="I77">
            <v>0</v>
          </cell>
          <cell r="J77">
            <v>0</v>
          </cell>
          <cell r="K77">
            <v>0</v>
          </cell>
          <cell r="L77">
            <v>4.7050000000000001</v>
          </cell>
          <cell r="M77">
            <v>0</v>
          </cell>
          <cell r="N77">
            <v>2.8639999999999999</v>
          </cell>
          <cell r="O77">
            <v>0</v>
          </cell>
          <cell r="P77">
            <v>22.523</v>
          </cell>
          <cell r="Q77">
            <v>0</v>
          </cell>
          <cell r="R77">
            <v>2.726</v>
          </cell>
          <cell r="S77">
            <v>0</v>
          </cell>
          <cell r="T77">
            <v>3.3359999999999999</v>
          </cell>
          <cell r="U77">
            <v>0</v>
          </cell>
          <cell r="V77">
            <v>4.7789999999999999</v>
          </cell>
          <cell r="W77">
            <v>0</v>
          </cell>
          <cell r="X77">
            <v>1.909</v>
          </cell>
          <cell r="Y77">
            <v>0</v>
          </cell>
          <cell r="Z77">
            <v>8.2050000000000001</v>
          </cell>
          <cell r="AA77">
            <v>0</v>
          </cell>
          <cell r="AB77">
            <v>3.2910000000000004</v>
          </cell>
          <cell r="AC77">
            <v>0</v>
          </cell>
          <cell r="AD77">
            <v>3.4160000000000004</v>
          </cell>
          <cell r="AE77">
            <v>0</v>
          </cell>
          <cell r="AF77">
            <v>0</v>
          </cell>
          <cell r="AG77">
            <v>0</v>
          </cell>
          <cell r="AH77">
            <v>2.843</v>
          </cell>
          <cell r="AI77">
            <v>0</v>
          </cell>
          <cell r="AJ77">
            <v>4.7519999999999998</v>
          </cell>
          <cell r="AK77">
            <v>0</v>
          </cell>
          <cell r="AL77">
            <v>61.094999999999999</v>
          </cell>
          <cell r="AM77">
            <v>0</v>
          </cell>
          <cell r="AN77">
            <v>23.369999999999997</v>
          </cell>
          <cell r="AO77">
            <v>0</v>
          </cell>
        </row>
        <row r="78">
          <cell r="D78">
            <v>5.867</v>
          </cell>
          <cell r="E78">
            <v>0</v>
          </cell>
          <cell r="F78">
            <v>5.1120000000000001</v>
          </cell>
          <cell r="G78">
            <v>0</v>
          </cell>
          <cell r="H78">
            <v>4.4560000000000004</v>
          </cell>
          <cell r="I78">
            <v>0</v>
          </cell>
          <cell r="J78">
            <v>5.97</v>
          </cell>
          <cell r="K78">
            <v>0</v>
          </cell>
          <cell r="L78">
            <v>18.619</v>
          </cell>
          <cell r="M78">
            <v>0</v>
          </cell>
          <cell r="N78">
            <v>6.8739999999999997</v>
          </cell>
          <cell r="O78">
            <v>0</v>
          </cell>
          <cell r="P78">
            <v>3.883</v>
          </cell>
          <cell r="Q78">
            <v>0</v>
          </cell>
          <cell r="R78">
            <v>5.0860000000000003</v>
          </cell>
          <cell r="S78">
            <v>0</v>
          </cell>
          <cell r="T78">
            <v>27.132000000000001</v>
          </cell>
          <cell r="U78">
            <v>0</v>
          </cell>
          <cell r="V78">
            <v>3.9470000000000001</v>
          </cell>
          <cell r="W78">
            <v>0</v>
          </cell>
          <cell r="X78">
            <v>26.032</v>
          </cell>
          <cell r="Y78">
            <v>0</v>
          </cell>
          <cell r="Z78">
            <v>5.0679999999999996</v>
          </cell>
          <cell r="AA78">
            <v>0</v>
          </cell>
          <cell r="AB78">
            <v>6.2960000000000003</v>
          </cell>
          <cell r="AC78">
            <v>0</v>
          </cell>
          <cell r="AD78">
            <v>48.209000000000003</v>
          </cell>
          <cell r="AE78">
            <v>0</v>
          </cell>
          <cell r="AF78">
            <v>0</v>
          </cell>
          <cell r="AG78">
            <v>0</v>
          </cell>
          <cell r="AH78">
            <v>28.977</v>
          </cell>
          <cell r="AI78">
            <v>0</v>
          </cell>
          <cell r="AJ78">
            <v>24.556999999999999</v>
          </cell>
          <cell r="AK78">
            <v>0</v>
          </cell>
          <cell r="AL78">
            <v>44.420999999999999</v>
          </cell>
          <cell r="AM78">
            <v>0</v>
          </cell>
          <cell r="AN78">
            <v>19.606999999999999</v>
          </cell>
          <cell r="AO78">
            <v>0</v>
          </cell>
        </row>
      </sheetData>
      <sheetData sheetId="1">
        <row r="7">
          <cell r="D7">
            <v>1.1060000000000001</v>
          </cell>
          <cell r="E7">
            <v>0</v>
          </cell>
          <cell r="F7">
            <v>0</v>
          </cell>
          <cell r="G7">
            <v>0</v>
          </cell>
          <cell r="H7">
            <v>0.92200000000000004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0.73799999999999999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1.8759999999999999</v>
          </cell>
          <cell r="AM7">
            <v>0</v>
          </cell>
          <cell r="AN7">
            <v>0</v>
          </cell>
          <cell r="AO7">
            <v>0</v>
          </cell>
          <cell r="AP7">
            <v>0.92200000000000004</v>
          </cell>
          <cell r="AQ7">
            <v>0</v>
          </cell>
          <cell r="AR7">
            <v>0</v>
          </cell>
          <cell r="AS7">
            <v>0</v>
          </cell>
          <cell r="AT7">
            <v>104.816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2.41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1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103.678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1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1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1.8759999999999999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1.1379999999999999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2.41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</row>
        <row r="51">
          <cell r="D51">
            <v>0.45</v>
          </cell>
          <cell r="E51">
            <v>0</v>
          </cell>
          <cell r="F51">
            <v>0</v>
          </cell>
          <cell r="G51">
            <v>0</v>
          </cell>
          <cell r="H51">
            <v>0.375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0.3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0.375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</row>
        <row r="52">
          <cell r="D52">
            <v>1.1060000000000001</v>
          </cell>
          <cell r="E52">
            <v>0</v>
          </cell>
          <cell r="F52">
            <v>0</v>
          </cell>
          <cell r="G52">
            <v>0</v>
          </cell>
          <cell r="H52">
            <v>0.92200000000000004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0.73799999999999999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0.92200000000000004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D55">
            <v>4.4950000000000001</v>
          </cell>
          <cell r="E55">
            <v>0</v>
          </cell>
          <cell r="F55">
            <v>0</v>
          </cell>
          <cell r="G55">
            <v>0</v>
          </cell>
          <cell r="H55">
            <v>4.694</v>
          </cell>
          <cell r="I55">
            <v>0</v>
          </cell>
          <cell r="J55">
            <v>1.1020000000000001</v>
          </cell>
          <cell r="K55">
            <v>0</v>
          </cell>
          <cell r="L55">
            <v>1.744</v>
          </cell>
          <cell r="M55">
            <v>0</v>
          </cell>
          <cell r="N55">
            <v>17.152000000000001</v>
          </cell>
          <cell r="O55">
            <v>0</v>
          </cell>
          <cell r="P55">
            <v>3.5750000000000002</v>
          </cell>
          <cell r="Q55">
            <v>0</v>
          </cell>
          <cell r="R55">
            <v>1.401</v>
          </cell>
          <cell r="S55">
            <v>0</v>
          </cell>
          <cell r="T55">
            <v>0.55200000000000005</v>
          </cell>
          <cell r="U55">
            <v>0</v>
          </cell>
          <cell r="V55">
            <v>10.513999999999999</v>
          </cell>
          <cell r="W55">
            <v>0</v>
          </cell>
          <cell r="X55">
            <v>9.0839999999999996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6.4160000000000004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3.2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7.2350000000000003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5.0999999999999996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5.4079999999999995</v>
          </cell>
          <cell r="BI55">
            <v>0</v>
          </cell>
          <cell r="BJ55">
            <v>0</v>
          </cell>
          <cell r="BK55">
            <v>0</v>
          </cell>
          <cell r="BL55">
            <v>19.489999999999998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13.247</v>
          </cell>
          <cell r="BS55">
            <v>0</v>
          </cell>
          <cell r="BT55">
            <v>0</v>
          </cell>
          <cell r="BU55">
            <v>0</v>
          </cell>
          <cell r="BV55">
            <v>20.064</v>
          </cell>
          <cell r="BW55">
            <v>0</v>
          </cell>
          <cell r="BX55">
            <v>0</v>
          </cell>
          <cell r="BY55">
            <v>0</v>
          </cell>
          <cell r="BZ55">
            <v>0.55200000000000005</v>
          </cell>
          <cell r="CA55">
            <v>0</v>
          </cell>
          <cell r="CB55">
            <v>18.488</v>
          </cell>
          <cell r="CC55">
            <v>0</v>
          </cell>
          <cell r="CD55">
            <v>17.366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1.67</v>
          </cell>
          <cell r="CK55">
            <v>0</v>
          </cell>
          <cell r="CL55">
            <v>15.996</v>
          </cell>
          <cell r="CM55">
            <v>0</v>
          </cell>
          <cell r="CN55">
            <v>0</v>
          </cell>
          <cell r="C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2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12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3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3.5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3.3250000000000002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13.847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3.4079999999999999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3.024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</row>
        <row r="60">
          <cell r="D60">
            <v>4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1</v>
          </cell>
          <cell r="S60">
            <v>0</v>
          </cell>
          <cell r="T60">
            <v>0</v>
          </cell>
          <cell r="U60">
            <v>0</v>
          </cell>
          <cell r="V60">
            <v>10</v>
          </cell>
          <cell r="W60">
            <v>0</v>
          </cell>
          <cell r="X60">
            <v>2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2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2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6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2</v>
          </cell>
          <cell r="BS60">
            <v>0</v>
          </cell>
          <cell r="BT60">
            <v>0</v>
          </cell>
          <cell r="BU60">
            <v>0</v>
          </cell>
          <cell r="BV60">
            <v>4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4</v>
          </cell>
          <cell r="CC60">
            <v>0</v>
          </cell>
          <cell r="CD60">
            <v>6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5</v>
          </cell>
          <cell r="CM60">
            <v>0</v>
          </cell>
          <cell r="CN60">
            <v>0</v>
          </cell>
          <cell r="CO60">
            <v>0</v>
          </cell>
        </row>
        <row r="61">
          <cell r="D61">
            <v>4.4950000000000001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1.401</v>
          </cell>
          <cell r="S61">
            <v>0</v>
          </cell>
          <cell r="T61">
            <v>0</v>
          </cell>
          <cell r="U61">
            <v>0</v>
          </cell>
          <cell r="V61">
            <v>10.513999999999999</v>
          </cell>
          <cell r="W61">
            <v>0</v>
          </cell>
          <cell r="X61">
            <v>3.1230000000000002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2.456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2.621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13.727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9.6170000000000009</v>
          </cell>
          <cell r="BS61">
            <v>0</v>
          </cell>
          <cell r="BT61">
            <v>0</v>
          </cell>
          <cell r="BU61">
            <v>0</v>
          </cell>
          <cell r="BV61">
            <v>18.872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13.72</v>
          </cell>
          <cell r="CC61">
            <v>0</v>
          </cell>
          <cell r="CD61">
            <v>15.622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1.67</v>
          </cell>
          <cell r="CK61">
            <v>0</v>
          </cell>
          <cell r="CL61">
            <v>6.4589999999999996</v>
          </cell>
          <cell r="CM61">
            <v>0</v>
          </cell>
          <cell r="CN61">
            <v>0</v>
          </cell>
          <cell r="C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2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3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1.1020000000000001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7.2350000000000003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2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1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3.56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3.63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2</v>
          </cell>
          <cell r="I66">
            <v>0</v>
          </cell>
          <cell r="J66">
            <v>0</v>
          </cell>
          <cell r="K66">
            <v>0</v>
          </cell>
          <cell r="L66">
            <v>3</v>
          </cell>
          <cell r="M66">
            <v>0</v>
          </cell>
          <cell r="N66">
            <v>6</v>
          </cell>
          <cell r="O66">
            <v>0</v>
          </cell>
          <cell r="P66">
            <v>6</v>
          </cell>
          <cell r="Q66">
            <v>0</v>
          </cell>
          <cell r="R66">
            <v>0</v>
          </cell>
          <cell r="S66">
            <v>0</v>
          </cell>
          <cell r="T66">
            <v>1</v>
          </cell>
          <cell r="U66">
            <v>0</v>
          </cell>
          <cell r="V66">
            <v>0</v>
          </cell>
          <cell r="W66">
            <v>0</v>
          </cell>
          <cell r="X66">
            <v>10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1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5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4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4</v>
          </cell>
          <cell r="BI66">
            <v>0</v>
          </cell>
          <cell r="BJ66">
            <v>0</v>
          </cell>
          <cell r="BK66">
            <v>0</v>
          </cell>
          <cell r="BL66">
            <v>4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2</v>
          </cell>
          <cell r="BW66">
            <v>0</v>
          </cell>
          <cell r="BX66">
            <v>0</v>
          </cell>
          <cell r="BY66">
            <v>0</v>
          </cell>
          <cell r="BZ66">
            <v>1</v>
          </cell>
          <cell r="CA66">
            <v>0</v>
          </cell>
          <cell r="CB66">
            <v>8</v>
          </cell>
          <cell r="CC66">
            <v>0</v>
          </cell>
          <cell r="CD66">
            <v>3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16</v>
          </cell>
          <cell r="CM66">
            <v>0</v>
          </cell>
          <cell r="CN66">
            <v>0</v>
          </cell>
          <cell r="CO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1.369</v>
          </cell>
          <cell r="I67">
            <v>0</v>
          </cell>
          <cell r="J67">
            <v>0</v>
          </cell>
          <cell r="K67">
            <v>0</v>
          </cell>
          <cell r="L67">
            <v>1.744</v>
          </cell>
          <cell r="M67">
            <v>0</v>
          </cell>
          <cell r="N67">
            <v>3.3050000000000002</v>
          </cell>
          <cell r="O67">
            <v>0</v>
          </cell>
          <cell r="P67">
            <v>3.5750000000000002</v>
          </cell>
          <cell r="Q67">
            <v>0</v>
          </cell>
          <cell r="R67">
            <v>0</v>
          </cell>
          <cell r="S67">
            <v>0</v>
          </cell>
          <cell r="T67">
            <v>0.55200000000000005</v>
          </cell>
          <cell r="U67">
            <v>0</v>
          </cell>
          <cell r="V67">
            <v>0</v>
          </cell>
          <cell r="W67">
            <v>0</v>
          </cell>
          <cell r="X67">
            <v>5.9610000000000003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0.55200000000000005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3.2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2.4790000000000001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2.3839999999999999</v>
          </cell>
          <cell r="BI67">
            <v>0</v>
          </cell>
          <cell r="BJ67">
            <v>0</v>
          </cell>
          <cell r="BK67">
            <v>0</v>
          </cell>
          <cell r="BL67">
            <v>2.2029999999999998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1.1919999999999999</v>
          </cell>
          <cell r="BW67">
            <v>0</v>
          </cell>
          <cell r="BX67">
            <v>0</v>
          </cell>
          <cell r="BY67">
            <v>0</v>
          </cell>
          <cell r="BZ67">
            <v>0.55200000000000005</v>
          </cell>
          <cell r="CA67">
            <v>0</v>
          </cell>
          <cell r="CB67">
            <v>4.7679999999999998</v>
          </cell>
          <cell r="CC67">
            <v>0</v>
          </cell>
          <cell r="CD67">
            <v>1.744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9.5370000000000008</v>
          </cell>
          <cell r="CM67">
            <v>0</v>
          </cell>
          <cell r="CN67">
            <v>0</v>
          </cell>
          <cell r="CO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2.8519999999999999</v>
          </cell>
          <cell r="M68">
            <v>0</v>
          </cell>
          <cell r="N68">
            <v>2.8519999999999999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2.8519999999999999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121.727</v>
          </cell>
          <cell r="AM68">
            <v>0</v>
          </cell>
          <cell r="AN68">
            <v>2.8519999999999999</v>
          </cell>
          <cell r="AO68">
            <v>0</v>
          </cell>
          <cell r="AP68">
            <v>2.8519999999999999</v>
          </cell>
          <cell r="AQ68">
            <v>0</v>
          </cell>
          <cell r="AR68">
            <v>0</v>
          </cell>
          <cell r="AS68">
            <v>0</v>
          </cell>
          <cell r="AT68">
            <v>2.8519999999999999</v>
          </cell>
          <cell r="AU68">
            <v>0</v>
          </cell>
          <cell r="AV68">
            <v>0</v>
          </cell>
          <cell r="AW68">
            <v>0</v>
          </cell>
          <cell r="AX68">
            <v>5.6630000000000003</v>
          </cell>
          <cell r="AY68">
            <v>0</v>
          </cell>
          <cell r="AZ68">
            <v>2.8519999999999999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1.798</v>
          </cell>
          <cell r="BM68">
            <v>0</v>
          </cell>
          <cell r="BN68">
            <v>0</v>
          </cell>
          <cell r="BO68">
            <v>0</v>
          </cell>
          <cell r="BP68">
            <v>1.214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2.8519999999999999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59.614999999999995</v>
          </cell>
          <cell r="CC68">
            <v>0</v>
          </cell>
          <cell r="CD68">
            <v>0</v>
          </cell>
          <cell r="CE68">
            <v>0</v>
          </cell>
          <cell r="CF68">
            <v>2.81</v>
          </cell>
          <cell r="CG68">
            <v>0</v>
          </cell>
          <cell r="CH68">
            <v>0</v>
          </cell>
          <cell r="CI68">
            <v>0</v>
          </cell>
          <cell r="CJ68">
            <v>2.8519999999999999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15.3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10.199999999999999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1.798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1.361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1</v>
          </cell>
          <cell r="M73">
            <v>0</v>
          </cell>
          <cell r="N73">
            <v>1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1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2</v>
          </cell>
          <cell r="AM73">
            <v>0</v>
          </cell>
          <cell r="AN73">
            <v>1</v>
          </cell>
          <cell r="AO73">
            <v>0</v>
          </cell>
          <cell r="AP73">
            <v>1</v>
          </cell>
          <cell r="AQ73">
            <v>0</v>
          </cell>
          <cell r="AR73">
            <v>0</v>
          </cell>
          <cell r="AS73">
            <v>0</v>
          </cell>
          <cell r="AT73">
            <v>1</v>
          </cell>
          <cell r="AU73">
            <v>0</v>
          </cell>
          <cell r="AV73">
            <v>0</v>
          </cell>
          <cell r="AW73">
            <v>0</v>
          </cell>
          <cell r="AX73">
            <v>2</v>
          </cell>
          <cell r="AY73">
            <v>0</v>
          </cell>
          <cell r="AZ73">
            <v>1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1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1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3</v>
          </cell>
          <cell r="CC73">
            <v>0</v>
          </cell>
          <cell r="CD73">
            <v>0</v>
          </cell>
          <cell r="CE73">
            <v>0</v>
          </cell>
          <cell r="CF73">
            <v>1</v>
          </cell>
          <cell r="CG73">
            <v>0</v>
          </cell>
          <cell r="CH73">
            <v>0</v>
          </cell>
          <cell r="CI73">
            <v>0</v>
          </cell>
          <cell r="CJ73">
            <v>1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2.8519999999999999</v>
          </cell>
          <cell r="M74">
            <v>0</v>
          </cell>
          <cell r="N74">
            <v>2.8519999999999999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2.8519999999999999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5.6959999999999997</v>
          </cell>
          <cell r="AM74">
            <v>0</v>
          </cell>
          <cell r="AN74">
            <v>2.8519999999999999</v>
          </cell>
          <cell r="AO74">
            <v>0</v>
          </cell>
          <cell r="AP74">
            <v>2.8519999999999999</v>
          </cell>
          <cell r="AQ74">
            <v>0</v>
          </cell>
          <cell r="AR74">
            <v>0</v>
          </cell>
          <cell r="AS74">
            <v>0</v>
          </cell>
          <cell r="AT74">
            <v>2.8519999999999999</v>
          </cell>
          <cell r="AU74">
            <v>0</v>
          </cell>
          <cell r="AV74">
            <v>0</v>
          </cell>
          <cell r="AW74">
            <v>0</v>
          </cell>
          <cell r="AX74">
            <v>5.6630000000000003</v>
          </cell>
          <cell r="AY74">
            <v>0</v>
          </cell>
          <cell r="AZ74">
            <v>2.8519999999999999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1.214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2.8519999999999999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6.6859999999999999</v>
          </cell>
          <cell r="CC74">
            <v>0</v>
          </cell>
          <cell r="CD74">
            <v>0</v>
          </cell>
          <cell r="CE74">
            <v>0</v>
          </cell>
          <cell r="CF74">
            <v>2.81</v>
          </cell>
          <cell r="CG74">
            <v>0</v>
          </cell>
          <cell r="CH74">
            <v>0</v>
          </cell>
          <cell r="CI74">
            <v>0</v>
          </cell>
          <cell r="CJ74">
            <v>2.8519999999999999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116.03100000000001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51.567999999999998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</row>
        <row r="77">
          <cell r="D77">
            <v>5.601</v>
          </cell>
          <cell r="E77">
            <v>0</v>
          </cell>
          <cell r="F77">
            <v>0</v>
          </cell>
          <cell r="G77">
            <v>0</v>
          </cell>
          <cell r="H77">
            <v>5.6159999999999997</v>
          </cell>
          <cell r="I77">
            <v>0</v>
          </cell>
          <cell r="J77">
            <v>1.1020000000000001</v>
          </cell>
          <cell r="K77">
            <v>0</v>
          </cell>
          <cell r="L77">
            <v>4.5960000000000001</v>
          </cell>
          <cell r="M77">
            <v>0</v>
          </cell>
          <cell r="N77">
            <v>20.004000000000001</v>
          </cell>
          <cell r="O77">
            <v>0</v>
          </cell>
          <cell r="P77">
            <v>3.5750000000000002</v>
          </cell>
          <cell r="Q77">
            <v>0</v>
          </cell>
          <cell r="R77">
            <v>1.401</v>
          </cell>
          <cell r="S77">
            <v>0</v>
          </cell>
          <cell r="T77">
            <v>0.55200000000000005</v>
          </cell>
          <cell r="U77">
            <v>0</v>
          </cell>
          <cell r="V77">
            <v>10.513999999999999</v>
          </cell>
          <cell r="W77">
            <v>0</v>
          </cell>
          <cell r="X77">
            <v>9.8219999999999992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9.2680000000000007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123.60300000000001</v>
          </cell>
          <cell r="AM77">
            <v>0</v>
          </cell>
          <cell r="AN77">
            <v>6.0519999999999996</v>
          </cell>
          <cell r="AO77">
            <v>0</v>
          </cell>
          <cell r="AP77">
            <v>3.774</v>
          </cell>
          <cell r="AQ77">
            <v>0</v>
          </cell>
          <cell r="AR77">
            <v>0</v>
          </cell>
          <cell r="AS77">
            <v>0</v>
          </cell>
          <cell r="AT77">
            <v>114.90300000000001</v>
          </cell>
          <cell r="AU77">
            <v>0</v>
          </cell>
          <cell r="AV77">
            <v>0</v>
          </cell>
          <cell r="AW77">
            <v>0</v>
          </cell>
          <cell r="AX77">
            <v>5.6630000000000003</v>
          </cell>
          <cell r="AY77">
            <v>0</v>
          </cell>
          <cell r="AZ77">
            <v>10.362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5.4079999999999995</v>
          </cell>
          <cell r="BI77">
            <v>0</v>
          </cell>
          <cell r="BJ77">
            <v>0</v>
          </cell>
          <cell r="BK77">
            <v>0</v>
          </cell>
          <cell r="BL77">
            <v>21.287999999999997</v>
          </cell>
          <cell r="BM77">
            <v>0</v>
          </cell>
          <cell r="BN77">
            <v>0</v>
          </cell>
          <cell r="BO77">
            <v>0</v>
          </cell>
          <cell r="BP77">
            <v>1.214</v>
          </cell>
          <cell r="BQ77">
            <v>0</v>
          </cell>
          <cell r="BR77">
            <v>13.247</v>
          </cell>
          <cell r="BS77">
            <v>0</v>
          </cell>
          <cell r="BT77">
            <v>0</v>
          </cell>
          <cell r="BU77">
            <v>0</v>
          </cell>
          <cell r="BV77">
            <v>22.916</v>
          </cell>
          <cell r="BW77">
            <v>0</v>
          </cell>
          <cell r="BX77">
            <v>0</v>
          </cell>
          <cell r="BY77">
            <v>0</v>
          </cell>
          <cell r="BZ77">
            <v>0.55200000000000005</v>
          </cell>
          <cell r="CA77">
            <v>0</v>
          </cell>
          <cell r="CB77">
            <v>78.102999999999994</v>
          </cell>
          <cell r="CC77">
            <v>0</v>
          </cell>
          <cell r="CD77">
            <v>17.366</v>
          </cell>
          <cell r="CE77">
            <v>0</v>
          </cell>
          <cell r="CF77">
            <v>2.81</v>
          </cell>
          <cell r="CG77">
            <v>0</v>
          </cell>
          <cell r="CH77">
            <v>0</v>
          </cell>
          <cell r="CI77">
            <v>0</v>
          </cell>
          <cell r="CJ77">
            <v>4.5220000000000002</v>
          </cell>
          <cell r="CK77">
            <v>0</v>
          </cell>
          <cell r="CL77">
            <v>15.996</v>
          </cell>
          <cell r="CM77">
            <v>0</v>
          </cell>
          <cell r="CN77">
            <v>0</v>
          </cell>
          <cell r="CO77">
            <v>0</v>
          </cell>
        </row>
        <row r="78">
          <cell r="D78">
            <v>2.129</v>
          </cell>
          <cell r="E78">
            <v>0</v>
          </cell>
          <cell r="F78">
            <v>2.726</v>
          </cell>
          <cell r="G78">
            <v>0</v>
          </cell>
          <cell r="H78">
            <v>25.055</v>
          </cell>
          <cell r="I78">
            <v>0</v>
          </cell>
          <cell r="J78">
            <v>5.306</v>
          </cell>
          <cell r="K78">
            <v>0</v>
          </cell>
          <cell r="L78">
            <v>1.5609999999999999</v>
          </cell>
          <cell r="M78">
            <v>0</v>
          </cell>
          <cell r="N78">
            <v>18.692</v>
          </cell>
          <cell r="O78">
            <v>0</v>
          </cell>
          <cell r="P78">
            <v>16.376999999999999</v>
          </cell>
          <cell r="Q78">
            <v>0</v>
          </cell>
          <cell r="R78">
            <v>14.464</v>
          </cell>
          <cell r="S78">
            <v>0</v>
          </cell>
          <cell r="T78">
            <v>5.9249999999999998</v>
          </cell>
          <cell r="U78">
            <v>0</v>
          </cell>
          <cell r="V78">
            <v>9.7210000000000001</v>
          </cell>
          <cell r="W78">
            <v>0</v>
          </cell>
          <cell r="X78">
            <v>30.387</v>
          </cell>
          <cell r="Y78">
            <v>0</v>
          </cell>
          <cell r="Z78">
            <v>15.295</v>
          </cell>
          <cell r="AA78">
            <v>0</v>
          </cell>
          <cell r="AB78">
            <v>13.741</v>
          </cell>
          <cell r="AC78">
            <v>0</v>
          </cell>
          <cell r="AD78">
            <v>9.7210000000000001</v>
          </cell>
          <cell r="AE78">
            <v>0</v>
          </cell>
          <cell r="AF78">
            <v>9.7210000000000001</v>
          </cell>
          <cell r="AG78">
            <v>0</v>
          </cell>
          <cell r="AH78">
            <v>10.55</v>
          </cell>
          <cell r="AI78">
            <v>0</v>
          </cell>
          <cell r="AJ78">
            <v>9.7210000000000001</v>
          </cell>
          <cell r="AK78">
            <v>0</v>
          </cell>
          <cell r="AL78">
            <v>12.064</v>
          </cell>
          <cell r="AM78">
            <v>0</v>
          </cell>
          <cell r="AN78">
            <v>6.4509999999999996</v>
          </cell>
          <cell r="AO78">
            <v>0</v>
          </cell>
          <cell r="AP78">
            <v>23.763000000000002</v>
          </cell>
          <cell r="AQ78">
            <v>0</v>
          </cell>
          <cell r="AR78">
            <v>2.129</v>
          </cell>
          <cell r="AS78">
            <v>0</v>
          </cell>
          <cell r="AT78">
            <v>9.4719999999999995</v>
          </cell>
          <cell r="AU78">
            <v>0</v>
          </cell>
          <cell r="AV78">
            <v>2.129</v>
          </cell>
          <cell r="AW78">
            <v>0</v>
          </cell>
          <cell r="AX78">
            <v>4.4400000000000004</v>
          </cell>
          <cell r="AY78">
            <v>0</v>
          </cell>
          <cell r="AZ78">
            <v>2.2010000000000001</v>
          </cell>
          <cell r="BA78">
            <v>0</v>
          </cell>
          <cell r="BB78">
            <v>2.2010000000000001</v>
          </cell>
          <cell r="BC78">
            <v>0</v>
          </cell>
          <cell r="BD78">
            <v>2.2010000000000001</v>
          </cell>
          <cell r="BE78">
            <v>0</v>
          </cell>
          <cell r="BF78">
            <v>12.79</v>
          </cell>
          <cell r="BG78">
            <v>0</v>
          </cell>
          <cell r="BH78">
            <v>20.327999999999999</v>
          </cell>
          <cell r="BI78">
            <v>0</v>
          </cell>
          <cell r="BJ78">
            <v>6.3890000000000002</v>
          </cell>
          <cell r="BK78">
            <v>0</v>
          </cell>
          <cell r="BL78">
            <v>5.9249999999999998</v>
          </cell>
          <cell r="BM78">
            <v>0</v>
          </cell>
          <cell r="BN78">
            <v>2.8849999999999998</v>
          </cell>
          <cell r="BO78">
            <v>0</v>
          </cell>
          <cell r="BP78">
            <v>6.2160000000000002</v>
          </cell>
          <cell r="BQ78">
            <v>0</v>
          </cell>
          <cell r="BR78">
            <v>7.2530000000000001</v>
          </cell>
          <cell r="BS78">
            <v>0</v>
          </cell>
          <cell r="BT78">
            <v>9.4969999999999999</v>
          </cell>
          <cell r="BU78">
            <v>0</v>
          </cell>
          <cell r="BV78">
            <v>6.8940000000000001</v>
          </cell>
          <cell r="BW78">
            <v>0</v>
          </cell>
          <cell r="BX78">
            <v>5.5410000000000004</v>
          </cell>
          <cell r="BY78">
            <v>0</v>
          </cell>
          <cell r="BZ78">
            <v>35.427</v>
          </cell>
          <cell r="CA78">
            <v>0</v>
          </cell>
          <cell r="CB78">
            <v>5.9249999999999998</v>
          </cell>
          <cell r="CC78">
            <v>0</v>
          </cell>
          <cell r="CD78">
            <v>2.1179999999999999</v>
          </cell>
          <cell r="CE78">
            <v>0</v>
          </cell>
          <cell r="CF78">
            <v>6.0179999999999998</v>
          </cell>
          <cell r="CG78">
            <v>0</v>
          </cell>
          <cell r="CH78">
            <v>5.4409999999999998</v>
          </cell>
          <cell r="CI78">
            <v>0</v>
          </cell>
          <cell r="CJ78">
            <v>3.2570000000000001</v>
          </cell>
          <cell r="CK78">
            <v>0</v>
          </cell>
          <cell r="CL78">
            <v>2.6019999999999999</v>
          </cell>
          <cell r="CM78">
            <v>0</v>
          </cell>
          <cell r="CN78">
            <v>0.99099999999999999</v>
          </cell>
          <cell r="CO78">
            <v>0</v>
          </cell>
        </row>
      </sheetData>
      <sheetData sheetId="2"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10.997999999999999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23.111000000000001</v>
          </cell>
          <cell r="O7">
            <v>0</v>
          </cell>
          <cell r="P7">
            <v>0</v>
          </cell>
          <cell r="Q7">
            <v>0</v>
          </cell>
          <cell r="R7">
            <v>176.85499999999999</v>
          </cell>
          <cell r="S7">
            <v>0</v>
          </cell>
          <cell r="T7">
            <v>0.247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1.476</v>
          </cell>
          <cell r="AQ7">
            <v>0</v>
          </cell>
          <cell r="AR7">
            <v>226.39400000000001</v>
          </cell>
          <cell r="AS7">
            <v>0</v>
          </cell>
          <cell r="AT7">
            <v>0</v>
          </cell>
          <cell r="AU7">
            <v>0</v>
          </cell>
          <cell r="AV7">
            <v>4.6040000000000001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13.186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4.9809999999999999</v>
          </cell>
          <cell r="CA7">
            <v>0</v>
          </cell>
          <cell r="CB7">
            <v>0</v>
          </cell>
          <cell r="CC7">
            <v>0</v>
          </cell>
          <cell r="CD7">
            <v>1.2509999999999999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1.2509999999999999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1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1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176.85499999999999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220.14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1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6</v>
          </cell>
          <cell r="AQ35">
            <v>0</v>
          </cell>
          <cell r="AR35">
            <v>4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0.247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1.476</v>
          </cell>
          <cell r="AQ36">
            <v>0</v>
          </cell>
          <cell r="AR36">
            <v>0.98399999999999999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1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1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5.27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4.9809999999999999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3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8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5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10.997999999999999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23.111000000000001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13.186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1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4.6040000000000001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0.155</v>
          </cell>
          <cell r="K55">
            <v>0</v>
          </cell>
          <cell r="L55">
            <v>1.1499999999999999</v>
          </cell>
          <cell r="M55">
            <v>0</v>
          </cell>
          <cell r="N55">
            <v>0.33200000000000002</v>
          </cell>
          <cell r="O55">
            <v>0</v>
          </cell>
          <cell r="P55">
            <v>0</v>
          </cell>
          <cell r="Q55">
            <v>0</v>
          </cell>
          <cell r="R55">
            <v>7.4729999999999999</v>
          </cell>
          <cell r="S55">
            <v>0</v>
          </cell>
          <cell r="T55">
            <v>16.574999999999999</v>
          </cell>
          <cell r="U55">
            <v>0</v>
          </cell>
          <cell r="V55">
            <v>1.7649999999999999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5.0529999999999999</v>
          </cell>
          <cell r="AC55">
            <v>0</v>
          </cell>
          <cell r="AD55">
            <v>2.0670000000000002</v>
          </cell>
          <cell r="AE55">
            <v>0</v>
          </cell>
          <cell r="AF55">
            <v>0.54300000000000004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11.347</v>
          </cell>
          <cell r="AW55">
            <v>0</v>
          </cell>
          <cell r="AX55">
            <v>6.1059999999999999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175.91800000000001</v>
          </cell>
          <cell r="BO55">
            <v>0</v>
          </cell>
          <cell r="BP55">
            <v>10.802999999999999</v>
          </cell>
          <cell r="BQ55">
            <v>0</v>
          </cell>
          <cell r="BR55">
            <v>17.719000000000001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16.567</v>
          </cell>
          <cell r="BY55">
            <v>0</v>
          </cell>
          <cell r="BZ55">
            <v>1.2789999999999999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7.7569999999999997</v>
          </cell>
          <cell r="CG55">
            <v>0</v>
          </cell>
          <cell r="CH55">
            <v>2.1970000000000001</v>
          </cell>
          <cell r="CI55">
            <v>0</v>
          </cell>
          <cell r="CJ55">
            <v>15.058000000000002</v>
          </cell>
          <cell r="CK55">
            <v>0</v>
          </cell>
          <cell r="CL55">
            <v>4.9319999999999995</v>
          </cell>
          <cell r="CM55">
            <v>0</v>
          </cell>
          <cell r="CN55">
            <v>0</v>
          </cell>
          <cell r="C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157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6.5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158.80600000000001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10.143000000000001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10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3</v>
          </cell>
          <cell r="BQ58">
            <v>0</v>
          </cell>
          <cell r="BR58">
            <v>13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12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4</v>
          </cell>
          <cell r="CM58">
            <v>0</v>
          </cell>
          <cell r="CN58">
            <v>0</v>
          </cell>
          <cell r="C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10.138999999999999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3.2250000000000001</v>
          </cell>
          <cell r="BQ59">
            <v>0</v>
          </cell>
          <cell r="BR59">
            <v>13.067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14.135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4.3179999999999996</v>
          </cell>
          <cell r="CM59">
            <v>0</v>
          </cell>
          <cell r="CN59">
            <v>0</v>
          </cell>
          <cell r="C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0.5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5.5</v>
          </cell>
          <cell r="S60">
            <v>0</v>
          </cell>
          <cell r="T60">
            <v>12</v>
          </cell>
          <cell r="U60">
            <v>0</v>
          </cell>
          <cell r="V60">
            <v>1.5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4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5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4</v>
          </cell>
          <cell r="BQ60">
            <v>0</v>
          </cell>
          <cell r="BR60">
            <v>1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1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5</v>
          </cell>
          <cell r="CG60">
            <v>0</v>
          </cell>
          <cell r="CH60">
            <v>2</v>
          </cell>
          <cell r="CI60">
            <v>0</v>
          </cell>
          <cell r="CJ60">
            <v>4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1.1499999999999999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7.0389999999999997</v>
          </cell>
          <cell r="S61">
            <v>0</v>
          </cell>
          <cell r="T61">
            <v>16.175000000000001</v>
          </cell>
          <cell r="U61">
            <v>0</v>
          </cell>
          <cell r="V61">
            <v>1.7649999999999999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5.0529999999999999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6.1059999999999999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5.0999999999999996</v>
          </cell>
          <cell r="BQ61">
            <v>0</v>
          </cell>
          <cell r="BR61">
            <v>1.258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1.2789999999999999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3.9239999999999999</v>
          </cell>
          <cell r="CG61">
            <v>0</v>
          </cell>
          <cell r="CH61">
            <v>2.1970000000000001</v>
          </cell>
          <cell r="CI61">
            <v>0</v>
          </cell>
          <cell r="CJ61">
            <v>4.3010000000000002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0.2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1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1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2.0670000000000002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2.0670000000000002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2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2.4780000000000002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1</v>
          </cell>
          <cell r="O66">
            <v>0</v>
          </cell>
          <cell r="P66">
            <v>0</v>
          </cell>
          <cell r="Q66">
            <v>0</v>
          </cell>
          <cell r="R66">
            <v>1</v>
          </cell>
          <cell r="S66">
            <v>0</v>
          </cell>
          <cell r="T66">
            <v>1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1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3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24</v>
          </cell>
          <cell r="BO66">
            <v>0</v>
          </cell>
          <cell r="BP66">
            <v>0</v>
          </cell>
          <cell r="BQ66">
            <v>0</v>
          </cell>
          <cell r="BR66">
            <v>5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4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3</v>
          </cell>
          <cell r="CG66">
            <v>0</v>
          </cell>
          <cell r="CH66">
            <v>0</v>
          </cell>
          <cell r="CI66">
            <v>0</v>
          </cell>
          <cell r="CJ66">
            <v>1</v>
          </cell>
          <cell r="CK66">
            <v>0</v>
          </cell>
          <cell r="CL66">
            <v>1</v>
          </cell>
          <cell r="CM66">
            <v>0</v>
          </cell>
          <cell r="CN66">
            <v>0</v>
          </cell>
          <cell r="CO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0.33200000000000002</v>
          </cell>
          <cell r="O67">
            <v>0</v>
          </cell>
          <cell r="P67">
            <v>0</v>
          </cell>
          <cell r="Q67">
            <v>0</v>
          </cell>
          <cell r="R67">
            <v>0.434</v>
          </cell>
          <cell r="S67">
            <v>0</v>
          </cell>
          <cell r="T67">
            <v>0.4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0.54300000000000004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1.208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17.111999999999998</v>
          </cell>
          <cell r="BO67">
            <v>0</v>
          </cell>
          <cell r="BP67">
            <v>0</v>
          </cell>
          <cell r="BQ67">
            <v>0</v>
          </cell>
          <cell r="BR67">
            <v>3.3940000000000001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2.4319999999999999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1.766</v>
          </cell>
          <cell r="CG67">
            <v>0</v>
          </cell>
          <cell r="CH67">
            <v>0</v>
          </cell>
          <cell r="CI67">
            <v>0</v>
          </cell>
          <cell r="CJ67">
            <v>0.61399999999999999</v>
          </cell>
          <cell r="CK67">
            <v>0</v>
          </cell>
          <cell r="CL67">
            <v>0.61399999999999999</v>
          </cell>
          <cell r="CM67">
            <v>0</v>
          </cell>
          <cell r="CN67">
            <v>0</v>
          </cell>
          <cell r="CO67">
            <v>0</v>
          </cell>
        </row>
        <row r="68">
          <cell r="D68">
            <v>0</v>
          </cell>
          <cell r="E68">
            <v>0</v>
          </cell>
          <cell r="F68">
            <v>4.7699999999999996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3.9740000000000002</v>
          </cell>
          <cell r="O68">
            <v>0</v>
          </cell>
          <cell r="P68">
            <v>0</v>
          </cell>
          <cell r="Q68">
            <v>0</v>
          </cell>
          <cell r="R68">
            <v>0.66</v>
          </cell>
          <cell r="S68">
            <v>0</v>
          </cell>
          <cell r="T68">
            <v>0.45700000000000002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6.431</v>
          </cell>
          <cell r="AA68">
            <v>0</v>
          </cell>
          <cell r="AB68">
            <v>0</v>
          </cell>
          <cell r="AC68">
            <v>0</v>
          </cell>
          <cell r="AD68">
            <v>6.4089999999999998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0.61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10.199999999999999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3.371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</row>
        <row r="71">
          <cell r="D71">
            <v>0</v>
          </cell>
          <cell r="E71">
            <v>0</v>
          </cell>
          <cell r="F71">
            <v>6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5</v>
          </cell>
          <cell r="O71">
            <v>0</v>
          </cell>
          <cell r="P71">
            <v>0</v>
          </cell>
          <cell r="Q71">
            <v>0</v>
          </cell>
          <cell r="R71">
            <v>1</v>
          </cell>
          <cell r="S71">
            <v>0</v>
          </cell>
          <cell r="T71">
            <v>1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4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</row>
        <row r="72">
          <cell r="D72">
            <v>0</v>
          </cell>
          <cell r="E72">
            <v>0</v>
          </cell>
          <cell r="F72">
            <v>4.7699999999999996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3.9740000000000002</v>
          </cell>
          <cell r="O72">
            <v>0</v>
          </cell>
          <cell r="P72">
            <v>0</v>
          </cell>
          <cell r="Q72">
            <v>0</v>
          </cell>
          <cell r="R72">
            <v>0.66</v>
          </cell>
          <cell r="S72">
            <v>0</v>
          </cell>
          <cell r="T72">
            <v>0.45700000000000002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2.7559999999999998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1</v>
          </cell>
          <cell r="AA73">
            <v>0</v>
          </cell>
          <cell r="AB73">
            <v>0</v>
          </cell>
          <cell r="AC73">
            <v>0</v>
          </cell>
          <cell r="AD73">
            <v>1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3.06</v>
          </cell>
          <cell r="AA74">
            <v>0</v>
          </cell>
          <cell r="AB74">
            <v>0</v>
          </cell>
          <cell r="AC74">
            <v>0</v>
          </cell>
          <cell r="AD74">
            <v>3.653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0.61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</row>
        <row r="77">
          <cell r="D77">
            <v>0</v>
          </cell>
          <cell r="E77">
            <v>0</v>
          </cell>
          <cell r="F77">
            <v>4.7699999999999996</v>
          </cell>
          <cell r="G77">
            <v>0</v>
          </cell>
          <cell r="H77">
            <v>10.997999999999999</v>
          </cell>
          <cell r="I77">
            <v>0</v>
          </cell>
          <cell r="J77">
            <v>0.155</v>
          </cell>
          <cell r="K77">
            <v>0</v>
          </cell>
          <cell r="L77">
            <v>1.1499999999999999</v>
          </cell>
          <cell r="M77">
            <v>0</v>
          </cell>
          <cell r="N77">
            <v>27.417000000000002</v>
          </cell>
          <cell r="O77">
            <v>0</v>
          </cell>
          <cell r="P77">
            <v>0</v>
          </cell>
          <cell r="Q77">
            <v>0</v>
          </cell>
          <cell r="R77">
            <v>184.988</v>
          </cell>
          <cell r="S77">
            <v>0</v>
          </cell>
          <cell r="T77">
            <v>17.279</v>
          </cell>
          <cell r="U77">
            <v>0</v>
          </cell>
          <cell r="V77">
            <v>1.7649999999999999</v>
          </cell>
          <cell r="W77">
            <v>0</v>
          </cell>
          <cell r="X77">
            <v>0</v>
          </cell>
          <cell r="Y77">
            <v>0</v>
          </cell>
          <cell r="Z77">
            <v>6.431</v>
          </cell>
          <cell r="AA77">
            <v>0</v>
          </cell>
          <cell r="AB77">
            <v>5.0529999999999999</v>
          </cell>
          <cell r="AC77">
            <v>0</v>
          </cell>
          <cell r="AD77">
            <v>8.4759999999999991</v>
          </cell>
          <cell r="AE77">
            <v>0</v>
          </cell>
          <cell r="AF77">
            <v>0.54300000000000004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1.476</v>
          </cell>
          <cell r="AQ77">
            <v>0</v>
          </cell>
          <cell r="AR77">
            <v>226.39400000000001</v>
          </cell>
          <cell r="AS77">
            <v>0</v>
          </cell>
          <cell r="AT77">
            <v>0</v>
          </cell>
          <cell r="AU77">
            <v>0</v>
          </cell>
          <cell r="AV77">
            <v>15.951000000000001</v>
          </cell>
          <cell r="AW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13.186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175.91800000000001</v>
          </cell>
          <cell r="BO77">
            <v>0</v>
          </cell>
          <cell r="BP77">
            <v>10.802999999999999</v>
          </cell>
          <cell r="BQ77">
            <v>0</v>
          </cell>
          <cell r="BR77">
            <v>17.719000000000001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16.567</v>
          </cell>
          <cell r="BY77">
            <v>0</v>
          </cell>
          <cell r="BZ77">
            <v>6.26</v>
          </cell>
          <cell r="CA77">
            <v>0</v>
          </cell>
          <cell r="CB77">
            <v>0.61</v>
          </cell>
          <cell r="CC77">
            <v>0</v>
          </cell>
          <cell r="CD77">
            <v>1.2509999999999999</v>
          </cell>
          <cell r="CE77">
            <v>0</v>
          </cell>
          <cell r="CF77">
            <v>7.7569999999999997</v>
          </cell>
          <cell r="CG77">
            <v>0</v>
          </cell>
          <cell r="CH77">
            <v>2.1970000000000001</v>
          </cell>
          <cell r="CI77">
            <v>0</v>
          </cell>
          <cell r="CJ77">
            <v>15.058000000000002</v>
          </cell>
          <cell r="CK77">
            <v>0</v>
          </cell>
          <cell r="CL77">
            <v>4.9319999999999995</v>
          </cell>
          <cell r="CM77">
            <v>0</v>
          </cell>
          <cell r="CN77">
            <v>0</v>
          </cell>
          <cell r="CO77">
            <v>0</v>
          </cell>
        </row>
        <row r="78">
          <cell r="D78">
            <v>11.744999999999999</v>
          </cell>
          <cell r="E78">
            <v>0</v>
          </cell>
          <cell r="F78">
            <v>3.6459999999999999</v>
          </cell>
          <cell r="G78">
            <v>0</v>
          </cell>
          <cell r="H78">
            <v>3.077</v>
          </cell>
          <cell r="I78">
            <v>0</v>
          </cell>
          <cell r="J78">
            <v>1.639</v>
          </cell>
          <cell r="K78">
            <v>0</v>
          </cell>
          <cell r="L78">
            <v>4.524</v>
          </cell>
          <cell r="M78">
            <v>0</v>
          </cell>
          <cell r="N78">
            <v>15.532</v>
          </cell>
          <cell r="O78">
            <v>0</v>
          </cell>
          <cell r="P78">
            <v>11.561999999999999</v>
          </cell>
          <cell r="Q78">
            <v>0</v>
          </cell>
          <cell r="R78">
            <v>31.228000000000002</v>
          </cell>
          <cell r="S78">
            <v>0</v>
          </cell>
          <cell r="T78">
            <v>3.3170000000000002</v>
          </cell>
          <cell r="U78">
            <v>0</v>
          </cell>
          <cell r="V78">
            <v>3.9780000000000002</v>
          </cell>
          <cell r="W78">
            <v>0</v>
          </cell>
          <cell r="X78">
            <v>2.5089999999999999</v>
          </cell>
          <cell r="Y78">
            <v>0</v>
          </cell>
          <cell r="Z78">
            <v>2.5089999999999999</v>
          </cell>
          <cell r="AA78">
            <v>0</v>
          </cell>
          <cell r="AB78">
            <v>3.6459999999999999</v>
          </cell>
          <cell r="AC78">
            <v>0</v>
          </cell>
          <cell r="AD78">
            <v>2.8889999999999998</v>
          </cell>
          <cell r="AE78">
            <v>0</v>
          </cell>
          <cell r="AF78">
            <v>7.4649999999999999</v>
          </cell>
          <cell r="AG78">
            <v>0</v>
          </cell>
          <cell r="AH78">
            <v>12.913</v>
          </cell>
          <cell r="AI78">
            <v>0</v>
          </cell>
          <cell r="AJ78">
            <v>12.722</v>
          </cell>
          <cell r="AK78">
            <v>0</v>
          </cell>
          <cell r="AL78">
            <v>10.298999999999999</v>
          </cell>
          <cell r="AM78">
            <v>0</v>
          </cell>
          <cell r="AN78">
            <v>7.6239999999999997</v>
          </cell>
          <cell r="AO78">
            <v>0</v>
          </cell>
          <cell r="AP78">
            <v>2.319</v>
          </cell>
          <cell r="AQ78">
            <v>0</v>
          </cell>
          <cell r="AR78">
            <v>3.411</v>
          </cell>
          <cell r="AS78">
            <v>0</v>
          </cell>
          <cell r="AT78">
            <v>2.5089999999999999</v>
          </cell>
          <cell r="AU78">
            <v>0</v>
          </cell>
          <cell r="AV78">
            <v>7.0880000000000001</v>
          </cell>
          <cell r="AW78">
            <v>0</v>
          </cell>
          <cell r="AX78">
            <v>7.1280000000000001</v>
          </cell>
          <cell r="AY78">
            <v>0</v>
          </cell>
          <cell r="AZ78">
            <v>2.8889999999999998</v>
          </cell>
          <cell r="BA78">
            <v>0</v>
          </cell>
          <cell r="BB78">
            <v>0.23100000000000001</v>
          </cell>
          <cell r="BC78">
            <v>0</v>
          </cell>
          <cell r="BD78">
            <v>8.6660000000000004</v>
          </cell>
          <cell r="BE78">
            <v>0</v>
          </cell>
          <cell r="BF78">
            <v>3.8359999999999999</v>
          </cell>
          <cell r="BG78">
            <v>0</v>
          </cell>
          <cell r="BH78">
            <v>4.2160000000000002</v>
          </cell>
          <cell r="BI78">
            <v>0</v>
          </cell>
          <cell r="BJ78">
            <v>2.968</v>
          </cell>
          <cell r="BK78">
            <v>0</v>
          </cell>
          <cell r="BL78">
            <v>0.23200000000000001</v>
          </cell>
          <cell r="BM78">
            <v>0</v>
          </cell>
          <cell r="BN78">
            <v>0.68</v>
          </cell>
          <cell r="BO78">
            <v>0</v>
          </cell>
          <cell r="BP78">
            <v>0.68</v>
          </cell>
          <cell r="BQ78">
            <v>0</v>
          </cell>
          <cell r="BR78">
            <v>5.6689999999999996</v>
          </cell>
          <cell r="BS78">
            <v>0</v>
          </cell>
          <cell r="BT78">
            <v>0.23200000000000001</v>
          </cell>
          <cell r="BU78">
            <v>0</v>
          </cell>
          <cell r="BV78">
            <v>0.23200000000000001</v>
          </cell>
          <cell r="BW78">
            <v>0</v>
          </cell>
          <cell r="BX78">
            <v>11.56</v>
          </cell>
          <cell r="BY78">
            <v>0</v>
          </cell>
          <cell r="BZ78">
            <v>37.238</v>
          </cell>
          <cell r="CA78">
            <v>0</v>
          </cell>
          <cell r="CB78">
            <v>9.5069999999999997</v>
          </cell>
          <cell r="CC78">
            <v>0</v>
          </cell>
          <cell r="CD78">
            <v>11.599</v>
          </cell>
          <cell r="CE78">
            <v>0</v>
          </cell>
          <cell r="CF78">
            <v>29.707999999999998</v>
          </cell>
          <cell r="CG78">
            <v>0</v>
          </cell>
          <cell r="CH78">
            <v>10.051</v>
          </cell>
          <cell r="CI78">
            <v>0</v>
          </cell>
          <cell r="CJ78">
            <v>10.587999999999999</v>
          </cell>
          <cell r="CK78">
            <v>0</v>
          </cell>
          <cell r="CL78">
            <v>5.12</v>
          </cell>
          <cell r="CM78">
            <v>0</v>
          </cell>
          <cell r="CN78">
            <v>2.8279999999999998</v>
          </cell>
          <cell r="CO78">
            <v>0</v>
          </cell>
        </row>
      </sheetData>
      <sheetData sheetId="3"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1.083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3.12</v>
          </cell>
          <cell r="Q55">
            <v>0</v>
          </cell>
          <cell r="R55">
            <v>1.494</v>
          </cell>
          <cell r="S55">
            <v>0</v>
          </cell>
          <cell r="T55">
            <v>2.1680000000000001</v>
          </cell>
          <cell r="U55">
            <v>0</v>
          </cell>
          <cell r="V55">
            <v>0</v>
          </cell>
          <cell r="W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4</v>
          </cell>
          <cell r="Q66">
            <v>0</v>
          </cell>
          <cell r="R66">
            <v>1</v>
          </cell>
          <cell r="S66">
            <v>0</v>
          </cell>
          <cell r="T66">
            <v>4</v>
          </cell>
          <cell r="U66">
            <v>0</v>
          </cell>
          <cell r="V66">
            <v>0</v>
          </cell>
          <cell r="W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1.083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3.12</v>
          </cell>
          <cell r="Q67">
            <v>0</v>
          </cell>
          <cell r="R67">
            <v>1.494</v>
          </cell>
          <cell r="S67">
            <v>0</v>
          </cell>
          <cell r="T67">
            <v>2.1680000000000001</v>
          </cell>
          <cell r="U67">
            <v>0</v>
          </cell>
          <cell r="V67">
            <v>0</v>
          </cell>
          <cell r="W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1.083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3.12</v>
          </cell>
          <cell r="Q77">
            <v>0</v>
          </cell>
          <cell r="R77">
            <v>1.494</v>
          </cell>
          <cell r="S77">
            <v>0</v>
          </cell>
          <cell r="T77">
            <v>2.1680000000000001</v>
          </cell>
          <cell r="U77">
            <v>0</v>
          </cell>
          <cell r="V77">
            <v>0</v>
          </cell>
          <cell r="W77">
            <v>0</v>
          </cell>
        </row>
        <row r="78">
          <cell r="D78">
            <v>0.63800000000000001</v>
          </cell>
          <cell r="E78">
            <v>0</v>
          </cell>
          <cell r="F78">
            <v>16.177</v>
          </cell>
          <cell r="G78">
            <v>0</v>
          </cell>
          <cell r="H78">
            <v>0.503</v>
          </cell>
          <cell r="I78">
            <v>0</v>
          </cell>
          <cell r="J78">
            <v>0.23100000000000001</v>
          </cell>
          <cell r="K78">
            <v>0</v>
          </cell>
          <cell r="L78">
            <v>1.4670000000000001</v>
          </cell>
          <cell r="M78">
            <v>0</v>
          </cell>
          <cell r="N78">
            <v>8.2349999999999994</v>
          </cell>
          <cell r="O78">
            <v>0</v>
          </cell>
          <cell r="P78">
            <v>8.6340000000000003</v>
          </cell>
          <cell r="Q78">
            <v>0</v>
          </cell>
          <cell r="R78">
            <v>5.9130000000000003</v>
          </cell>
          <cell r="S78">
            <v>0</v>
          </cell>
          <cell r="T78">
            <v>4.45</v>
          </cell>
          <cell r="U78">
            <v>0</v>
          </cell>
          <cell r="V78">
            <v>20.771999999999998</v>
          </cell>
          <cell r="W78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ЛПИНО Апр."/>
      <sheetName val="МЕТАЛЛОСТРОЙ  Апр."/>
      <sheetName val="ПОНТОННЫЙ  Апр."/>
      <sheetName val="САПЕРНЫЙ Апр."/>
    </sheetNames>
    <sheetDataSet>
      <sheetData sheetId="0">
        <row r="7">
          <cell r="D7">
            <v>0.66800000000000004</v>
          </cell>
          <cell r="E7">
            <v>0</v>
          </cell>
          <cell r="F7">
            <v>0</v>
          </cell>
          <cell r="G7">
            <v>0</v>
          </cell>
          <cell r="H7">
            <v>0.66800000000000004</v>
          </cell>
          <cell r="I7">
            <v>0</v>
          </cell>
          <cell r="J7">
            <v>1.3680000000000001</v>
          </cell>
          <cell r="K7">
            <v>0</v>
          </cell>
          <cell r="L7">
            <v>13.494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0.45500000000000002</v>
          </cell>
          <cell r="S7">
            <v>0</v>
          </cell>
          <cell r="T7">
            <v>0.91100000000000003</v>
          </cell>
          <cell r="U7">
            <v>0</v>
          </cell>
          <cell r="V7">
            <v>0.66800000000000004</v>
          </cell>
          <cell r="W7">
            <v>0</v>
          </cell>
          <cell r="X7">
            <v>0.91100000000000003</v>
          </cell>
          <cell r="Y7">
            <v>0</v>
          </cell>
          <cell r="Z7">
            <v>0</v>
          </cell>
          <cell r="AA7">
            <v>0</v>
          </cell>
          <cell r="AB7">
            <v>0.245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20.602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6.8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11.955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0.3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8.6470000000000002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</row>
        <row r="35">
          <cell r="D35">
            <v>3</v>
          </cell>
          <cell r="E35">
            <v>0</v>
          </cell>
          <cell r="F35">
            <v>0</v>
          </cell>
          <cell r="G35">
            <v>0</v>
          </cell>
          <cell r="H35">
            <v>3</v>
          </cell>
          <cell r="I35">
            <v>0</v>
          </cell>
          <cell r="J35">
            <v>6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</v>
          </cell>
          <cell r="S35">
            <v>0</v>
          </cell>
          <cell r="T35">
            <v>4</v>
          </cell>
          <cell r="U35">
            <v>0</v>
          </cell>
          <cell r="V35">
            <v>3</v>
          </cell>
          <cell r="W35">
            <v>0</v>
          </cell>
          <cell r="X35">
            <v>4</v>
          </cell>
          <cell r="Y35">
            <v>0</v>
          </cell>
          <cell r="Z35">
            <v>0</v>
          </cell>
          <cell r="AA35">
            <v>0</v>
          </cell>
          <cell r="AB35">
            <v>1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D36">
            <v>0.66800000000000004</v>
          </cell>
          <cell r="E36">
            <v>0</v>
          </cell>
          <cell r="F36">
            <v>0</v>
          </cell>
          <cell r="G36">
            <v>0</v>
          </cell>
          <cell r="H36">
            <v>0.66800000000000004</v>
          </cell>
          <cell r="I36">
            <v>0</v>
          </cell>
          <cell r="J36">
            <v>1.3680000000000001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0.45500000000000002</v>
          </cell>
          <cell r="S36">
            <v>0</v>
          </cell>
          <cell r="T36">
            <v>0.91100000000000003</v>
          </cell>
          <cell r="U36">
            <v>0</v>
          </cell>
          <cell r="V36">
            <v>0.66800000000000004</v>
          </cell>
          <cell r="W36">
            <v>0</v>
          </cell>
          <cell r="X36">
            <v>0.91100000000000003</v>
          </cell>
          <cell r="Y36">
            <v>0</v>
          </cell>
          <cell r="Z36">
            <v>0</v>
          </cell>
          <cell r="AA36">
            <v>0</v>
          </cell>
          <cell r="AB36">
            <v>0.245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12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13.494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1.4630000000000001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1.232</v>
          </cell>
          <cell r="AE55">
            <v>0</v>
          </cell>
          <cell r="AF55">
            <v>1.377</v>
          </cell>
          <cell r="AG55">
            <v>0</v>
          </cell>
          <cell r="AH55">
            <v>32.850999999999999</v>
          </cell>
          <cell r="AI55">
            <v>0</v>
          </cell>
          <cell r="AJ55">
            <v>0</v>
          </cell>
          <cell r="AK55">
            <v>0</v>
          </cell>
          <cell r="AL55">
            <v>9.4700000000000006</v>
          </cell>
          <cell r="AM55">
            <v>0</v>
          </cell>
          <cell r="AN55">
            <v>7.0189999999999992</v>
          </cell>
          <cell r="A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0.7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3.5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0.88100000000000001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6.9790000000000001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14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3</v>
          </cell>
          <cell r="A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22.507999999999999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5.5789999999999997</v>
          </cell>
          <cell r="A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1.377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1</v>
          </cell>
          <cell r="A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0.877</v>
          </cell>
          <cell r="A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1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2</v>
          </cell>
          <cell r="AE66">
            <v>0</v>
          </cell>
          <cell r="AF66">
            <v>0</v>
          </cell>
          <cell r="AG66">
            <v>0</v>
          </cell>
          <cell r="AH66">
            <v>6</v>
          </cell>
          <cell r="AI66">
            <v>0</v>
          </cell>
          <cell r="AJ66">
            <v>0</v>
          </cell>
          <cell r="AK66">
            <v>0</v>
          </cell>
          <cell r="AL66">
            <v>2</v>
          </cell>
          <cell r="AM66">
            <v>0</v>
          </cell>
          <cell r="AN66">
            <v>1</v>
          </cell>
          <cell r="AO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0.58199999999999996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1.232</v>
          </cell>
          <cell r="AE67">
            <v>0</v>
          </cell>
          <cell r="AF67">
            <v>0</v>
          </cell>
          <cell r="AG67">
            <v>0</v>
          </cell>
          <cell r="AH67">
            <v>3.3639999999999999</v>
          </cell>
          <cell r="AI67">
            <v>0</v>
          </cell>
          <cell r="AJ67">
            <v>0</v>
          </cell>
          <cell r="AK67">
            <v>0</v>
          </cell>
          <cell r="AL67">
            <v>9.4700000000000006</v>
          </cell>
          <cell r="AM67">
            <v>0</v>
          </cell>
          <cell r="AN67">
            <v>0.56299999999999994</v>
          </cell>
          <cell r="AO67">
            <v>0</v>
          </cell>
        </row>
        <row r="68">
          <cell r="D68">
            <v>0</v>
          </cell>
          <cell r="E68">
            <v>0</v>
          </cell>
          <cell r="F68">
            <v>4.9770000000000003</v>
          </cell>
          <cell r="G68">
            <v>0</v>
          </cell>
          <cell r="H68">
            <v>0</v>
          </cell>
          <cell r="I68">
            <v>0</v>
          </cell>
          <cell r="J68">
            <v>7.468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2.4910000000000001</v>
          </cell>
          <cell r="Q68">
            <v>0</v>
          </cell>
          <cell r="R68">
            <v>0</v>
          </cell>
          <cell r="S68">
            <v>0</v>
          </cell>
          <cell r="T68">
            <v>15.648</v>
          </cell>
          <cell r="U68">
            <v>0</v>
          </cell>
          <cell r="V68">
            <v>0</v>
          </cell>
          <cell r="W68">
            <v>0</v>
          </cell>
          <cell r="X68">
            <v>2.4910000000000001</v>
          </cell>
          <cell r="Y68">
            <v>0</v>
          </cell>
          <cell r="Z68">
            <v>4.9770000000000003</v>
          </cell>
          <cell r="AA68">
            <v>0</v>
          </cell>
          <cell r="AB68">
            <v>4.9770000000000003</v>
          </cell>
          <cell r="AC68">
            <v>0</v>
          </cell>
          <cell r="AD68">
            <v>2.556</v>
          </cell>
          <cell r="AE68">
            <v>0</v>
          </cell>
          <cell r="AF68">
            <v>0.23</v>
          </cell>
          <cell r="AG68">
            <v>0</v>
          </cell>
          <cell r="AH68">
            <v>0.44500000000000001</v>
          </cell>
          <cell r="AI68">
            <v>0</v>
          </cell>
          <cell r="AJ68">
            <v>0</v>
          </cell>
          <cell r="AK68">
            <v>0</v>
          </cell>
          <cell r="AL68">
            <v>142.15</v>
          </cell>
          <cell r="AM68">
            <v>0</v>
          </cell>
          <cell r="AN68">
            <v>0</v>
          </cell>
          <cell r="A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4.08</v>
          </cell>
          <cell r="AI69">
            <v>0</v>
          </cell>
          <cell r="AJ69">
            <v>0</v>
          </cell>
          <cell r="AK69">
            <v>0</v>
          </cell>
          <cell r="AL69">
            <v>41.82</v>
          </cell>
          <cell r="AM69">
            <v>0</v>
          </cell>
          <cell r="AN69">
            <v>0</v>
          </cell>
          <cell r="A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0.44500000000000001</v>
          </cell>
          <cell r="AI70">
            <v>0</v>
          </cell>
          <cell r="AJ70">
            <v>0</v>
          </cell>
          <cell r="AK70">
            <v>0</v>
          </cell>
          <cell r="AL70">
            <v>5.899</v>
          </cell>
          <cell r="AM70">
            <v>0</v>
          </cell>
          <cell r="AN70">
            <v>0</v>
          </cell>
          <cell r="AO70">
            <v>0</v>
          </cell>
        </row>
        <row r="71">
          <cell r="D71">
            <v>0</v>
          </cell>
          <cell r="E71">
            <v>0</v>
          </cell>
          <cell r="F71">
            <v>4</v>
          </cell>
          <cell r="G71">
            <v>0</v>
          </cell>
          <cell r="H71">
            <v>0</v>
          </cell>
          <cell r="I71">
            <v>0</v>
          </cell>
          <cell r="J71">
            <v>6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2</v>
          </cell>
          <cell r="Q71">
            <v>0</v>
          </cell>
          <cell r="R71">
            <v>0</v>
          </cell>
          <cell r="S71">
            <v>0</v>
          </cell>
          <cell r="T71">
            <v>4</v>
          </cell>
          <cell r="U71">
            <v>0</v>
          </cell>
          <cell r="V71">
            <v>0</v>
          </cell>
          <cell r="W71">
            <v>0</v>
          </cell>
          <cell r="X71">
            <v>2</v>
          </cell>
          <cell r="Y71">
            <v>0</v>
          </cell>
          <cell r="Z71">
            <v>4</v>
          </cell>
          <cell r="AA71">
            <v>0</v>
          </cell>
          <cell r="AB71">
            <v>4</v>
          </cell>
          <cell r="AC71">
            <v>0</v>
          </cell>
          <cell r="AD71">
            <v>0</v>
          </cell>
          <cell r="AE71">
            <v>0</v>
          </cell>
          <cell r="AF71">
            <v>1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28</v>
          </cell>
          <cell r="AM71">
            <v>0</v>
          </cell>
          <cell r="AN71">
            <v>0</v>
          </cell>
          <cell r="AO71">
            <v>0</v>
          </cell>
        </row>
        <row r="72">
          <cell r="D72">
            <v>0</v>
          </cell>
          <cell r="E72">
            <v>0</v>
          </cell>
          <cell r="F72">
            <v>4.9770000000000003</v>
          </cell>
          <cell r="G72">
            <v>0</v>
          </cell>
          <cell r="H72">
            <v>0</v>
          </cell>
          <cell r="I72">
            <v>0</v>
          </cell>
          <cell r="J72">
            <v>7.468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2.4910000000000001</v>
          </cell>
          <cell r="Q72">
            <v>0</v>
          </cell>
          <cell r="R72">
            <v>0</v>
          </cell>
          <cell r="S72">
            <v>0</v>
          </cell>
          <cell r="T72">
            <v>4.9770000000000003</v>
          </cell>
          <cell r="U72">
            <v>0</v>
          </cell>
          <cell r="V72">
            <v>0</v>
          </cell>
          <cell r="W72">
            <v>0</v>
          </cell>
          <cell r="X72">
            <v>2.4910000000000001</v>
          </cell>
          <cell r="Y72">
            <v>0</v>
          </cell>
          <cell r="Z72">
            <v>4.9770000000000003</v>
          </cell>
          <cell r="AA72">
            <v>0</v>
          </cell>
          <cell r="AB72">
            <v>4.9770000000000003</v>
          </cell>
          <cell r="AC72">
            <v>0</v>
          </cell>
          <cell r="AD72">
            <v>0</v>
          </cell>
          <cell r="AE72">
            <v>0</v>
          </cell>
          <cell r="AF72">
            <v>0.23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34.851999999999997</v>
          </cell>
          <cell r="AM72">
            <v>0</v>
          </cell>
          <cell r="AN72">
            <v>0</v>
          </cell>
          <cell r="AO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1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40</v>
          </cell>
          <cell r="AM73">
            <v>0</v>
          </cell>
          <cell r="AN73">
            <v>0</v>
          </cell>
          <cell r="AO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2.556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101.399</v>
          </cell>
          <cell r="AM74">
            <v>0</v>
          </cell>
          <cell r="AN74">
            <v>0</v>
          </cell>
          <cell r="A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10.670999999999999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</row>
        <row r="77">
          <cell r="D77">
            <v>0.66800000000000004</v>
          </cell>
          <cell r="E77">
            <v>0</v>
          </cell>
          <cell r="F77">
            <v>4.9770000000000003</v>
          </cell>
          <cell r="G77">
            <v>0</v>
          </cell>
          <cell r="H77">
            <v>0.66800000000000004</v>
          </cell>
          <cell r="I77">
            <v>0</v>
          </cell>
          <cell r="J77">
            <v>8.8360000000000003</v>
          </cell>
          <cell r="K77">
            <v>0</v>
          </cell>
          <cell r="L77">
            <v>13.494</v>
          </cell>
          <cell r="M77">
            <v>0</v>
          </cell>
          <cell r="N77">
            <v>0</v>
          </cell>
          <cell r="O77">
            <v>0</v>
          </cell>
          <cell r="P77">
            <v>2.4910000000000001</v>
          </cell>
          <cell r="Q77">
            <v>0</v>
          </cell>
          <cell r="R77">
            <v>0.45500000000000002</v>
          </cell>
          <cell r="S77">
            <v>0</v>
          </cell>
          <cell r="T77">
            <v>16.559000000000001</v>
          </cell>
          <cell r="U77">
            <v>0</v>
          </cell>
          <cell r="V77">
            <v>0.66800000000000004</v>
          </cell>
          <cell r="W77">
            <v>0</v>
          </cell>
          <cell r="X77">
            <v>4.8650000000000002</v>
          </cell>
          <cell r="Y77">
            <v>0</v>
          </cell>
          <cell r="Z77">
            <v>4.9770000000000003</v>
          </cell>
          <cell r="AA77">
            <v>0</v>
          </cell>
          <cell r="AB77">
            <v>5.2220000000000004</v>
          </cell>
          <cell r="AC77">
            <v>0</v>
          </cell>
          <cell r="AD77">
            <v>3.7880000000000003</v>
          </cell>
          <cell r="AE77">
            <v>0</v>
          </cell>
          <cell r="AF77">
            <v>1.607</v>
          </cell>
          <cell r="AG77">
            <v>0</v>
          </cell>
          <cell r="AH77">
            <v>33.295999999999999</v>
          </cell>
          <cell r="AI77">
            <v>0</v>
          </cell>
          <cell r="AJ77">
            <v>20.602</v>
          </cell>
          <cell r="AK77">
            <v>0</v>
          </cell>
          <cell r="AL77">
            <v>151.62</v>
          </cell>
          <cell r="AM77">
            <v>0</v>
          </cell>
          <cell r="AN77">
            <v>7.0189999999999992</v>
          </cell>
          <cell r="AO77">
            <v>0</v>
          </cell>
        </row>
        <row r="78">
          <cell r="D78">
            <v>1.2210000000000001</v>
          </cell>
          <cell r="E78">
            <v>0</v>
          </cell>
          <cell r="F78">
            <v>1.02</v>
          </cell>
          <cell r="G78">
            <v>0</v>
          </cell>
          <cell r="H78">
            <v>1.7949999999999999</v>
          </cell>
          <cell r="I78">
            <v>0</v>
          </cell>
          <cell r="J78">
            <v>0.76700000000000002</v>
          </cell>
          <cell r="K78">
            <v>0</v>
          </cell>
          <cell r="L78">
            <v>22.963000000000001</v>
          </cell>
          <cell r="M78">
            <v>0</v>
          </cell>
          <cell r="N78">
            <v>1.107</v>
          </cell>
          <cell r="O78">
            <v>0</v>
          </cell>
          <cell r="P78">
            <v>1.571</v>
          </cell>
          <cell r="Q78">
            <v>0</v>
          </cell>
          <cell r="R78">
            <v>0.23100000000000001</v>
          </cell>
          <cell r="S78">
            <v>0</v>
          </cell>
          <cell r="T78">
            <v>10.208</v>
          </cell>
          <cell r="U78">
            <v>0</v>
          </cell>
          <cell r="V78">
            <v>10.609</v>
          </cell>
          <cell r="W78">
            <v>0</v>
          </cell>
          <cell r="X78">
            <v>11.798999999999999</v>
          </cell>
          <cell r="Y78">
            <v>0</v>
          </cell>
          <cell r="Z78">
            <v>0.89900000000000002</v>
          </cell>
          <cell r="AA78">
            <v>0</v>
          </cell>
          <cell r="AB78">
            <v>1.702</v>
          </cell>
          <cell r="AC78">
            <v>0</v>
          </cell>
          <cell r="AD78">
            <v>19.303999999999998</v>
          </cell>
          <cell r="AE78">
            <v>0</v>
          </cell>
          <cell r="AF78">
            <v>99.561000000000007</v>
          </cell>
          <cell r="AG78">
            <v>0</v>
          </cell>
          <cell r="AH78">
            <v>7.3760000000000003</v>
          </cell>
          <cell r="AI78">
            <v>0</v>
          </cell>
          <cell r="AJ78">
            <v>6.98</v>
          </cell>
          <cell r="AK78">
            <v>0</v>
          </cell>
          <cell r="AL78">
            <v>33.145000000000003</v>
          </cell>
          <cell r="AM78">
            <v>0</v>
          </cell>
          <cell r="AN78">
            <v>16.184999999999999</v>
          </cell>
          <cell r="AO78">
            <v>0</v>
          </cell>
        </row>
      </sheetData>
      <sheetData sheetId="1">
        <row r="7">
          <cell r="D7">
            <v>1.1220000000000001</v>
          </cell>
          <cell r="E7">
            <v>0</v>
          </cell>
          <cell r="F7">
            <v>0</v>
          </cell>
          <cell r="G7">
            <v>0</v>
          </cell>
          <cell r="H7">
            <v>0.44800000000000001</v>
          </cell>
          <cell r="I7">
            <v>0</v>
          </cell>
          <cell r="J7">
            <v>27.193000000000001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3.6880000000000002</v>
          </cell>
          <cell r="U7">
            <v>0</v>
          </cell>
          <cell r="V7">
            <v>0</v>
          </cell>
          <cell r="W7">
            <v>0</v>
          </cell>
          <cell r="X7">
            <v>0.44800000000000001</v>
          </cell>
          <cell r="Y7">
            <v>0</v>
          </cell>
          <cell r="Z7">
            <v>3.415</v>
          </cell>
          <cell r="AA7">
            <v>0</v>
          </cell>
          <cell r="AB7">
            <v>1.147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0.83199999999999996</v>
          </cell>
          <cell r="AK7">
            <v>0</v>
          </cell>
          <cell r="AL7">
            <v>25.209</v>
          </cell>
          <cell r="AM7">
            <v>0</v>
          </cell>
          <cell r="AN7">
            <v>2.3650000000000002</v>
          </cell>
          <cell r="AO7">
            <v>0</v>
          </cell>
          <cell r="AP7">
            <v>1.6639999999999999</v>
          </cell>
          <cell r="AQ7">
            <v>0</v>
          </cell>
          <cell r="AR7">
            <v>0</v>
          </cell>
          <cell r="AS7">
            <v>0</v>
          </cell>
          <cell r="AT7">
            <v>16.048999999999999</v>
          </cell>
          <cell r="AU7">
            <v>0</v>
          </cell>
          <cell r="AV7">
            <v>0</v>
          </cell>
          <cell r="AW7">
            <v>0</v>
          </cell>
          <cell r="AX7">
            <v>10.065000000000001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4.8689999999999998</v>
          </cell>
          <cell r="BG7">
            <v>0</v>
          </cell>
          <cell r="BH7">
            <v>2.7120000000000002</v>
          </cell>
          <cell r="BI7">
            <v>0</v>
          </cell>
          <cell r="BJ7">
            <v>0</v>
          </cell>
          <cell r="BK7">
            <v>0</v>
          </cell>
          <cell r="BL7">
            <v>2.5409999999999999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241.054</v>
          </cell>
          <cell r="CA7">
            <v>0</v>
          </cell>
          <cell r="CB7">
            <v>0.83199999999999996</v>
          </cell>
          <cell r="CC7">
            <v>0</v>
          </cell>
          <cell r="CD7">
            <v>0.89700000000000002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0.83199999999999996</v>
          </cell>
          <cell r="CM7">
            <v>0</v>
          </cell>
          <cell r="CN7">
            <v>0</v>
          </cell>
          <cell r="CO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29</v>
          </cell>
          <cell r="BI8">
            <v>0</v>
          </cell>
          <cell r="BJ8">
            <v>0</v>
          </cell>
          <cell r="BK8">
            <v>0</v>
          </cell>
          <cell r="BL8">
            <v>6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2.7120000000000002</v>
          </cell>
          <cell r="BI9">
            <v>0</v>
          </cell>
          <cell r="BJ9">
            <v>0</v>
          </cell>
          <cell r="BK9">
            <v>0</v>
          </cell>
          <cell r="BL9">
            <v>0.63600000000000001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5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24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1.147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23.085999999999999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288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98.081999999999994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1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1.905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11.038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11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3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25.451000000000001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3.6880000000000002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1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138.678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7</v>
          </cell>
          <cell r="AU35">
            <v>0</v>
          </cell>
          <cell r="AV35">
            <v>0</v>
          </cell>
          <cell r="AW35">
            <v>0</v>
          </cell>
          <cell r="AX35">
            <v>7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2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2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1.742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5.0110000000000001</v>
          </cell>
          <cell r="AU36">
            <v>0</v>
          </cell>
          <cell r="AV36">
            <v>0</v>
          </cell>
          <cell r="AW36">
            <v>0</v>
          </cell>
          <cell r="AX36">
            <v>5.577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4.8689999999999998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2.0609999999999999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1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1</v>
          </cell>
          <cell r="AM39">
            <v>0</v>
          </cell>
          <cell r="AN39">
            <v>1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1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3.415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2.1230000000000002</v>
          </cell>
          <cell r="AM40">
            <v>0</v>
          </cell>
          <cell r="AN40">
            <v>2.3650000000000002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4.4880000000000004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0.90700000000000003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1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1.3260000000000001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</row>
        <row r="51">
          <cell r="D51">
            <v>0.32500000000000001</v>
          </cell>
          <cell r="E51">
            <v>0</v>
          </cell>
          <cell r="F51">
            <v>0</v>
          </cell>
          <cell r="G51">
            <v>0</v>
          </cell>
          <cell r="H51">
            <v>0.13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0.13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0.13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0.26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0.13</v>
          </cell>
          <cell r="CC51">
            <v>0</v>
          </cell>
          <cell r="CD51">
            <v>0.26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0.13</v>
          </cell>
          <cell r="CM51">
            <v>0</v>
          </cell>
          <cell r="CN51">
            <v>0</v>
          </cell>
          <cell r="CO51">
            <v>0</v>
          </cell>
        </row>
        <row r="52">
          <cell r="D52">
            <v>1.1220000000000001</v>
          </cell>
          <cell r="E52">
            <v>0</v>
          </cell>
          <cell r="F52">
            <v>0</v>
          </cell>
          <cell r="G52">
            <v>0</v>
          </cell>
          <cell r="H52">
            <v>0.44800000000000001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0.44800000000000001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0.83199999999999996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1.6639999999999999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0.83199999999999996</v>
          </cell>
          <cell r="CC52">
            <v>0</v>
          </cell>
          <cell r="CD52">
            <v>0.89700000000000002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0.83199999999999996</v>
          </cell>
          <cell r="CM52">
            <v>0</v>
          </cell>
          <cell r="CN52">
            <v>0</v>
          </cell>
          <cell r="C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D55">
            <v>2.4460000000000002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1.798</v>
          </cell>
          <cell r="K55">
            <v>0</v>
          </cell>
          <cell r="L55">
            <v>7.0570000000000004</v>
          </cell>
          <cell r="M55">
            <v>0</v>
          </cell>
          <cell r="N55">
            <v>3.7459999999999996</v>
          </cell>
          <cell r="O55">
            <v>0</v>
          </cell>
          <cell r="P55">
            <v>0</v>
          </cell>
          <cell r="Q55">
            <v>0</v>
          </cell>
          <cell r="R55">
            <v>3.423</v>
          </cell>
          <cell r="S55">
            <v>0</v>
          </cell>
          <cell r="T55">
            <v>0</v>
          </cell>
          <cell r="U55">
            <v>0</v>
          </cell>
          <cell r="V55">
            <v>1.343</v>
          </cell>
          <cell r="W55">
            <v>0</v>
          </cell>
          <cell r="X55">
            <v>10.534000000000001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25.282</v>
          </cell>
          <cell r="AE55">
            <v>0</v>
          </cell>
          <cell r="AF55">
            <v>3.407</v>
          </cell>
          <cell r="AG55">
            <v>0</v>
          </cell>
          <cell r="AH55">
            <v>0</v>
          </cell>
          <cell r="AI55">
            <v>0</v>
          </cell>
          <cell r="AJ55">
            <v>1.357</v>
          </cell>
          <cell r="AK55">
            <v>0</v>
          </cell>
          <cell r="AL55">
            <v>2.7149999999999999</v>
          </cell>
          <cell r="AM55">
            <v>0</v>
          </cell>
          <cell r="AN55">
            <v>14.436999999999999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20.317999999999998</v>
          </cell>
          <cell r="AU55">
            <v>0</v>
          </cell>
          <cell r="AV55">
            <v>0.55300000000000005</v>
          </cell>
          <cell r="AW55">
            <v>0</v>
          </cell>
          <cell r="AX55">
            <v>0</v>
          </cell>
          <cell r="AY55">
            <v>0</v>
          </cell>
          <cell r="AZ55">
            <v>2.831</v>
          </cell>
          <cell r="BA55">
            <v>0</v>
          </cell>
          <cell r="BB55">
            <v>13.019</v>
          </cell>
          <cell r="BC55">
            <v>0</v>
          </cell>
          <cell r="BD55">
            <v>0</v>
          </cell>
          <cell r="BE55">
            <v>0</v>
          </cell>
          <cell r="BF55">
            <v>8.5500000000000007</v>
          </cell>
          <cell r="BG55">
            <v>0</v>
          </cell>
          <cell r="BH55">
            <v>5.7910000000000004</v>
          </cell>
          <cell r="BI55">
            <v>0</v>
          </cell>
          <cell r="BJ55">
            <v>0</v>
          </cell>
          <cell r="BK55">
            <v>0</v>
          </cell>
          <cell r="BL55">
            <v>90.376999999999995</v>
          </cell>
          <cell r="BM55">
            <v>0</v>
          </cell>
          <cell r="BN55">
            <v>0</v>
          </cell>
          <cell r="BO55">
            <v>0</v>
          </cell>
          <cell r="BP55">
            <v>1.357</v>
          </cell>
          <cell r="BQ55">
            <v>0</v>
          </cell>
          <cell r="BR55">
            <v>0</v>
          </cell>
          <cell r="BS55">
            <v>0</v>
          </cell>
          <cell r="BT55">
            <v>2.0129999999999999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3.722</v>
          </cell>
          <cell r="CE55">
            <v>0</v>
          </cell>
          <cell r="CF55">
            <v>0</v>
          </cell>
          <cell r="CG55">
            <v>0</v>
          </cell>
          <cell r="CH55">
            <v>4.3360000000000003</v>
          </cell>
          <cell r="CI55">
            <v>0</v>
          </cell>
          <cell r="CJ55">
            <v>7.282</v>
          </cell>
          <cell r="CK55">
            <v>0</v>
          </cell>
          <cell r="CL55">
            <v>12.656000000000001</v>
          </cell>
          <cell r="CM55">
            <v>0</v>
          </cell>
          <cell r="CN55">
            <v>9.0560000000000009</v>
          </cell>
          <cell r="C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2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2.6429999999999998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8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6.7779999999999996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</row>
        <row r="60">
          <cell r="D60">
            <v>2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2</v>
          </cell>
          <cell r="S60">
            <v>0</v>
          </cell>
          <cell r="T60">
            <v>0</v>
          </cell>
          <cell r="U60">
            <v>0</v>
          </cell>
          <cell r="V60">
            <v>1</v>
          </cell>
          <cell r="W60">
            <v>0</v>
          </cell>
          <cell r="X60">
            <v>8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2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12</v>
          </cell>
          <cell r="BC60">
            <v>0</v>
          </cell>
          <cell r="BD60">
            <v>0</v>
          </cell>
          <cell r="BE60">
            <v>0</v>
          </cell>
          <cell r="BF60">
            <v>2</v>
          </cell>
          <cell r="BG60">
            <v>0</v>
          </cell>
          <cell r="BH60">
            <v>5</v>
          </cell>
          <cell r="BI60">
            <v>0</v>
          </cell>
          <cell r="BJ60">
            <v>0</v>
          </cell>
          <cell r="BK60">
            <v>0</v>
          </cell>
          <cell r="BL60">
            <v>74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2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1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3</v>
          </cell>
          <cell r="CK60">
            <v>0</v>
          </cell>
          <cell r="CL60">
            <v>0</v>
          </cell>
          <cell r="CM60">
            <v>0</v>
          </cell>
          <cell r="CN60">
            <v>2</v>
          </cell>
          <cell r="CO60">
            <v>0</v>
          </cell>
        </row>
        <row r="61">
          <cell r="D61">
            <v>2.4460000000000002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4.7519999999999998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2.87</v>
          </cell>
          <cell r="S61">
            <v>0</v>
          </cell>
          <cell r="T61">
            <v>0</v>
          </cell>
          <cell r="U61">
            <v>0</v>
          </cell>
          <cell r="V61">
            <v>1.343</v>
          </cell>
          <cell r="W61">
            <v>0</v>
          </cell>
          <cell r="X61">
            <v>10.534000000000001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3.407</v>
          </cell>
          <cell r="AG61">
            <v>0</v>
          </cell>
          <cell r="AH61">
            <v>0</v>
          </cell>
          <cell r="AI61">
            <v>0</v>
          </cell>
          <cell r="AJ61">
            <v>1.357</v>
          </cell>
          <cell r="AK61">
            <v>0</v>
          </cell>
          <cell r="AL61">
            <v>2.7149999999999999</v>
          </cell>
          <cell r="AM61">
            <v>0</v>
          </cell>
          <cell r="AN61">
            <v>4.0720000000000001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1.357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12.465999999999999</v>
          </cell>
          <cell r="BC61">
            <v>0</v>
          </cell>
          <cell r="BD61">
            <v>0</v>
          </cell>
          <cell r="BE61">
            <v>0</v>
          </cell>
          <cell r="BF61">
            <v>2.3540000000000001</v>
          </cell>
          <cell r="BG61">
            <v>0</v>
          </cell>
          <cell r="BH61">
            <v>5.7910000000000004</v>
          </cell>
          <cell r="BI61">
            <v>0</v>
          </cell>
          <cell r="BJ61">
            <v>0</v>
          </cell>
          <cell r="BK61">
            <v>0</v>
          </cell>
          <cell r="BL61">
            <v>72.388999999999996</v>
          </cell>
          <cell r="BM61">
            <v>0</v>
          </cell>
          <cell r="BN61">
            <v>0</v>
          </cell>
          <cell r="BO61">
            <v>0</v>
          </cell>
          <cell r="BP61">
            <v>1.357</v>
          </cell>
          <cell r="BQ61">
            <v>0</v>
          </cell>
          <cell r="BR61">
            <v>0</v>
          </cell>
          <cell r="BS61">
            <v>0</v>
          </cell>
          <cell r="BT61">
            <v>2.0129999999999999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3.722</v>
          </cell>
          <cell r="CE61">
            <v>0</v>
          </cell>
          <cell r="CF61">
            <v>0</v>
          </cell>
          <cell r="CG61">
            <v>0</v>
          </cell>
          <cell r="CH61">
            <v>2.7149999999999999</v>
          </cell>
          <cell r="CI61">
            <v>0</v>
          </cell>
          <cell r="CJ61">
            <v>5.5670000000000002</v>
          </cell>
          <cell r="CK61">
            <v>0</v>
          </cell>
          <cell r="CL61">
            <v>0</v>
          </cell>
          <cell r="CM61">
            <v>0</v>
          </cell>
          <cell r="CN61">
            <v>5.4359999999999999</v>
          </cell>
          <cell r="C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2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12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2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9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6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6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2</v>
          </cell>
          <cell r="CI62">
            <v>0</v>
          </cell>
          <cell r="CJ62">
            <v>0</v>
          </cell>
          <cell r="CK62">
            <v>0</v>
          </cell>
          <cell r="CL62">
            <v>6</v>
          </cell>
          <cell r="CM62">
            <v>0</v>
          </cell>
          <cell r="CN62">
            <v>0</v>
          </cell>
          <cell r="C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1.798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25.282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1.679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18.960999999999999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2.831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3.3170000000000002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1.621</v>
          </cell>
          <cell r="CI63">
            <v>0</v>
          </cell>
          <cell r="CJ63">
            <v>0</v>
          </cell>
          <cell r="CK63">
            <v>0</v>
          </cell>
          <cell r="CL63">
            <v>12.656000000000001</v>
          </cell>
          <cell r="CM63">
            <v>0</v>
          </cell>
          <cell r="CN63">
            <v>0</v>
          </cell>
          <cell r="C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1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7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1</v>
          </cell>
          <cell r="CK64">
            <v>0</v>
          </cell>
          <cell r="CL64">
            <v>0</v>
          </cell>
          <cell r="CM64">
            <v>0</v>
          </cell>
          <cell r="CN64">
            <v>1</v>
          </cell>
          <cell r="C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5.093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12.462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1.7150000000000001</v>
          </cell>
          <cell r="CK65">
            <v>0</v>
          </cell>
          <cell r="CL65">
            <v>0</v>
          </cell>
          <cell r="CM65">
            <v>0</v>
          </cell>
          <cell r="CN65">
            <v>3.62</v>
          </cell>
          <cell r="CO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4</v>
          </cell>
          <cell r="M66">
            <v>0</v>
          </cell>
          <cell r="N66">
            <v>2</v>
          </cell>
          <cell r="O66">
            <v>0</v>
          </cell>
          <cell r="P66">
            <v>0</v>
          </cell>
          <cell r="Q66">
            <v>0</v>
          </cell>
          <cell r="R66">
            <v>1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3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1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1</v>
          </cell>
          <cell r="BC66">
            <v>0</v>
          </cell>
          <cell r="BD66">
            <v>0</v>
          </cell>
          <cell r="BE66">
            <v>0</v>
          </cell>
          <cell r="BF66">
            <v>2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4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2.3050000000000002</v>
          </cell>
          <cell r="M67">
            <v>0</v>
          </cell>
          <cell r="N67">
            <v>1.103</v>
          </cell>
          <cell r="O67">
            <v>0</v>
          </cell>
          <cell r="P67">
            <v>0</v>
          </cell>
          <cell r="Q67">
            <v>0</v>
          </cell>
          <cell r="R67">
            <v>0.55300000000000005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1.9079999999999999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0.55300000000000005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0.55300000000000005</v>
          </cell>
          <cell r="BC67">
            <v>0</v>
          </cell>
          <cell r="BD67">
            <v>0</v>
          </cell>
          <cell r="BE67">
            <v>0</v>
          </cell>
          <cell r="BF67">
            <v>1.103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2.2090000000000001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</row>
        <row r="68">
          <cell r="D68">
            <v>2.8519999999999999</v>
          </cell>
          <cell r="E68">
            <v>0</v>
          </cell>
          <cell r="F68">
            <v>2.8519999999999999</v>
          </cell>
          <cell r="G68">
            <v>0</v>
          </cell>
          <cell r="H68">
            <v>2.8519999999999999</v>
          </cell>
          <cell r="I68">
            <v>0</v>
          </cell>
          <cell r="J68">
            <v>2.8519999999999999</v>
          </cell>
          <cell r="K68">
            <v>0</v>
          </cell>
          <cell r="L68">
            <v>3.84</v>
          </cell>
          <cell r="M68">
            <v>0</v>
          </cell>
          <cell r="N68">
            <v>5.8129999999999997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0.98799999999999999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0.98799999999999999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49.084000000000003</v>
          </cell>
          <cell r="AM68">
            <v>0</v>
          </cell>
          <cell r="AN68">
            <v>1.244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7.4859999999999998</v>
          </cell>
          <cell r="AU68">
            <v>0</v>
          </cell>
          <cell r="AV68">
            <v>5.6580000000000004</v>
          </cell>
          <cell r="AW68">
            <v>0</v>
          </cell>
          <cell r="AX68">
            <v>2.8519999999999999</v>
          </cell>
          <cell r="AY68">
            <v>0</v>
          </cell>
          <cell r="AZ68">
            <v>0</v>
          </cell>
          <cell r="BA68">
            <v>0</v>
          </cell>
          <cell r="BB68">
            <v>2.8519999999999999</v>
          </cell>
          <cell r="BC68">
            <v>0</v>
          </cell>
          <cell r="BD68">
            <v>0</v>
          </cell>
          <cell r="BE68">
            <v>0</v>
          </cell>
          <cell r="BF68">
            <v>1.1399999999999999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0.93300000000000005</v>
          </cell>
          <cell r="BM68">
            <v>0</v>
          </cell>
          <cell r="BN68">
            <v>0</v>
          </cell>
          <cell r="BO68">
            <v>0</v>
          </cell>
          <cell r="BP68">
            <v>2.8519999999999999</v>
          </cell>
          <cell r="BQ68">
            <v>0</v>
          </cell>
          <cell r="BR68">
            <v>0</v>
          </cell>
          <cell r="BS68">
            <v>0</v>
          </cell>
          <cell r="BT68">
            <v>2.8519999999999999</v>
          </cell>
          <cell r="BU68">
            <v>0</v>
          </cell>
          <cell r="BV68">
            <v>0</v>
          </cell>
          <cell r="BW68">
            <v>0</v>
          </cell>
          <cell r="BX68">
            <v>1.214</v>
          </cell>
          <cell r="BY68">
            <v>0</v>
          </cell>
          <cell r="BZ68">
            <v>2.8050000000000002</v>
          </cell>
          <cell r="CA68">
            <v>0</v>
          </cell>
          <cell r="CB68">
            <v>0</v>
          </cell>
          <cell r="CC68">
            <v>0</v>
          </cell>
          <cell r="CD68">
            <v>24.766999999999999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7.14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12.24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11.22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9.18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0.72599999999999998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1.244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1.1399999999999999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0.93300000000000005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1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29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6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1.2470000000000001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36.185000000000002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7.4859999999999998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</row>
        <row r="73">
          <cell r="D73">
            <v>1</v>
          </cell>
          <cell r="E73">
            <v>0</v>
          </cell>
          <cell r="F73">
            <v>1</v>
          </cell>
          <cell r="G73">
            <v>0</v>
          </cell>
          <cell r="H73">
            <v>1</v>
          </cell>
          <cell r="I73">
            <v>0</v>
          </cell>
          <cell r="J73">
            <v>1</v>
          </cell>
          <cell r="K73">
            <v>0</v>
          </cell>
          <cell r="L73">
            <v>2</v>
          </cell>
          <cell r="M73">
            <v>0</v>
          </cell>
          <cell r="N73">
            <v>2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1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1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2</v>
          </cell>
          <cell r="AW73">
            <v>0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1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1</v>
          </cell>
          <cell r="BQ73">
            <v>0</v>
          </cell>
          <cell r="BR73">
            <v>0</v>
          </cell>
          <cell r="BS73">
            <v>0</v>
          </cell>
          <cell r="BT73">
            <v>1</v>
          </cell>
          <cell r="BU73">
            <v>0</v>
          </cell>
          <cell r="BV73">
            <v>0</v>
          </cell>
          <cell r="BW73">
            <v>0</v>
          </cell>
          <cell r="BX73">
            <v>1</v>
          </cell>
          <cell r="BY73">
            <v>0</v>
          </cell>
          <cell r="BZ73">
            <v>1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</row>
        <row r="74">
          <cell r="D74">
            <v>2.8519999999999999</v>
          </cell>
          <cell r="E74">
            <v>0</v>
          </cell>
          <cell r="F74">
            <v>2.8519999999999999</v>
          </cell>
          <cell r="G74">
            <v>0</v>
          </cell>
          <cell r="H74">
            <v>2.8519999999999999</v>
          </cell>
          <cell r="I74">
            <v>0</v>
          </cell>
          <cell r="J74">
            <v>2.8519999999999999</v>
          </cell>
          <cell r="K74">
            <v>0</v>
          </cell>
          <cell r="L74">
            <v>3.84</v>
          </cell>
          <cell r="M74">
            <v>0</v>
          </cell>
          <cell r="N74">
            <v>3.84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0.98799999999999999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0.98799999999999999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5.6580000000000004</v>
          </cell>
          <cell r="AW74">
            <v>0</v>
          </cell>
          <cell r="AX74">
            <v>2.8519999999999999</v>
          </cell>
          <cell r="AY74">
            <v>0</v>
          </cell>
          <cell r="AZ74">
            <v>0</v>
          </cell>
          <cell r="BA74">
            <v>0</v>
          </cell>
          <cell r="BB74">
            <v>2.8519999999999999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2.8519999999999999</v>
          </cell>
          <cell r="BQ74">
            <v>0</v>
          </cell>
          <cell r="BR74">
            <v>0</v>
          </cell>
          <cell r="BS74">
            <v>0</v>
          </cell>
          <cell r="BT74">
            <v>2.8519999999999999</v>
          </cell>
          <cell r="BU74">
            <v>0</v>
          </cell>
          <cell r="BV74">
            <v>0</v>
          </cell>
          <cell r="BW74">
            <v>0</v>
          </cell>
          <cell r="BX74">
            <v>1.214</v>
          </cell>
          <cell r="BY74">
            <v>0</v>
          </cell>
          <cell r="BZ74">
            <v>2.8050000000000002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12.898999999999999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24.766999999999999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</row>
        <row r="77">
          <cell r="D77">
            <v>6.42</v>
          </cell>
          <cell r="E77">
            <v>0</v>
          </cell>
          <cell r="F77">
            <v>2.8519999999999999</v>
          </cell>
          <cell r="G77">
            <v>0</v>
          </cell>
          <cell r="H77">
            <v>3.3</v>
          </cell>
          <cell r="I77">
            <v>0</v>
          </cell>
          <cell r="J77">
            <v>31.843</v>
          </cell>
          <cell r="K77">
            <v>0</v>
          </cell>
          <cell r="L77">
            <v>10.897</v>
          </cell>
          <cell r="M77">
            <v>0</v>
          </cell>
          <cell r="N77">
            <v>9.5589999999999993</v>
          </cell>
          <cell r="O77">
            <v>0</v>
          </cell>
          <cell r="P77">
            <v>0</v>
          </cell>
          <cell r="Q77">
            <v>0</v>
          </cell>
          <cell r="R77">
            <v>3.423</v>
          </cell>
          <cell r="S77">
            <v>0</v>
          </cell>
          <cell r="T77">
            <v>4.6760000000000002</v>
          </cell>
          <cell r="U77">
            <v>0</v>
          </cell>
          <cell r="V77">
            <v>1.343</v>
          </cell>
          <cell r="W77">
            <v>0</v>
          </cell>
          <cell r="X77">
            <v>10.982000000000001</v>
          </cell>
          <cell r="Y77">
            <v>0</v>
          </cell>
          <cell r="Z77">
            <v>3.415</v>
          </cell>
          <cell r="AA77">
            <v>0</v>
          </cell>
          <cell r="AB77">
            <v>2.1349999999999998</v>
          </cell>
          <cell r="AC77">
            <v>0</v>
          </cell>
          <cell r="AD77">
            <v>25.282</v>
          </cell>
          <cell r="AE77">
            <v>0</v>
          </cell>
          <cell r="AF77">
            <v>3.407</v>
          </cell>
          <cell r="AG77">
            <v>0</v>
          </cell>
          <cell r="AH77">
            <v>0</v>
          </cell>
          <cell r="AI77">
            <v>0</v>
          </cell>
          <cell r="AJ77">
            <v>2.1890000000000001</v>
          </cell>
          <cell r="AK77">
            <v>0</v>
          </cell>
          <cell r="AL77">
            <v>77.00800000000001</v>
          </cell>
          <cell r="AM77">
            <v>0</v>
          </cell>
          <cell r="AN77">
            <v>18.045999999999999</v>
          </cell>
          <cell r="AO77">
            <v>0</v>
          </cell>
          <cell r="AP77">
            <v>1.6639999999999999</v>
          </cell>
          <cell r="AQ77">
            <v>0</v>
          </cell>
          <cell r="AR77">
            <v>0</v>
          </cell>
          <cell r="AS77">
            <v>0</v>
          </cell>
          <cell r="AT77">
            <v>43.852999999999994</v>
          </cell>
          <cell r="AU77">
            <v>0</v>
          </cell>
          <cell r="AV77">
            <v>6.2110000000000003</v>
          </cell>
          <cell r="AW77">
            <v>0</v>
          </cell>
          <cell r="AX77">
            <v>12.917000000000002</v>
          </cell>
          <cell r="AY77">
            <v>0</v>
          </cell>
          <cell r="AZ77">
            <v>2.831</v>
          </cell>
          <cell r="BA77">
            <v>0</v>
          </cell>
          <cell r="BB77">
            <v>15.871</v>
          </cell>
          <cell r="BC77">
            <v>0</v>
          </cell>
          <cell r="BD77">
            <v>0</v>
          </cell>
          <cell r="BE77">
            <v>0</v>
          </cell>
          <cell r="BF77">
            <v>14.559000000000001</v>
          </cell>
          <cell r="BG77">
            <v>0</v>
          </cell>
          <cell r="BH77">
            <v>8.5030000000000001</v>
          </cell>
          <cell r="BI77">
            <v>0</v>
          </cell>
          <cell r="BJ77">
            <v>0</v>
          </cell>
          <cell r="BK77">
            <v>0</v>
          </cell>
          <cell r="BL77">
            <v>93.850999999999999</v>
          </cell>
          <cell r="BM77">
            <v>0</v>
          </cell>
          <cell r="BN77">
            <v>0</v>
          </cell>
          <cell r="BO77">
            <v>0</v>
          </cell>
          <cell r="BP77">
            <v>4.2089999999999996</v>
          </cell>
          <cell r="BQ77">
            <v>0</v>
          </cell>
          <cell r="BR77">
            <v>0</v>
          </cell>
          <cell r="BS77">
            <v>0</v>
          </cell>
          <cell r="BT77">
            <v>4.8650000000000002</v>
          </cell>
          <cell r="BU77">
            <v>0</v>
          </cell>
          <cell r="BV77">
            <v>0</v>
          </cell>
          <cell r="BW77">
            <v>0</v>
          </cell>
          <cell r="BX77">
            <v>1.214</v>
          </cell>
          <cell r="BY77">
            <v>0</v>
          </cell>
          <cell r="BZ77">
            <v>243.85900000000001</v>
          </cell>
          <cell r="CA77">
            <v>0</v>
          </cell>
          <cell r="CB77">
            <v>0.83199999999999996</v>
          </cell>
          <cell r="CC77">
            <v>0</v>
          </cell>
          <cell r="CD77">
            <v>29.385999999999999</v>
          </cell>
          <cell r="CE77">
            <v>0</v>
          </cell>
          <cell r="CF77">
            <v>0</v>
          </cell>
          <cell r="CG77">
            <v>0</v>
          </cell>
          <cell r="CH77">
            <v>4.3360000000000003</v>
          </cell>
          <cell r="CI77">
            <v>0</v>
          </cell>
          <cell r="CJ77">
            <v>7.282</v>
          </cell>
          <cell r="CK77">
            <v>0</v>
          </cell>
          <cell r="CL77">
            <v>13.488000000000001</v>
          </cell>
          <cell r="CM77">
            <v>0</v>
          </cell>
          <cell r="CN77">
            <v>9.0560000000000009</v>
          </cell>
          <cell r="CO77">
            <v>0</v>
          </cell>
        </row>
        <row r="78">
          <cell r="D78">
            <v>1.6659999999999999</v>
          </cell>
          <cell r="E78">
            <v>0</v>
          </cell>
          <cell r="F78">
            <v>2.056</v>
          </cell>
          <cell r="G78">
            <v>0</v>
          </cell>
          <cell r="H78">
            <v>18.704999999999998</v>
          </cell>
          <cell r="I78">
            <v>0</v>
          </cell>
          <cell r="J78">
            <v>8.1010000000000009</v>
          </cell>
          <cell r="K78">
            <v>0</v>
          </cell>
          <cell r="L78">
            <v>21.437000000000001</v>
          </cell>
          <cell r="M78">
            <v>0</v>
          </cell>
          <cell r="N78">
            <v>40.277000000000001</v>
          </cell>
          <cell r="O78">
            <v>0</v>
          </cell>
          <cell r="P78">
            <v>5.3209999999999997</v>
          </cell>
          <cell r="Q78">
            <v>0</v>
          </cell>
          <cell r="R78">
            <v>2.5430000000000001</v>
          </cell>
          <cell r="S78">
            <v>0</v>
          </cell>
          <cell r="T78">
            <v>1.653</v>
          </cell>
          <cell r="U78">
            <v>0</v>
          </cell>
          <cell r="V78">
            <v>0.41899999999999998</v>
          </cell>
          <cell r="W78">
            <v>0</v>
          </cell>
          <cell r="X78">
            <v>2.48</v>
          </cell>
          <cell r="Y78">
            <v>0</v>
          </cell>
          <cell r="Z78">
            <v>0.71199999999999997</v>
          </cell>
          <cell r="AA78">
            <v>0</v>
          </cell>
          <cell r="AB78">
            <v>0.39900000000000002</v>
          </cell>
          <cell r="AC78">
            <v>0</v>
          </cell>
          <cell r="AD78">
            <v>8.0259999999999998</v>
          </cell>
          <cell r="AE78">
            <v>0</v>
          </cell>
          <cell r="AF78">
            <v>0.23100000000000001</v>
          </cell>
          <cell r="AG78">
            <v>0</v>
          </cell>
          <cell r="AH78">
            <v>0.35199999999999998</v>
          </cell>
          <cell r="AI78">
            <v>0</v>
          </cell>
          <cell r="AJ78">
            <v>4.96</v>
          </cell>
          <cell r="AK78">
            <v>0</v>
          </cell>
          <cell r="AL78">
            <v>3.552</v>
          </cell>
          <cell r="AM78">
            <v>0</v>
          </cell>
          <cell r="AN78">
            <v>23.167999999999999</v>
          </cell>
          <cell r="AO78">
            <v>0</v>
          </cell>
          <cell r="AP78">
            <v>0.41899999999999998</v>
          </cell>
          <cell r="AQ78">
            <v>0</v>
          </cell>
          <cell r="AR78">
            <v>4.4930000000000003</v>
          </cell>
          <cell r="AS78">
            <v>0</v>
          </cell>
          <cell r="AT78">
            <v>48.143999999999998</v>
          </cell>
          <cell r="AU78">
            <v>0</v>
          </cell>
          <cell r="AV78">
            <v>4.3419999999999996</v>
          </cell>
          <cell r="AW78">
            <v>0</v>
          </cell>
          <cell r="AX78">
            <v>0</v>
          </cell>
          <cell r="AY78">
            <v>0</v>
          </cell>
          <cell r="AZ78">
            <v>10.055999999999999</v>
          </cell>
          <cell r="BA78">
            <v>0</v>
          </cell>
          <cell r="BB78">
            <v>22.521000000000001</v>
          </cell>
          <cell r="BC78">
            <v>0</v>
          </cell>
          <cell r="BD78">
            <v>3.758</v>
          </cell>
          <cell r="BE78">
            <v>0</v>
          </cell>
          <cell r="BF78">
            <v>6.0259999999999998</v>
          </cell>
          <cell r="BG78">
            <v>0</v>
          </cell>
          <cell r="BH78">
            <v>8.74</v>
          </cell>
          <cell r="BI78">
            <v>0</v>
          </cell>
          <cell r="BJ78">
            <v>6.8529999999999998</v>
          </cell>
          <cell r="BK78">
            <v>0</v>
          </cell>
          <cell r="BL78">
            <v>2.883</v>
          </cell>
          <cell r="BM78">
            <v>0</v>
          </cell>
          <cell r="BN78">
            <v>1.0880000000000001</v>
          </cell>
          <cell r="BO78">
            <v>0</v>
          </cell>
          <cell r="BP78">
            <v>3.008</v>
          </cell>
          <cell r="BQ78">
            <v>0</v>
          </cell>
          <cell r="BR78">
            <v>0.35399999999999998</v>
          </cell>
          <cell r="BS78">
            <v>0</v>
          </cell>
          <cell r="BT78">
            <v>1.794</v>
          </cell>
          <cell r="BU78">
            <v>0</v>
          </cell>
          <cell r="BV78">
            <v>0.47899999999999998</v>
          </cell>
          <cell r="BW78">
            <v>0</v>
          </cell>
          <cell r="BX78">
            <v>0.60299999999999998</v>
          </cell>
          <cell r="BY78">
            <v>0</v>
          </cell>
          <cell r="BZ78">
            <v>1.3149999999999999</v>
          </cell>
          <cell r="CA78">
            <v>0</v>
          </cell>
          <cell r="CB78">
            <v>0.47899999999999998</v>
          </cell>
          <cell r="CC78">
            <v>0</v>
          </cell>
          <cell r="CD78">
            <v>0.47899999999999998</v>
          </cell>
          <cell r="CE78">
            <v>0</v>
          </cell>
          <cell r="CF78">
            <v>3.258</v>
          </cell>
          <cell r="CG78">
            <v>0</v>
          </cell>
          <cell r="CH78">
            <v>9.5830000000000002</v>
          </cell>
          <cell r="CI78">
            <v>0</v>
          </cell>
          <cell r="CJ78">
            <v>0.23100000000000001</v>
          </cell>
          <cell r="CK78">
            <v>0</v>
          </cell>
          <cell r="CL78">
            <v>0.23100000000000001</v>
          </cell>
          <cell r="CM78">
            <v>0</v>
          </cell>
          <cell r="CN78">
            <v>0.23100000000000001</v>
          </cell>
          <cell r="CO78">
            <v>0</v>
          </cell>
        </row>
      </sheetData>
      <sheetData sheetId="2"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90.215000000000003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117.779</v>
          </cell>
          <cell r="O7">
            <v>0</v>
          </cell>
          <cell r="P7">
            <v>0</v>
          </cell>
          <cell r="Q7">
            <v>0</v>
          </cell>
          <cell r="R7">
            <v>200.226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150.33000000000001</v>
          </cell>
          <cell r="BY7">
            <v>0</v>
          </cell>
          <cell r="BZ7">
            <v>14.818</v>
          </cell>
          <cell r="CA7">
            <v>0</v>
          </cell>
          <cell r="CB7">
            <v>0</v>
          </cell>
          <cell r="CC7">
            <v>0</v>
          </cell>
          <cell r="CD7">
            <v>101.533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10.5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14.791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1</v>
          </cell>
          <cell r="O29">
            <v>0</v>
          </cell>
          <cell r="P29">
            <v>0</v>
          </cell>
          <cell r="Q29">
            <v>0</v>
          </cell>
          <cell r="R29">
            <v>1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100.52800000000001</v>
          </cell>
          <cell r="O30">
            <v>0</v>
          </cell>
          <cell r="P30">
            <v>0</v>
          </cell>
          <cell r="Q30">
            <v>0</v>
          </cell>
          <cell r="R30">
            <v>200.226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24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2.46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1</v>
          </cell>
          <cell r="CA41">
            <v>0</v>
          </cell>
          <cell r="CB41">
            <v>0</v>
          </cell>
          <cell r="CC41">
            <v>0</v>
          </cell>
          <cell r="CD41">
            <v>1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14.818</v>
          </cell>
          <cell r="CA42">
            <v>0</v>
          </cell>
          <cell r="CB42">
            <v>0</v>
          </cell>
          <cell r="CC42">
            <v>0</v>
          </cell>
          <cell r="CD42">
            <v>14.818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5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10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5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90.215000000000003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150.33000000000001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86.715000000000003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23.401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4.5640000000000001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4.0010000000000003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127.76</v>
          </cell>
          <cell r="BO55">
            <v>0</v>
          </cell>
          <cell r="BP55">
            <v>0</v>
          </cell>
          <cell r="BQ55">
            <v>0</v>
          </cell>
          <cell r="BR55">
            <v>24.127000000000002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6.7539999999999996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1.224</v>
          </cell>
          <cell r="CK55">
            <v>0</v>
          </cell>
          <cell r="CL55">
            <v>5.8150000000000004</v>
          </cell>
          <cell r="CM55">
            <v>0</v>
          </cell>
          <cell r="CN55">
            <v>0</v>
          </cell>
          <cell r="C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0.5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108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0.60699999999999998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112.855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17.5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4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2.5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6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1</v>
          </cell>
          <cell r="CK60">
            <v>0</v>
          </cell>
          <cell r="CL60">
            <v>6</v>
          </cell>
          <cell r="CM60">
            <v>0</v>
          </cell>
          <cell r="CN60">
            <v>0</v>
          </cell>
          <cell r="CO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20.587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4.5640000000000001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3.004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6.7539999999999996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1.224</v>
          </cell>
          <cell r="CK61">
            <v>0</v>
          </cell>
          <cell r="CL61">
            <v>5.8150000000000004</v>
          </cell>
          <cell r="CM61">
            <v>0</v>
          </cell>
          <cell r="CN61">
            <v>0</v>
          </cell>
          <cell r="C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12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18.954000000000001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1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5.173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5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3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18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2.2069999999999999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0.997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14.904999999999999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4.0049999999999999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3.83</v>
          </cell>
          <cell r="AC68">
            <v>0</v>
          </cell>
          <cell r="AD68">
            <v>4.0049999999999999</v>
          </cell>
          <cell r="AE68">
            <v>0</v>
          </cell>
          <cell r="AF68">
            <v>0</v>
          </cell>
          <cell r="AG68">
            <v>0</v>
          </cell>
          <cell r="AH68">
            <v>6.7889999999999997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7.1680000000000001</v>
          </cell>
          <cell r="AO68">
            <v>0</v>
          </cell>
          <cell r="AP68">
            <v>0</v>
          </cell>
          <cell r="AQ68">
            <v>0</v>
          </cell>
          <cell r="AR68">
            <v>7.6910000000000007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10.43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2.39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0.75600000000000001</v>
          </cell>
          <cell r="BO68">
            <v>0</v>
          </cell>
          <cell r="BP68">
            <v>8.0410000000000004</v>
          </cell>
          <cell r="BQ68">
            <v>0</v>
          </cell>
          <cell r="BR68">
            <v>1.3460000000000001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0.83299999999999996</v>
          </cell>
          <cell r="C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30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51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4</v>
          </cell>
          <cell r="BO69">
            <v>0</v>
          </cell>
          <cell r="BP69">
            <v>0</v>
          </cell>
          <cell r="BQ69">
            <v>0</v>
          </cell>
          <cell r="BR69">
            <v>12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7</v>
          </cell>
          <cell r="C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3.101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5.2720000000000002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0.52700000000000002</v>
          </cell>
          <cell r="BO70">
            <v>0</v>
          </cell>
          <cell r="BP70">
            <v>0</v>
          </cell>
          <cell r="BQ70">
            <v>0</v>
          </cell>
          <cell r="BR70">
            <v>1.3460000000000001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0.83299999999999996</v>
          </cell>
          <cell r="CO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5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2</v>
          </cell>
          <cell r="AC71">
            <v>0</v>
          </cell>
          <cell r="AD71">
            <v>5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3</v>
          </cell>
          <cell r="AO71">
            <v>0</v>
          </cell>
          <cell r="AP71">
            <v>0</v>
          </cell>
          <cell r="AQ71">
            <v>0</v>
          </cell>
          <cell r="AR71">
            <v>5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1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1</v>
          </cell>
          <cell r="BO71">
            <v>0</v>
          </cell>
          <cell r="BP71">
            <v>4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4.0049999999999999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0.72899999999999998</v>
          </cell>
          <cell r="AC72">
            <v>0</v>
          </cell>
          <cell r="AD72">
            <v>4.0049999999999999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7.1680000000000001</v>
          </cell>
          <cell r="AO72">
            <v>0</v>
          </cell>
          <cell r="AP72">
            <v>0</v>
          </cell>
          <cell r="AQ72">
            <v>0</v>
          </cell>
          <cell r="AR72">
            <v>2.419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2.39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0.22900000000000001</v>
          </cell>
          <cell r="BO72">
            <v>0</v>
          </cell>
          <cell r="BP72">
            <v>8.0410000000000004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6.7889999999999997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10.43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94.22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117.779</v>
          </cell>
          <cell r="O77">
            <v>0</v>
          </cell>
          <cell r="P77">
            <v>0</v>
          </cell>
          <cell r="Q77">
            <v>0</v>
          </cell>
          <cell r="R77">
            <v>200.226</v>
          </cell>
          <cell r="S77">
            <v>0</v>
          </cell>
          <cell r="T77">
            <v>0</v>
          </cell>
          <cell r="U77">
            <v>0</v>
          </cell>
          <cell r="V77">
            <v>23.401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3.83</v>
          </cell>
          <cell r="AC77">
            <v>0</v>
          </cell>
          <cell r="AD77">
            <v>4.0049999999999999</v>
          </cell>
          <cell r="AE77">
            <v>0</v>
          </cell>
          <cell r="AF77">
            <v>0</v>
          </cell>
          <cell r="AG77">
            <v>0</v>
          </cell>
          <cell r="AH77">
            <v>6.7889999999999997</v>
          </cell>
          <cell r="AI77">
            <v>0</v>
          </cell>
          <cell r="AJ77">
            <v>4.5640000000000001</v>
          </cell>
          <cell r="AK77">
            <v>0</v>
          </cell>
          <cell r="AL77">
            <v>0</v>
          </cell>
          <cell r="AM77">
            <v>0</v>
          </cell>
          <cell r="AN77">
            <v>7.1680000000000001</v>
          </cell>
          <cell r="AO77">
            <v>0</v>
          </cell>
          <cell r="AP77">
            <v>0</v>
          </cell>
          <cell r="AQ77">
            <v>0</v>
          </cell>
          <cell r="AR77">
            <v>7.6910000000000007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4.0010000000000003</v>
          </cell>
          <cell r="BE77">
            <v>0</v>
          </cell>
          <cell r="BF77">
            <v>0</v>
          </cell>
          <cell r="BG77">
            <v>0</v>
          </cell>
          <cell r="BH77">
            <v>2.39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128.51599999999999</v>
          </cell>
          <cell r="BO77">
            <v>0</v>
          </cell>
          <cell r="BP77">
            <v>8.0410000000000004</v>
          </cell>
          <cell r="BQ77">
            <v>0</v>
          </cell>
          <cell r="BR77">
            <v>25.473000000000003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150.33000000000001</v>
          </cell>
          <cell r="BY77">
            <v>0</v>
          </cell>
          <cell r="BZ77">
            <v>21.571999999999999</v>
          </cell>
          <cell r="CA77">
            <v>0</v>
          </cell>
          <cell r="CB77">
            <v>0</v>
          </cell>
          <cell r="CC77">
            <v>0</v>
          </cell>
          <cell r="CD77">
            <v>101.533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1.224</v>
          </cell>
          <cell r="CK77">
            <v>0</v>
          </cell>
          <cell r="CL77">
            <v>5.8150000000000004</v>
          </cell>
          <cell r="CM77">
            <v>0</v>
          </cell>
          <cell r="CN77">
            <v>0.83299999999999996</v>
          </cell>
          <cell r="CO77">
            <v>0</v>
          </cell>
        </row>
        <row r="78">
          <cell r="D78">
            <v>3.1379999999999999</v>
          </cell>
          <cell r="E78">
            <v>0</v>
          </cell>
          <cell r="F78">
            <v>6.2119999999999997</v>
          </cell>
          <cell r="G78">
            <v>0</v>
          </cell>
          <cell r="H78">
            <v>5.633</v>
          </cell>
          <cell r="I78">
            <v>0</v>
          </cell>
          <cell r="J78">
            <v>6.7380000000000004</v>
          </cell>
          <cell r="K78">
            <v>0</v>
          </cell>
          <cell r="L78">
            <v>6.7990000000000004</v>
          </cell>
          <cell r="M78">
            <v>0</v>
          </cell>
          <cell r="N78">
            <v>7.125</v>
          </cell>
          <cell r="O78">
            <v>0</v>
          </cell>
          <cell r="P78">
            <v>7.8659999999999997</v>
          </cell>
          <cell r="Q78">
            <v>0</v>
          </cell>
          <cell r="R78">
            <v>23.209</v>
          </cell>
          <cell r="S78">
            <v>0</v>
          </cell>
          <cell r="T78">
            <v>4.5519999999999996</v>
          </cell>
          <cell r="U78">
            <v>0</v>
          </cell>
          <cell r="V78">
            <v>30.963999999999999</v>
          </cell>
          <cell r="W78">
            <v>0</v>
          </cell>
          <cell r="X78">
            <v>3.363</v>
          </cell>
          <cell r="Y78">
            <v>0</v>
          </cell>
          <cell r="Z78">
            <v>4.6779999999999999</v>
          </cell>
          <cell r="AA78">
            <v>0</v>
          </cell>
          <cell r="AB78">
            <v>4.4930000000000003</v>
          </cell>
          <cell r="AC78">
            <v>0</v>
          </cell>
          <cell r="AD78">
            <v>6.3970000000000002</v>
          </cell>
          <cell r="AE78">
            <v>0</v>
          </cell>
          <cell r="AF78">
            <v>6.0709999999999997</v>
          </cell>
          <cell r="AG78">
            <v>0</v>
          </cell>
          <cell r="AH78">
            <v>4.4109999999999996</v>
          </cell>
          <cell r="AI78">
            <v>0</v>
          </cell>
          <cell r="AJ78">
            <v>4.3959999999999999</v>
          </cell>
          <cell r="AK78">
            <v>0</v>
          </cell>
          <cell r="AL78">
            <v>3.992</v>
          </cell>
          <cell r="AM78">
            <v>0</v>
          </cell>
          <cell r="AN78">
            <v>11.714</v>
          </cell>
          <cell r="AO78">
            <v>0</v>
          </cell>
          <cell r="AP78">
            <v>5.2560000000000002</v>
          </cell>
          <cell r="AQ78">
            <v>0</v>
          </cell>
          <cell r="AR78">
            <v>5.0570000000000004</v>
          </cell>
          <cell r="AS78">
            <v>0</v>
          </cell>
          <cell r="AT78">
            <v>4.82</v>
          </cell>
          <cell r="AU78">
            <v>0</v>
          </cell>
          <cell r="AV78">
            <v>15.13</v>
          </cell>
          <cell r="AW78">
            <v>0</v>
          </cell>
          <cell r="AX78">
            <v>12.083</v>
          </cell>
          <cell r="AY78">
            <v>0</v>
          </cell>
          <cell r="AZ78">
            <v>3.12</v>
          </cell>
          <cell r="BA78">
            <v>0</v>
          </cell>
          <cell r="BB78">
            <v>3.9929999999999999</v>
          </cell>
          <cell r="BC78">
            <v>0</v>
          </cell>
          <cell r="BD78">
            <v>10.015000000000001</v>
          </cell>
          <cell r="BE78">
            <v>0</v>
          </cell>
          <cell r="BF78">
            <v>4.2560000000000002</v>
          </cell>
          <cell r="BG78">
            <v>0</v>
          </cell>
          <cell r="BH78">
            <v>7.9960000000000004</v>
          </cell>
          <cell r="BI78">
            <v>0</v>
          </cell>
          <cell r="BJ78">
            <v>16.510999999999999</v>
          </cell>
          <cell r="BK78">
            <v>0</v>
          </cell>
          <cell r="BL78">
            <v>0.34499999999999997</v>
          </cell>
          <cell r="BM78">
            <v>0</v>
          </cell>
          <cell r="BN78">
            <v>10.438000000000001</v>
          </cell>
          <cell r="BO78">
            <v>0</v>
          </cell>
          <cell r="BP78">
            <v>3.8170000000000002</v>
          </cell>
          <cell r="BQ78">
            <v>0</v>
          </cell>
          <cell r="BR78">
            <v>22.131</v>
          </cell>
          <cell r="BS78">
            <v>0</v>
          </cell>
          <cell r="BT78">
            <v>0.23200000000000001</v>
          </cell>
          <cell r="BU78">
            <v>0</v>
          </cell>
          <cell r="BV78">
            <v>24.582000000000001</v>
          </cell>
          <cell r="BW78">
            <v>0</v>
          </cell>
          <cell r="BX78">
            <v>18.148</v>
          </cell>
          <cell r="BY78">
            <v>0</v>
          </cell>
          <cell r="BZ78">
            <v>34.759</v>
          </cell>
          <cell r="CA78">
            <v>0</v>
          </cell>
          <cell r="CB78">
            <v>17.065999999999999</v>
          </cell>
          <cell r="CC78">
            <v>0</v>
          </cell>
          <cell r="CD78">
            <v>4.3739999999999997</v>
          </cell>
          <cell r="CE78">
            <v>0</v>
          </cell>
          <cell r="CF78">
            <v>19.872</v>
          </cell>
          <cell r="CG78">
            <v>0</v>
          </cell>
          <cell r="CH78">
            <v>3.3570000000000002</v>
          </cell>
          <cell r="CI78">
            <v>0</v>
          </cell>
          <cell r="CJ78">
            <v>2.9039999999999999</v>
          </cell>
          <cell r="CK78">
            <v>0</v>
          </cell>
          <cell r="CL78">
            <v>4.4359999999999999</v>
          </cell>
          <cell r="CM78">
            <v>0</v>
          </cell>
          <cell r="CN78">
            <v>2.0190000000000001</v>
          </cell>
          <cell r="CO78">
            <v>0</v>
          </cell>
        </row>
      </sheetData>
      <sheetData sheetId="3"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D55">
            <v>0</v>
          </cell>
          <cell r="E55">
            <v>0</v>
          </cell>
          <cell r="F55">
            <v>0.54300000000000004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1.6259999999999999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9.2219999999999995</v>
          </cell>
          <cell r="W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8</v>
          </cell>
          <cell r="W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7.9640000000000004</v>
          </cell>
          <cell r="W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1</v>
          </cell>
          <cell r="W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0.71499999999999997</v>
          </cell>
          <cell r="W65">
            <v>0</v>
          </cell>
        </row>
        <row r="66">
          <cell r="D66">
            <v>0</v>
          </cell>
          <cell r="E66">
            <v>0</v>
          </cell>
          <cell r="F66">
            <v>1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3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1</v>
          </cell>
          <cell r="W66">
            <v>0</v>
          </cell>
        </row>
        <row r="67">
          <cell r="D67">
            <v>0</v>
          </cell>
          <cell r="E67">
            <v>0</v>
          </cell>
          <cell r="F67">
            <v>0.54300000000000004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1.6259999999999999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0.54300000000000004</v>
          </cell>
          <cell r="W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2.7189999999999999</v>
          </cell>
          <cell r="M68">
            <v>0</v>
          </cell>
          <cell r="N68">
            <v>0</v>
          </cell>
          <cell r="O68">
            <v>0</v>
          </cell>
          <cell r="P68">
            <v>2.4529999999999998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2.7189999999999999</v>
          </cell>
          <cell r="M76">
            <v>0</v>
          </cell>
          <cell r="N76">
            <v>0</v>
          </cell>
          <cell r="O76">
            <v>0</v>
          </cell>
          <cell r="P76">
            <v>2.4529999999999998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D77">
            <v>0</v>
          </cell>
          <cell r="E77">
            <v>0</v>
          </cell>
          <cell r="F77">
            <v>0.54300000000000004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4.3449999999999998</v>
          </cell>
          <cell r="M77">
            <v>0</v>
          </cell>
          <cell r="N77">
            <v>0</v>
          </cell>
          <cell r="O77">
            <v>0</v>
          </cell>
          <cell r="P77">
            <v>2.4529999999999998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9.2219999999999995</v>
          </cell>
          <cell r="W77">
            <v>0</v>
          </cell>
        </row>
        <row r="78">
          <cell r="D78">
            <v>4.8620000000000001</v>
          </cell>
          <cell r="E78">
            <v>0</v>
          </cell>
          <cell r="F78">
            <v>9.4619999999999997</v>
          </cell>
          <cell r="G78">
            <v>0</v>
          </cell>
          <cell r="H78">
            <v>3.0760000000000001</v>
          </cell>
          <cell r="I78">
            <v>0</v>
          </cell>
          <cell r="J78">
            <v>8.4640000000000004</v>
          </cell>
          <cell r="K78">
            <v>0</v>
          </cell>
          <cell r="L78">
            <v>4.4420000000000002</v>
          </cell>
          <cell r="M78">
            <v>0</v>
          </cell>
          <cell r="N78">
            <v>3.1819999999999999</v>
          </cell>
          <cell r="O78">
            <v>0</v>
          </cell>
          <cell r="P78">
            <v>3.754</v>
          </cell>
          <cell r="Q78">
            <v>0</v>
          </cell>
          <cell r="R78">
            <v>27.04</v>
          </cell>
          <cell r="S78">
            <v>0</v>
          </cell>
          <cell r="T78">
            <v>4.8620000000000001</v>
          </cell>
          <cell r="U78">
            <v>0</v>
          </cell>
          <cell r="V78">
            <v>19.137</v>
          </cell>
          <cell r="W78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ЛПИНО Май"/>
      <sheetName val="МЕТАЛЛОСТРОЙ Май"/>
      <sheetName val="ПОНТОННЫЙ Май"/>
      <sheetName val="САПЕРНЫЙ Май"/>
    </sheetNames>
    <sheetDataSet>
      <sheetData sheetId="0"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52.279000000000003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23.277000000000001</v>
          </cell>
          <cell r="AK7">
            <v>0</v>
          </cell>
          <cell r="AL7">
            <v>26.734000000000002</v>
          </cell>
          <cell r="AM7">
            <v>0</v>
          </cell>
          <cell r="AN7">
            <v>0</v>
          </cell>
          <cell r="AO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72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30</v>
          </cell>
          <cell r="AK25">
            <v>0</v>
          </cell>
          <cell r="AL25">
            <v>16.399999999999999</v>
          </cell>
          <cell r="AM25">
            <v>0</v>
          </cell>
          <cell r="AN25">
            <v>0</v>
          </cell>
          <cell r="A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52.279000000000003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23.277000000000001</v>
          </cell>
          <cell r="AK26">
            <v>0</v>
          </cell>
          <cell r="AL26">
            <v>14.555</v>
          </cell>
          <cell r="AM26">
            <v>0</v>
          </cell>
          <cell r="AN26">
            <v>0</v>
          </cell>
          <cell r="A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1</v>
          </cell>
          <cell r="AM45">
            <v>0</v>
          </cell>
          <cell r="AN45">
            <v>0</v>
          </cell>
          <cell r="A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12.179</v>
          </cell>
          <cell r="AM46">
            <v>0</v>
          </cell>
          <cell r="AN46">
            <v>0</v>
          </cell>
          <cell r="A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2.129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2.8719999999999999</v>
          </cell>
          <cell r="AG55">
            <v>0</v>
          </cell>
          <cell r="AH55">
            <v>20.521000000000001</v>
          </cell>
          <cell r="AI55">
            <v>0</v>
          </cell>
          <cell r="AJ55">
            <v>13.768000000000001</v>
          </cell>
          <cell r="AK55">
            <v>0</v>
          </cell>
          <cell r="AL55">
            <v>1.905</v>
          </cell>
          <cell r="AM55">
            <v>0</v>
          </cell>
          <cell r="AN55">
            <v>29.201999999999998</v>
          </cell>
          <cell r="A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5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7.2859999999999996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2</v>
          </cell>
          <cell r="AG60">
            <v>0</v>
          </cell>
          <cell r="AH60">
            <v>10</v>
          </cell>
          <cell r="AI60">
            <v>0</v>
          </cell>
          <cell r="AJ60">
            <v>11</v>
          </cell>
          <cell r="AK60">
            <v>0</v>
          </cell>
          <cell r="AL60">
            <v>0</v>
          </cell>
          <cell r="AM60">
            <v>0</v>
          </cell>
          <cell r="AN60">
            <v>11</v>
          </cell>
          <cell r="AO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1.7070000000000001</v>
          </cell>
          <cell r="AG61">
            <v>0</v>
          </cell>
          <cell r="AH61">
            <v>13.234999999999999</v>
          </cell>
          <cell r="AI61">
            <v>0</v>
          </cell>
          <cell r="AJ61">
            <v>13.768000000000001</v>
          </cell>
          <cell r="AK61">
            <v>0</v>
          </cell>
          <cell r="AL61">
            <v>0</v>
          </cell>
          <cell r="AM61">
            <v>0</v>
          </cell>
          <cell r="AN61">
            <v>16.247</v>
          </cell>
          <cell r="A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3</v>
          </cell>
          <cell r="AM62">
            <v>0</v>
          </cell>
          <cell r="AN62">
            <v>0</v>
          </cell>
          <cell r="A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1.905</v>
          </cell>
          <cell r="AM63">
            <v>0</v>
          </cell>
          <cell r="AN63">
            <v>0</v>
          </cell>
          <cell r="A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2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2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6</v>
          </cell>
          <cell r="AO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2.129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1.165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12.955</v>
          </cell>
          <cell r="AO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2.7719999999999998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4.42</v>
          </cell>
          <cell r="Y68">
            <v>0</v>
          </cell>
          <cell r="Z68">
            <v>0</v>
          </cell>
          <cell r="AA68">
            <v>0</v>
          </cell>
          <cell r="AB68">
            <v>2.7719999999999998</v>
          </cell>
          <cell r="AC68">
            <v>0</v>
          </cell>
          <cell r="AD68">
            <v>0</v>
          </cell>
          <cell r="AE68">
            <v>0</v>
          </cell>
          <cell r="AF68">
            <v>6.2229999999999999</v>
          </cell>
          <cell r="AG68">
            <v>0</v>
          </cell>
          <cell r="AH68">
            <v>10.582999999999998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12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1.9690000000000001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3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3</v>
          </cell>
          <cell r="AC71">
            <v>0</v>
          </cell>
          <cell r="AD71">
            <v>0</v>
          </cell>
          <cell r="AE71">
            <v>0</v>
          </cell>
          <cell r="AF71">
            <v>5</v>
          </cell>
          <cell r="AG71">
            <v>0</v>
          </cell>
          <cell r="AH71">
            <v>2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2.7719999999999998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2.7719999999999998</v>
          </cell>
          <cell r="AC72">
            <v>0</v>
          </cell>
          <cell r="AD72">
            <v>0</v>
          </cell>
          <cell r="AE72">
            <v>0</v>
          </cell>
          <cell r="AF72">
            <v>6.2229999999999999</v>
          </cell>
          <cell r="AG72">
            <v>0</v>
          </cell>
          <cell r="AH72">
            <v>0.46100000000000002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3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1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2.4510000000000001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0.90600000000000003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9.2159999999999993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52.279000000000003</v>
          </cell>
          <cell r="M77">
            <v>0</v>
          </cell>
          <cell r="N77">
            <v>0</v>
          </cell>
          <cell r="O77">
            <v>0</v>
          </cell>
          <cell r="P77">
            <v>2.7719999999999998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4.42</v>
          </cell>
          <cell r="Y77">
            <v>0</v>
          </cell>
          <cell r="Z77">
            <v>2.129</v>
          </cell>
          <cell r="AA77">
            <v>0</v>
          </cell>
          <cell r="AB77">
            <v>2.7719999999999998</v>
          </cell>
          <cell r="AC77">
            <v>0</v>
          </cell>
          <cell r="AD77">
            <v>0</v>
          </cell>
          <cell r="AE77">
            <v>0</v>
          </cell>
          <cell r="AF77">
            <v>9.0949999999999989</v>
          </cell>
          <cell r="AG77">
            <v>0</v>
          </cell>
          <cell r="AH77">
            <v>31.103999999999999</v>
          </cell>
          <cell r="AI77">
            <v>0</v>
          </cell>
          <cell r="AJ77">
            <v>37.045000000000002</v>
          </cell>
          <cell r="AK77">
            <v>0</v>
          </cell>
          <cell r="AL77">
            <v>28.639000000000003</v>
          </cell>
          <cell r="AM77">
            <v>0</v>
          </cell>
          <cell r="AN77">
            <v>29.201999999999998</v>
          </cell>
          <cell r="AO77">
            <v>0</v>
          </cell>
        </row>
        <row r="78">
          <cell r="D78">
            <v>2.9449999999999998</v>
          </cell>
          <cell r="E78">
            <v>0</v>
          </cell>
          <cell r="F78">
            <v>2.2589999999999999</v>
          </cell>
          <cell r="G78">
            <v>0</v>
          </cell>
          <cell r="H78">
            <v>4.7530000000000001</v>
          </cell>
          <cell r="I78">
            <v>0</v>
          </cell>
          <cell r="J78">
            <v>2.48</v>
          </cell>
          <cell r="K78">
            <v>0</v>
          </cell>
          <cell r="L78">
            <v>12.971</v>
          </cell>
          <cell r="M78">
            <v>0</v>
          </cell>
          <cell r="N78">
            <v>2.8460000000000001</v>
          </cell>
          <cell r="O78">
            <v>0</v>
          </cell>
          <cell r="P78">
            <v>3.11</v>
          </cell>
          <cell r="Q78">
            <v>0</v>
          </cell>
          <cell r="R78">
            <v>2.2589999999999999</v>
          </cell>
          <cell r="S78">
            <v>0</v>
          </cell>
          <cell r="T78">
            <v>12.917</v>
          </cell>
          <cell r="U78">
            <v>0</v>
          </cell>
          <cell r="V78">
            <v>24.204000000000001</v>
          </cell>
          <cell r="W78">
            <v>0</v>
          </cell>
          <cell r="X78">
            <v>14.096</v>
          </cell>
          <cell r="Y78">
            <v>0</v>
          </cell>
          <cell r="Z78">
            <v>21.85</v>
          </cell>
          <cell r="AA78">
            <v>0</v>
          </cell>
          <cell r="AB78">
            <v>5.9809999999999999</v>
          </cell>
          <cell r="AC78">
            <v>0</v>
          </cell>
          <cell r="AD78">
            <v>24.966000000000001</v>
          </cell>
          <cell r="AE78">
            <v>0</v>
          </cell>
          <cell r="AF78">
            <v>41.338999999999999</v>
          </cell>
          <cell r="AG78">
            <v>0</v>
          </cell>
          <cell r="AH78">
            <v>16.983000000000001</v>
          </cell>
          <cell r="AI78">
            <v>0</v>
          </cell>
          <cell r="AJ78">
            <v>6.9770000000000003</v>
          </cell>
          <cell r="AK78">
            <v>0</v>
          </cell>
          <cell r="AL78">
            <v>37.520000000000003</v>
          </cell>
          <cell r="AM78">
            <v>0</v>
          </cell>
          <cell r="AN78">
            <v>136.06200000000001</v>
          </cell>
          <cell r="AO78">
            <v>0</v>
          </cell>
        </row>
      </sheetData>
      <sheetData sheetId="1"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0.32800000000000001</v>
          </cell>
          <cell r="I7">
            <v>0</v>
          </cell>
          <cell r="J7">
            <v>76.897000000000006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4.1360000000000001</v>
          </cell>
          <cell r="AA7">
            <v>0</v>
          </cell>
          <cell r="AB7">
            <v>4.49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0.64200000000000002</v>
          </cell>
          <cell r="AI7">
            <v>0</v>
          </cell>
          <cell r="AJ7">
            <v>3.4710000000000001</v>
          </cell>
          <cell r="AK7">
            <v>0</v>
          </cell>
          <cell r="AL7">
            <v>26.209</v>
          </cell>
          <cell r="AM7">
            <v>0</v>
          </cell>
          <cell r="AN7">
            <v>2.3650000000000002</v>
          </cell>
          <cell r="AO7">
            <v>0</v>
          </cell>
          <cell r="AP7">
            <v>2.3650000000000002</v>
          </cell>
          <cell r="AQ7">
            <v>0</v>
          </cell>
          <cell r="AR7">
            <v>0</v>
          </cell>
          <cell r="AS7">
            <v>0</v>
          </cell>
          <cell r="AT7">
            <v>125.09699999999999</v>
          </cell>
          <cell r="AU7">
            <v>0</v>
          </cell>
          <cell r="AV7">
            <v>0</v>
          </cell>
          <cell r="AW7">
            <v>0</v>
          </cell>
          <cell r="AX7">
            <v>34.648000000000003</v>
          </cell>
          <cell r="AY7">
            <v>0</v>
          </cell>
          <cell r="AZ7">
            <v>76.843999999999994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1.415</v>
          </cell>
          <cell r="BI7">
            <v>0</v>
          </cell>
          <cell r="BJ7">
            <v>6.8239999999999998</v>
          </cell>
          <cell r="BK7">
            <v>0</v>
          </cell>
          <cell r="BL7">
            <v>14.459</v>
          </cell>
          <cell r="BM7">
            <v>0</v>
          </cell>
          <cell r="BN7">
            <v>0</v>
          </cell>
          <cell r="BO7">
            <v>0</v>
          </cell>
          <cell r="BP7">
            <v>7.8520000000000003</v>
          </cell>
          <cell r="BQ7">
            <v>0</v>
          </cell>
          <cell r="BR7">
            <v>2.988</v>
          </cell>
          <cell r="BS7">
            <v>0</v>
          </cell>
          <cell r="BT7">
            <v>16.494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85.238</v>
          </cell>
          <cell r="CA7">
            <v>0</v>
          </cell>
          <cell r="CB7">
            <v>0</v>
          </cell>
          <cell r="CC7">
            <v>0</v>
          </cell>
          <cell r="CD7">
            <v>5.976</v>
          </cell>
          <cell r="CE7">
            <v>0</v>
          </cell>
          <cell r="CF7">
            <v>0</v>
          </cell>
          <cell r="CG7">
            <v>0</v>
          </cell>
          <cell r="CH7">
            <v>5.7439999999999998</v>
          </cell>
          <cell r="CI7">
            <v>0</v>
          </cell>
          <cell r="CJ7">
            <v>2.988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15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51.966999999999999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82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26.209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1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6.9539999999999997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5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9.8390000000000004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71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36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2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71.016000000000005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30.512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5.7439999999999998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1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118.645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231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76.843999999999994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11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5</v>
          </cell>
          <cell r="AA35">
            <v>0</v>
          </cell>
          <cell r="AB35">
            <v>6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7</v>
          </cell>
          <cell r="AU35">
            <v>0</v>
          </cell>
          <cell r="AV35">
            <v>0</v>
          </cell>
          <cell r="AW35">
            <v>0</v>
          </cell>
          <cell r="AX35">
            <v>5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2</v>
          </cell>
          <cell r="BI35">
            <v>0</v>
          </cell>
          <cell r="BJ35">
            <v>9</v>
          </cell>
          <cell r="BK35">
            <v>0</v>
          </cell>
          <cell r="BL35">
            <v>9</v>
          </cell>
          <cell r="BM35">
            <v>0</v>
          </cell>
          <cell r="BN35">
            <v>0</v>
          </cell>
          <cell r="BO35">
            <v>0</v>
          </cell>
          <cell r="BP35">
            <v>11</v>
          </cell>
          <cell r="BQ35">
            <v>0</v>
          </cell>
          <cell r="BR35">
            <v>3</v>
          </cell>
          <cell r="BS35">
            <v>0</v>
          </cell>
          <cell r="BT35">
            <v>19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25</v>
          </cell>
          <cell r="CA35">
            <v>0</v>
          </cell>
          <cell r="CB35">
            <v>0</v>
          </cell>
          <cell r="CC35">
            <v>0</v>
          </cell>
          <cell r="CD35">
            <v>6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3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5.8810000000000002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4.1360000000000001</v>
          </cell>
          <cell r="AA36">
            <v>0</v>
          </cell>
          <cell r="AB36">
            <v>4.49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6.1239999999999997</v>
          </cell>
          <cell r="AU36">
            <v>0</v>
          </cell>
          <cell r="AV36">
            <v>0</v>
          </cell>
          <cell r="AW36">
            <v>0</v>
          </cell>
          <cell r="AX36">
            <v>4.1360000000000001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1.415</v>
          </cell>
          <cell r="BI36">
            <v>0</v>
          </cell>
          <cell r="BJ36">
            <v>6.8239999999999998</v>
          </cell>
          <cell r="BK36">
            <v>0</v>
          </cell>
          <cell r="BL36">
            <v>7.5049999999999999</v>
          </cell>
          <cell r="BM36">
            <v>0</v>
          </cell>
          <cell r="BN36">
            <v>0</v>
          </cell>
          <cell r="BO36">
            <v>0</v>
          </cell>
          <cell r="BP36">
            <v>7.8520000000000003</v>
          </cell>
          <cell r="BQ36">
            <v>0</v>
          </cell>
          <cell r="BR36">
            <v>2.988</v>
          </cell>
          <cell r="BS36">
            <v>0</v>
          </cell>
          <cell r="BT36">
            <v>16.494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23.431999999999999</v>
          </cell>
          <cell r="CA36">
            <v>0</v>
          </cell>
          <cell r="CB36">
            <v>0</v>
          </cell>
          <cell r="CC36">
            <v>0</v>
          </cell>
          <cell r="CD36">
            <v>5.976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2.988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1</v>
          </cell>
          <cell r="AK39">
            <v>0</v>
          </cell>
          <cell r="AL39">
            <v>0</v>
          </cell>
          <cell r="AM39">
            <v>0</v>
          </cell>
          <cell r="AN39">
            <v>1</v>
          </cell>
          <cell r="AO39">
            <v>0</v>
          </cell>
          <cell r="AP39">
            <v>1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2.3650000000000002</v>
          </cell>
          <cell r="AK40">
            <v>0</v>
          </cell>
          <cell r="AL40">
            <v>0</v>
          </cell>
          <cell r="AM40">
            <v>0</v>
          </cell>
          <cell r="AN40">
            <v>2.3650000000000002</v>
          </cell>
          <cell r="AO40">
            <v>0</v>
          </cell>
          <cell r="AP40">
            <v>2.3650000000000002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2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4</v>
          </cell>
          <cell r="AI41">
            <v>0</v>
          </cell>
          <cell r="AJ41">
            <v>5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2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0.32800000000000001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0.64200000000000002</v>
          </cell>
          <cell r="AI42">
            <v>0</v>
          </cell>
          <cell r="AJ42">
            <v>1.1060000000000001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0.32800000000000001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D55">
            <v>3.3769999999999998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10.782999999999999</v>
          </cell>
          <cell r="K55">
            <v>0</v>
          </cell>
          <cell r="L55">
            <v>0</v>
          </cell>
          <cell r="M55">
            <v>0</v>
          </cell>
          <cell r="N55">
            <v>6.8970000000000002</v>
          </cell>
          <cell r="O55">
            <v>0</v>
          </cell>
          <cell r="P55">
            <v>1.107</v>
          </cell>
          <cell r="Q55">
            <v>0</v>
          </cell>
          <cell r="R55">
            <v>0</v>
          </cell>
          <cell r="S55">
            <v>0</v>
          </cell>
          <cell r="T55">
            <v>0.55600000000000005</v>
          </cell>
          <cell r="U55">
            <v>0</v>
          </cell>
          <cell r="V55">
            <v>2.1219999999999999</v>
          </cell>
          <cell r="W55">
            <v>0</v>
          </cell>
          <cell r="X55">
            <v>2.5920000000000001</v>
          </cell>
          <cell r="Y55">
            <v>0</v>
          </cell>
          <cell r="Z55">
            <v>0.96499999999999997</v>
          </cell>
          <cell r="AA55">
            <v>0</v>
          </cell>
          <cell r="AB55">
            <v>33.341999999999999</v>
          </cell>
          <cell r="AC55">
            <v>0</v>
          </cell>
          <cell r="AD55">
            <v>0.55600000000000005</v>
          </cell>
          <cell r="AE55">
            <v>0</v>
          </cell>
          <cell r="AF55">
            <v>32.43</v>
          </cell>
          <cell r="AG55">
            <v>0</v>
          </cell>
          <cell r="AH55">
            <v>1.8440000000000001</v>
          </cell>
          <cell r="AI55">
            <v>0</v>
          </cell>
          <cell r="AJ55">
            <v>1.895</v>
          </cell>
          <cell r="AK55">
            <v>0</v>
          </cell>
          <cell r="AL55">
            <v>14.707999999999998</v>
          </cell>
          <cell r="AM55">
            <v>0</v>
          </cell>
          <cell r="AN55">
            <v>71.158999999999992</v>
          </cell>
          <cell r="AO55">
            <v>0</v>
          </cell>
          <cell r="AP55">
            <v>1.391</v>
          </cell>
          <cell r="AQ55">
            <v>0</v>
          </cell>
          <cell r="AR55">
            <v>2.0339999999999998</v>
          </cell>
          <cell r="AS55">
            <v>0</v>
          </cell>
          <cell r="AT55">
            <v>2.63</v>
          </cell>
          <cell r="AU55">
            <v>0</v>
          </cell>
          <cell r="AV55">
            <v>1.145</v>
          </cell>
          <cell r="AW55">
            <v>0</v>
          </cell>
          <cell r="AX55">
            <v>0</v>
          </cell>
          <cell r="AY55">
            <v>0</v>
          </cell>
          <cell r="AZ55">
            <v>31.474999999999998</v>
          </cell>
          <cell r="BA55">
            <v>0</v>
          </cell>
          <cell r="BB55">
            <v>30.84</v>
          </cell>
          <cell r="BC55">
            <v>0</v>
          </cell>
          <cell r="BD55">
            <v>59.873999999999995</v>
          </cell>
          <cell r="BE55">
            <v>0</v>
          </cell>
          <cell r="BF55">
            <v>26.923999999999999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1.663</v>
          </cell>
          <cell r="BM55">
            <v>0</v>
          </cell>
          <cell r="BN55">
            <v>0</v>
          </cell>
          <cell r="BO55">
            <v>0</v>
          </cell>
          <cell r="BP55">
            <v>15.42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1.107</v>
          </cell>
          <cell r="BY55">
            <v>0</v>
          </cell>
          <cell r="BZ55">
            <v>3.754</v>
          </cell>
          <cell r="CA55">
            <v>0</v>
          </cell>
          <cell r="CB55">
            <v>1.994</v>
          </cell>
          <cell r="CC55">
            <v>0</v>
          </cell>
          <cell r="CD55">
            <v>1.1400000000000001</v>
          </cell>
          <cell r="CE55">
            <v>0</v>
          </cell>
          <cell r="CF55">
            <v>0</v>
          </cell>
          <cell r="CG55">
            <v>0</v>
          </cell>
          <cell r="CH55">
            <v>1.107</v>
          </cell>
          <cell r="CI55">
            <v>0</v>
          </cell>
          <cell r="CJ55">
            <v>1.107</v>
          </cell>
          <cell r="CK55">
            <v>0</v>
          </cell>
          <cell r="CL55">
            <v>1.4670000000000001</v>
          </cell>
          <cell r="CM55">
            <v>0</v>
          </cell>
          <cell r="CN55">
            <v>12.241000000000001</v>
          </cell>
          <cell r="C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1.5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1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2.5619999999999998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1.226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1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1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0.2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7</v>
          </cell>
          <cell r="CO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2.19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1.8440000000000001</v>
          </cell>
          <cell r="AI61">
            <v>0</v>
          </cell>
          <cell r="AJ61">
            <v>0</v>
          </cell>
          <cell r="AK61">
            <v>0</v>
          </cell>
          <cell r="AL61">
            <v>14.151999999999999</v>
          </cell>
          <cell r="AM61">
            <v>0</v>
          </cell>
          <cell r="AN61">
            <v>65.742999999999995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29.571999999999999</v>
          </cell>
          <cell r="BA61">
            <v>0</v>
          </cell>
          <cell r="BB61">
            <v>30.84</v>
          </cell>
          <cell r="BC61">
            <v>0</v>
          </cell>
          <cell r="BD61">
            <v>58.210999999999999</v>
          </cell>
          <cell r="BE61">
            <v>0</v>
          </cell>
          <cell r="BF61">
            <v>24.457000000000001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15.42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1.206</v>
          </cell>
          <cell r="CC61">
            <v>0</v>
          </cell>
          <cell r="CD61">
            <v>0.58399999999999996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8.0549999999999997</v>
          </cell>
          <cell r="C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15</v>
          </cell>
          <cell r="AC62">
            <v>0</v>
          </cell>
          <cell r="AD62">
            <v>0</v>
          </cell>
          <cell r="AE62">
            <v>0</v>
          </cell>
          <cell r="AF62">
            <v>15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31.071999999999999</v>
          </cell>
          <cell r="AC63">
            <v>0</v>
          </cell>
          <cell r="AD63">
            <v>0</v>
          </cell>
          <cell r="AE63">
            <v>0</v>
          </cell>
          <cell r="AF63">
            <v>31.071999999999999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1</v>
          </cell>
          <cell r="C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3.62</v>
          </cell>
          <cell r="CO65">
            <v>0</v>
          </cell>
        </row>
        <row r="66">
          <cell r="D66">
            <v>4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11</v>
          </cell>
          <cell r="K66">
            <v>0</v>
          </cell>
          <cell r="L66">
            <v>0</v>
          </cell>
          <cell r="M66">
            <v>0</v>
          </cell>
          <cell r="N66">
            <v>7</v>
          </cell>
          <cell r="O66">
            <v>0</v>
          </cell>
          <cell r="P66">
            <v>2</v>
          </cell>
          <cell r="Q66">
            <v>0</v>
          </cell>
          <cell r="R66">
            <v>0</v>
          </cell>
          <cell r="S66">
            <v>0</v>
          </cell>
          <cell r="T66">
            <v>1</v>
          </cell>
          <cell r="U66">
            <v>0</v>
          </cell>
          <cell r="V66">
            <v>2</v>
          </cell>
          <cell r="W66">
            <v>0</v>
          </cell>
          <cell r="X66">
            <v>3</v>
          </cell>
          <cell r="Y66">
            <v>0</v>
          </cell>
          <cell r="Z66">
            <v>1</v>
          </cell>
          <cell r="AA66">
            <v>0</v>
          </cell>
          <cell r="AB66">
            <v>2</v>
          </cell>
          <cell r="AC66">
            <v>0</v>
          </cell>
          <cell r="AD66">
            <v>1</v>
          </cell>
          <cell r="AE66">
            <v>0</v>
          </cell>
          <cell r="AF66">
            <v>2</v>
          </cell>
          <cell r="AG66">
            <v>0</v>
          </cell>
          <cell r="AH66">
            <v>0</v>
          </cell>
          <cell r="AI66">
            <v>0</v>
          </cell>
          <cell r="AJ66">
            <v>3</v>
          </cell>
          <cell r="AK66">
            <v>0</v>
          </cell>
          <cell r="AL66">
            <v>1</v>
          </cell>
          <cell r="AM66">
            <v>0</v>
          </cell>
          <cell r="AN66">
            <v>6</v>
          </cell>
          <cell r="AO66">
            <v>0</v>
          </cell>
          <cell r="AP66">
            <v>2</v>
          </cell>
          <cell r="AQ66">
            <v>0</v>
          </cell>
          <cell r="AR66">
            <v>3</v>
          </cell>
          <cell r="AS66">
            <v>0</v>
          </cell>
          <cell r="AT66">
            <v>3</v>
          </cell>
          <cell r="AU66">
            <v>0</v>
          </cell>
          <cell r="AV66">
            <v>2</v>
          </cell>
          <cell r="AW66">
            <v>0</v>
          </cell>
          <cell r="AX66">
            <v>0</v>
          </cell>
          <cell r="AY66">
            <v>0</v>
          </cell>
          <cell r="AZ66">
            <v>1</v>
          </cell>
          <cell r="BA66">
            <v>0</v>
          </cell>
          <cell r="BB66">
            <v>0</v>
          </cell>
          <cell r="BC66">
            <v>0</v>
          </cell>
          <cell r="BD66">
            <v>3</v>
          </cell>
          <cell r="BE66">
            <v>0</v>
          </cell>
          <cell r="BF66">
            <v>4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3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2</v>
          </cell>
          <cell r="BY66">
            <v>0</v>
          </cell>
          <cell r="BZ66">
            <v>3</v>
          </cell>
          <cell r="CA66">
            <v>0</v>
          </cell>
          <cell r="CB66">
            <v>1</v>
          </cell>
          <cell r="CC66">
            <v>0</v>
          </cell>
          <cell r="CD66">
            <v>1</v>
          </cell>
          <cell r="CE66">
            <v>0</v>
          </cell>
          <cell r="CF66">
            <v>0</v>
          </cell>
          <cell r="CG66">
            <v>0</v>
          </cell>
          <cell r="CH66">
            <v>2</v>
          </cell>
          <cell r="CI66">
            <v>0</v>
          </cell>
          <cell r="CJ66">
            <v>2</v>
          </cell>
          <cell r="CK66">
            <v>0</v>
          </cell>
          <cell r="CL66">
            <v>3</v>
          </cell>
          <cell r="CM66">
            <v>0</v>
          </cell>
          <cell r="CN66">
            <v>1</v>
          </cell>
          <cell r="CO66">
            <v>0</v>
          </cell>
        </row>
        <row r="67">
          <cell r="D67">
            <v>3.3769999999999998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8.593</v>
          </cell>
          <cell r="K67">
            <v>0</v>
          </cell>
          <cell r="L67">
            <v>0</v>
          </cell>
          <cell r="M67">
            <v>0</v>
          </cell>
          <cell r="N67">
            <v>4.335</v>
          </cell>
          <cell r="O67">
            <v>0</v>
          </cell>
          <cell r="P67">
            <v>1.107</v>
          </cell>
          <cell r="Q67">
            <v>0</v>
          </cell>
          <cell r="R67">
            <v>0</v>
          </cell>
          <cell r="S67">
            <v>0</v>
          </cell>
          <cell r="T67">
            <v>0.55600000000000005</v>
          </cell>
          <cell r="U67">
            <v>0</v>
          </cell>
          <cell r="V67">
            <v>2.1219999999999999</v>
          </cell>
          <cell r="W67">
            <v>0</v>
          </cell>
          <cell r="X67">
            <v>2.5920000000000001</v>
          </cell>
          <cell r="Y67">
            <v>0</v>
          </cell>
          <cell r="Z67">
            <v>0.96499999999999997</v>
          </cell>
          <cell r="AA67">
            <v>0</v>
          </cell>
          <cell r="AB67">
            <v>2.27</v>
          </cell>
          <cell r="AC67">
            <v>0</v>
          </cell>
          <cell r="AD67">
            <v>0.55600000000000005</v>
          </cell>
          <cell r="AE67">
            <v>0</v>
          </cell>
          <cell r="AF67">
            <v>1.3580000000000001</v>
          </cell>
          <cell r="AG67">
            <v>0</v>
          </cell>
          <cell r="AH67">
            <v>0</v>
          </cell>
          <cell r="AI67">
            <v>0</v>
          </cell>
          <cell r="AJ67">
            <v>1.895</v>
          </cell>
          <cell r="AK67">
            <v>0</v>
          </cell>
          <cell r="AL67">
            <v>0.55600000000000005</v>
          </cell>
          <cell r="AM67">
            <v>0</v>
          </cell>
          <cell r="AN67">
            <v>5.4160000000000004</v>
          </cell>
          <cell r="AO67">
            <v>0</v>
          </cell>
          <cell r="AP67">
            <v>1.391</v>
          </cell>
          <cell r="AQ67">
            <v>0</v>
          </cell>
          <cell r="AR67">
            <v>2.0339999999999998</v>
          </cell>
          <cell r="AS67">
            <v>0</v>
          </cell>
          <cell r="AT67">
            <v>2.63</v>
          </cell>
          <cell r="AU67">
            <v>0</v>
          </cell>
          <cell r="AV67">
            <v>1.145</v>
          </cell>
          <cell r="AW67">
            <v>0</v>
          </cell>
          <cell r="AX67">
            <v>0</v>
          </cell>
          <cell r="AY67">
            <v>0</v>
          </cell>
          <cell r="AZ67">
            <v>0.67700000000000005</v>
          </cell>
          <cell r="BA67">
            <v>0</v>
          </cell>
          <cell r="BB67">
            <v>0</v>
          </cell>
          <cell r="BC67">
            <v>0</v>
          </cell>
          <cell r="BD67">
            <v>1.663</v>
          </cell>
          <cell r="BE67">
            <v>0</v>
          </cell>
          <cell r="BF67">
            <v>2.4670000000000001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1.663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1.107</v>
          </cell>
          <cell r="BY67">
            <v>0</v>
          </cell>
          <cell r="BZ67">
            <v>3.754</v>
          </cell>
          <cell r="CA67">
            <v>0</v>
          </cell>
          <cell r="CB67">
            <v>0.78800000000000003</v>
          </cell>
          <cell r="CC67">
            <v>0</v>
          </cell>
          <cell r="CD67">
            <v>0.55600000000000005</v>
          </cell>
          <cell r="CE67">
            <v>0</v>
          </cell>
          <cell r="CF67">
            <v>0</v>
          </cell>
          <cell r="CG67">
            <v>0</v>
          </cell>
          <cell r="CH67">
            <v>1.107</v>
          </cell>
          <cell r="CI67">
            <v>0</v>
          </cell>
          <cell r="CJ67">
            <v>1.107</v>
          </cell>
          <cell r="CK67">
            <v>0</v>
          </cell>
          <cell r="CL67">
            <v>1.4670000000000001</v>
          </cell>
          <cell r="CM67">
            <v>0</v>
          </cell>
          <cell r="CN67">
            <v>0.56599999999999995</v>
          </cell>
          <cell r="CO67">
            <v>0</v>
          </cell>
        </row>
        <row r="68">
          <cell r="D68">
            <v>4.4829999999999997</v>
          </cell>
          <cell r="E68">
            <v>0</v>
          </cell>
          <cell r="F68">
            <v>4.1440000000000001</v>
          </cell>
          <cell r="G68">
            <v>0</v>
          </cell>
          <cell r="H68">
            <v>9.7740000000000009</v>
          </cell>
          <cell r="I68">
            <v>0</v>
          </cell>
          <cell r="J68">
            <v>4.8239999999999998</v>
          </cell>
          <cell r="K68">
            <v>0</v>
          </cell>
          <cell r="L68">
            <v>1.671</v>
          </cell>
          <cell r="M68">
            <v>0</v>
          </cell>
          <cell r="N68">
            <v>9.4149999999999991</v>
          </cell>
          <cell r="O68">
            <v>0</v>
          </cell>
          <cell r="P68">
            <v>0.68300000000000005</v>
          </cell>
          <cell r="Q68">
            <v>0</v>
          </cell>
          <cell r="R68">
            <v>1.0900000000000001</v>
          </cell>
          <cell r="S68">
            <v>0</v>
          </cell>
          <cell r="T68">
            <v>1.329</v>
          </cell>
          <cell r="U68">
            <v>0</v>
          </cell>
          <cell r="V68">
            <v>1.022</v>
          </cell>
          <cell r="W68">
            <v>0</v>
          </cell>
          <cell r="X68">
            <v>0.34100000000000003</v>
          </cell>
          <cell r="Y68">
            <v>0</v>
          </cell>
          <cell r="Z68">
            <v>3.5259999999999998</v>
          </cell>
          <cell r="AA68">
            <v>0</v>
          </cell>
          <cell r="AB68">
            <v>4.1710000000000003</v>
          </cell>
          <cell r="AC68">
            <v>0</v>
          </cell>
          <cell r="AD68">
            <v>1.3</v>
          </cell>
          <cell r="AE68">
            <v>0</v>
          </cell>
          <cell r="AF68">
            <v>2.218</v>
          </cell>
          <cell r="AG68">
            <v>0</v>
          </cell>
          <cell r="AH68">
            <v>3.6909999999999998</v>
          </cell>
          <cell r="AI68">
            <v>0</v>
          </cell>
          <cell r="AJ68">
            <v>0.95799999999999996</v>
          </cell>
          <cell r="AK68">
            <v>0</v>
          </cell>
          <cell r="AL68">
            <v>26.747000000000003</v>
          </cell>
          <cell r="AM68">
            <v>0</v>
          </cell>
          <cell r="AN68">
            <v>8.7720000000000002</v>
          </cell>
          <cell r="AO68">
            <v>0</v>
          </cell>
          <cell r="AP68">
            <v>4.76</v>
          </cell>
          <cell r="AQ68">
            <v>0</v>
          </cell>
          <cell r="AR68">
            <v>1.3</v>
          </cell>
          <cell r="AS68">
            <v>0</v>
          </cell>
          <cell r="AT68">
            <v>0.68300000000000005</v>
          </cell>
          <cell r="AU68">
            <v>0</v>
          </cell>
          <cell r="AV68">
            <v>23.408000000000001</v>
          </cell>
          <cell r="AW68">
            <v>0</v>
          </cell>
          <cell r="AX68">
            <v>2.2829999999999999</v>
          </cell>
          <cell r="AY68">
            <v>0</v>
          </cell>
          <cell r="AZ68">
            <v>0.90400000000000003</v>
          </cell>
          <cell r="BA68">
            <v>0</v>
          </cell>
          <cell r="BB68">
            <v>1.98</v>
          </cell>
          <cell r="BC68">
            <v>0</v>
          </cell>
          <cell r="BD68">
            <v>0</v>
          </cell>
          <cell r="BE68">
            <v>0</v>
          </cell>
          <cell r="BF68">
            <v>3.9509999999999996</v>
          </cell>
          <cell r="BG68">
            <v>0</v>
          </cell>
          <cell r="BH68">
            <v>1.022</v>
          </cell>
          <cell r="BI68">
            <v>0</v>
          </cell>
          <cell r="BJ68">
            <v>3.802</v>
          </cell>
          <cell r="BK68">
            <v>0</v>
          </cell>
          <cell r="BL68">
            <v>1.3680000000000001</v>
          </cell>
          <cell r="BM68">
            <v>0</v>
          </cell>
          <cell r="BN68">
            <v>1.3</v>
          </cell>
          <cell r="BO68">
            <v>0</v>
          </cell>
          <cell r="BP68">
            <v>6.9169999999999998</v>
          </cell>
          <cell r="BQ68">
            <v>0</v>
          </cell>
          <cell r="BR68">
            <v>2.2280000000000002</v>
          </cell>
          <cell r="BS68">
            <v>0</v>
          </cell>
          <cell r="BT68">
            <v>0.68300000000000005</v>
          </cell>
          <cell r="BU68">
            <v>0</v>
          </cell>
          <cell r="BV68">
            <v>1.3</v>
          </cell>
          <cell r="BW68">
            <v>0</v>
          </cell>
          <cell r="BX68">
            <v>0</v>
          </cell>
          <cell r="BY68">
            <v>0</v>
          </cell>
          <cell r="BZ68">
            <v>5.2270000000000003</v>
          </cell>
          <cell r="CA68">
            <v>0</v>
          </cell>
          <cell r="CB68">
            <v>2.2280000000000002</v>
          </cell>
          <cell r="CC68">
            <v>0</v>
          </cell>
          <cell r="CD68">
            <v>0.51300000000000001</v>
          </cell>
          <cell r="CE68">
            <v>0</v>
          </cell>
          <cell r="CF68">
            <v>2.88</v>
          </cell>
          <cell r="CG68">
            <v>0</v>
          </cell>
          <cell r="CH68">
            <v>3.87</v>
          </cell>
          <cell r="CI68">
            <v>0</v>
          </cell>
          <cell r="CJ68">
            <v>2.843</v>
          </cell>
          <cell r="CK68">
            <v>0</v>
          </cell>
          <cell r="CL68">
            <v>5.5510000000000002</v>
          </cell>
          <cell r="CM68">
            <v>0</v>
          </cell>
          <cell r="CN68">
            <v>4.5250000000000004</v>
          </cell>
          <cell r="C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</row>
        <row r="71">
          <cell r="D71">
            <v>3</v>
          </cell>
          <cell r="E71">
            <v>0</v>
          </cell>
          <cell r="F71">
            <v>2</v>
          </cell>
          <cell r="G71">
            <v>0</v>
          </cell>
          <cell r="H71">
            <v>12</v>
          </cell>
          <cell r="I71">
            <v>0</v>
          </cell>
          <cell r="J71">
            <v>4</v>
          </cell>
          <cell r="K71">
            <v>0</v>
          </cell>
          <cell r="L71">
            <v>2</v>
          </cell>
          <cell r="M71">
            <v>0</v>
          </cell>
          <cell r="N71">
            <v>8</v>
          </cell>
          <cell r="O71">
            <v>0</v>
          </cell>
          <cell r="P71">
            <v>2</v>
          </cell>
          <cell r="Q71">
            <v>0</v>
          </cell>
          <cell r="R71">
            <v>0</v>
          </cell>
          <cell r="S71">
            <v>0</v>
          </cell>
          <cell r="T71">
            <v>1</v>
          </cell>
          <cell r="U71">
            <v>0</v>
          </cell>
          <cell r="V71">
            <v>3</v>
          </cell>
          <cell r="W71">
            <v>0</v>
          </cell>
          <cell r="X71">
            <v>1</v>
          </cell>
          <cell r="Y71">
            <v>0</v>
          </cell>
          <cell r="Z71">
            <v>2</v>
          </cell>
          <cell r="AA71">
            <v>0</v>
          </cell>
          <cell r="AB71">
            <v>1</v>
          </cell>
          <cell r="AC71">
            <v>0</v>
          </cell>
          <cell r="AD71">
            <v>2</v>
          </cell>
          <cell r="AE71">
            <v>0</v>
          </cell>
          <cell r="AF71">
            <v>1</v>
          </cell>
          <cell r="AG71">
            <v>0</v>
          </cell>
          <cell r="AH71">
            <v>3</v>
          </cell>
          <cell r="AI71">
            <v>0</v>
          </cell>
          <cell r="AJ71">
            <v>1</v>
          </cell>
          <cell r="AK71">
            <v>0</v>
          </cell>
          <cell r="AL71">
            <v>48</v>
          </cell>
          <cell r="AM71">
            <v>0</v>
          </cell>
          <cell r="AN71">
            <v>3</v>
          </cell>
          <cell r="AO71">
            <v>0</v>
          </cell>
          <cell r="AP71">
            <v>2</v>
          </cell>
          <cell r="AQ71">
            <v>0</v>
          </cell>
          <cell r="AR71">
            <v>2</v>
          </cell>
          <cell r="AS71">
            <v>0</v>
          </cell>
          <cell r="AT71">
            <v>2</v>
          </cell>
          <cell r="AU71">
            <v>0</v>
          </cell>
          <cell r="AV71">
            <v>1</v>
          </cell>
          <cell r="AW71">
            <v>0</v>
          </cell>
          <cell r="AX71">
            <v>3</v>
          </cell>
          <cell r="AY71">
            <v>0</v>
          </cell>
          <cell r="AZ71">
            <v>2</v>
          </cell>
          <cell r="BA71">
            <v>0</v>
          </cell>
          <cell r="BB71">
            <v>4</v>
          </cell>
          <cell r="BC71">
            <v>0</v>
          </cell>
          <cell r="BD71">
            <v>0</v>
          </cell>
          <cell r="BE71">
            <v>0</v>
          </cell>
          <cell r="BF71">
            <v>5</v>
          </cell>
          <cell r="BG71">
            <v>0</v>
          </cell>
          <cell r="BH71">
            <v>3</v>
          </cell>
          <cell r="BI71">
            <v>0</v>
          </cell>
          <cell r="BJ71">
            <v>1</v>
          </cell>
          <cell r="BK71">
            <v>0</v>
          </cell>
          <cell r="BL71">
            <v>3</v>
          </cell>
          <cell r="BM71">
            <v>0</v>
          </cell>
          <cell r="BN71">
            <v>2</v>
          </cell>
          <cell r="BO71">
            <v>0</v>
          </cell>
          <cell r="BP71">
            <v>5</v>
          </cell>
          <cell r="BQ71">
            <v>0</v>
          </cell>
          <cell r="BR71">
            <v>1</v>
          </cell>
          <cell r="BS71">
            <v>0</v>
          </cell>
          <cell r="BT71">
            <v>2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0</v>
          </cell>
          <cell r="BZ71">
            <v>8</v>
          </cell>
          <cell r="CA71">
            <v>0</v>
          </cell>
          <cell r="CB71">
            <v>1</v>
          </cell>
          <cell r="CC71">
            <v>0</v>
          </cell>
          <cell r="CD71">
            <v>1</v>
          </cell>
          <cell r="CE71">
            <v>0</v>
          </cell>
          <cell r="CF71">
            <v>0</v>
          </cell>
          <cell r="CG71">
            <v>0</v>
          </cell>
          <cell r="CH71">
            <v>2</v>
          </cell>
          <cell r="CI71">
            <v>0</v>
          </cell>
          <cell r="CJ71">
            <v>0</v>
          </cell>
          <cell r="CK71">
            <v>0</v>
          </cell>
          <cell r="CL71">
            <v>6</v>
          </cell>
          <cell r="CM71">
            <v>0</v>
          </cell>
          <cell r="CN71">
            <v>4</v>
          </cell>
          <cell r="CO71">
            <v>0</v>
          </cell>
        </row>
        <row r="72">
          <cell r="D72">
            <v>1.022</v>
          </cell>
          <cell r="E72">
            <v>0</v>
          </cell>
          <cell r="F72">
            <v>0.68300000000000005</v>
          </cell>
          <cell r="G72">
            <v>0</v>
          </cell>
          <cell r="H72">
            <v>5.29</v>
          </cell>
          <cell r="I72">
            <v>0</v>
          </cell>
          <cell r="J72">
            <v>1.363</v>
          </cell>
          <cell r="K72">
            <v>0</v>
          </cell>
          <cell r="L72">
            <v>0.68300000000000005</v>
          </cell>
          <cell r="M72">
            <v>0</v>
          </cell>
          <cell r="N72">
            <v>4.4390000000000001</v>
          </cell>
          <cell r="O72">
            <v>0</v>
          </cell>
          <cell r="P72">
            <v>0.68300000000000005</v>
          </cell>
          <cell r="Q72">
            <v>0</v>
          </cell>
          <cell r="R72">
            <v>0</v>
          </cell>
          <cell r="S72">
            <v>0</v>
          </cell>
          <cell r="T72">
            <v>0.34100000000000003</v>
          </cell>
          <cell r="U72">
            <v>0</v>
          </cell>
          <cell r="V72">
            <v>1.022</v>
          </cell>
          <cell r="W72">
            <v>0</v>
          </cell>
          <cell r="X72">
            <v>0.34100000000000003</v>
          </cell>
          <cell r="Y72">
            <v>0</v>
          </cell>
          <cell r="Z72">
            <v>0.68300000000000005</v>
          </cell>
          <cell r="AA72">
            <v>0</v>
          </cell>
          <cell r="AB72">
            <v>0.34100000000000003</v>
          </cell>
          <cell r="AC72">
            <v>0</v>
          </cell>
          <cell r="AD72">
            <v>0.68300000000000005</v>
          </cell>
          <cell r="AE72">
            <v>0</v>
          </cell>
          <cell r="AF72">
            <v>0.34100000000000003</v>
          </cell>
          <cell r="AG72">
            <v>0</v>
          </cell>
          <cell r="AH72">
            <v>1.1950000000000001</v>
          </cell>
          <cell r="AI72">
            <v>0</v>
          </cell>
          <cell r="AJ72">
            <v>0.34100000000000003</v>
          </cell>
          <cell r="AK72">
            <v>0</v>
          </cell>
          <cell r="AL72">
            <v>22.041</v>
          </cell>
          <cell r="AM72">
            <v>0</v>
          </cell>
          <cell r="AN72">
            <v>1.1950000000000001</v>
          </cell>
          <cell r="AO72">
            <v>0</v>
          </cell>
          <cell r="AP72">
            <v>0.68300000000000005</v>
          </cell>
          <cell r="AQ72">
            <v>0</v>
          </cell>
          <cell r="AR72">
            <v>0.68300000000000005</v>
          </cell>
          <cell r="AS72">
            <v>0</v>
          </cell>
          <cell r="AT72">
            <v>0.68300000000000005</v>
          </cell>
          <cell r="AU72">
            <v>0</v>
          </cell>
          <cell r="AV72">
            <v>0.34100000000000003</v>
          </cell>
          <cell r="AW72">
            <v>0</v>
          </cell>
          <cell r="AX72">
            <v>1.6659999999999999</v>
          </cell>
          <cell r="AY72">
            <v>0</v>
          </cell>
          <cell r="AZ72">
            <v>0.90400000000000003</v>
          </cell>
          <cell r="BA72">
            <v>0</v>
          </cell>
          <cell r="BB72">
            <v>1.363</v>
          </cell>
          <cell r="BC72">
            <v>0</v>
          </cell>
          <cell r="BD72">
            <v>0</v>
          </cell>
          <cell r="BE72">
            <v>0</v>
          </cell>
          <cell r="BF72">
            <v>2.0979999999999999</v>
          </cell>
          <cell r="BG72">
            <v>0</v>
          </cell>
          <cell r="BH72">
            <v>1.022</v>
          </cell>
          <cell r="BI72">
            <v>0</v>
          </cell>
          <cell r="BJ72">
            <v>0.34100000000000003</v>
          </cell>
          <cell r="BK72">
            <v>0</v>
          </cell>
          <cell r="BL72">
            <v>1.3680000000000001</v>
          </cell>
          <cell r="BM72">
            <v>0</v>
          </cell>
          <cell r="BN72">
            <v>0.68300000000000005</v>
          </cell>
          <cell r="BO72">
            <v>0</v>
          </cell>
          <cell r="BP72">
            <v>2.222</v>
          </cell>
          <cell r="BQ72">
            <v>0</v>
          </cell>
          <cell r="BR72">
            <v>0.34100000000000003</v>
          </cell>
          <cell r="BS72">
            <v>0</v>
          </cell>
          <cell r="BT72">
            <v>0.68300000000000005</v>
          </cell>
          <cell r="BU72">
            <v>0</v>
          </cell>
          <cell r="BV72">
            <v>0.68300000000000005</v>
          </cell>
          <cell r="BW72">
            <v>0</v>
          </cell>
          <cell r="BX72">
            <v>0</v>
          </cell>
          <cell r="BY72">
            <v>0</v>
          </cell>
          <cell r="BZ72">
            <v>3.3740000000000001</v>
          </cell>
          <cell r="CA72">
            <v>0</v>
          </cell>
          <cell r="CB72">
            <v>0.34100000000000003</v>
          </cell>
          <cell r="CC72">
            <v>0</v>
          </cell>
          <cell r="CD72">
            <v>0.51300000000000001</v>
          </cell>
          <cell r="CE72">
            <v>0</v>
          </cell>
          <cell r="CF72">
            <v>0</v>
          </cell>
          <cell r="CG72">
            <v>0</v>
          </cell>
          <cell r="CH72">
            <v>1.0269999999999999</v>
          </cell>
          <cell r="CI72">
            <v>0</v>
          </cell>
          <cell r="CJ72">
            <v>0</v>
          </cell>
          <cell r="CK72">
            <v>0</v>
          </cell>
          <cell r="CL72">
            <v>2.7080000000000002</v>
          </cell>
          <cell r="CM72">
            <v>0</v>
          </cell>
          <cell r="CN72">
            <v>1.6819999999999999</v>
          </cell>
          <cell r="CO72">
            <v>0</v>
          </cell>
        </row>
        <row r="73">
          <cell r="D73">
            <v>2</v>
          </cell>
          <cell r="E73">
            <v>0</v>
          </cell>
          <cell r="F73">
            <v>2</v>
          </cell>
          <cell r="G73">
            <v>0</v>
          </cell>
          <cell r="H73">
            <v>3</v>
          </cell>
          <cell r="I73">
            <v>0</v>
          </cell>
          <cell r="J73">
            <v>2</v>
          </cell>
          <cell r="K73">
            <v>0</v>
          </cell>
          <cell r="L73">
            <v>1</v>
          </cell>
          <cell r="M73">
            <v>0</v>
          </cell>
          <cell r="N73">
            <v>3</v>
          </cell>
          <cell r="O73">
            <v>0</v>
          </cell>
          <cell r="P73">
            <v>0</v>
          </cell>
          <cell r="Q73">
            <v>0</v>
          </cell>
          <cell r="R73">
            <v>2</v>
          </cell>
          <cell r="S73">
            <v>0</v>
          </cell>
          <cell r="T73">
            <v>1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1</v>
          </cell>
          <cell r="AA73">
            <v>0</v>
          </cell>
          <cell r="AB73">
            <v>2</v>
          </cell>
          <cell r="AC73">
            <v>0</v>
          </cell>
          <cell r="AD73">
            <v>1</v>
          </cell>
          <cell r="AE73">
            <v>0</v>
          </cell>
          <cell r="AF73">
            <v>2</v>
          </cell>
          <cell r="AG73">
            <v>0</v>
          </cell>
          <cell r="AH73">
            <v>3</v>
          </cell>
          <cell r="AI73">
            <v>0</v>
          </cell>
          <cell r="AJ73">
            <v>1</v>
          </cell>
          <cell r="AK73">
            <v>0</v>
          </cell>
          <cell r="AL73">
            <v>2</v>
          </cell>
          <cell r="AM73">
            <v>0</v>
          </cell>
          <cell r="AN73">
            <v>5</v>
          </cell>
          <cell r="AO73">
            <v>0</v>
          </cell>
          <cell r="AP73">
            <v>3</v>
          </cell>
          <cell r="AQ73">
            <v>0</v>
          </cell>
          <cell r="AR73">
            <v>1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1</v>
          </cell>
          <cell r="BC73">
            <v>0</v>
          </cell>
          <cell r="BD73">
            <v>0</v>
          </cell>
          <cell r="BE73">
            <v>0</v>
          </cell>
          <cell r="BF73">
            <v>3</v>
          </cell>
          <cell r="BG73">
            <v>0</v>
          </cell>
          <cell r="BH73">
            <v>0</v>
          </cell>
          <cell r="BI73">
            <v>0</v>
          </cell>
          <cell r="BJ73">
            <v>2</v>
          </cell>
          <cell r="BK73">
            <v>0</v>
          </cell>
          <cell r="BL73">
            <v>0</v>
          </cell>
          <cell r="BM73">
            <v>0</v>
          </cell>
          <cell r="BN73">
            <v>1</v>
          </cell>
          <cell r="BO73">
            <v>0</v>
          </cell>
          <cell r="BP73">
            <v>4</v>
          </cell>
          <cell r="BQ73">
            <v>0</v>
          </cell>
          <cell r="BR73">
            <v>2</v>
          </cell>
          <cell r="BS73">
            <v>0</v>
          </cell>
          <cell r="BT73">
            <v>0</v>
          </cell>
          <cell r="BU73">
            <v>0</v>
          </cell>
          <cell r="BV73">
            <v>1</v>
          </cell>
          <cell r="BW73">
            <v>0</v>
          </cell>
          <cell r="BX73">
            <v>0</v>
          </cell>
          <cell r="BY73">
            <v>0</v>
          </cell>
          <cell r="BZ73">
            <v>3</v>
          </cell>
          <cell r="CA73">
            <v>0</v>
          </cell>
          <cell r="CB73">
            <v>2</v>
          </cell>
          <cell r="CC73">
            <v>0</v>
          </cell>
          <cell r="CD73">
            <v>0</v>
          </cell>
          <cell r="CE73">
            <v>0</v>
          </cell>
          <cell r="CF73">
            <v>1</v>
          </cell>
          <cell r="CG73">
            <v>0</v>
          </cell>
          <cell r="CH73">
            <v>1</v>
          </cell>
          <cell r="CI73">
            <v>0</v>
          </cell>
          <cell r="CJ73">
            <v>1</v>
          </cell>
          <cell r="CK73">
            <v>0</v>
          </cell>
          <cell r="CL73">
            <v>1</v>
          </cell>
          <cell r="CM73">
            <v>0</v>
          </cell>
          <cell r="CN73">
            <v>1</v>
          </cell>
          <cell r="CO73">
            <v>0</v>
          </cell>
        </row>
        <row r="74">
          <cell r="D74">
            <v>3.4609999999999999</v>
          </cell>
          <cell r="E74">
            <v>0</v>
          </cell>
          <cell r="F74">
            <v>3.4609999999999999</v>
          </cell>
          <cell r="G74">
            <v>0</v>
          </cell>
          <cell r="H74">
            <v>4.077</v>
          </cell>
          <cell r="I74">
            <v>0</v>
          </cell>
          <cell r="J74">
            <v>3.4609999999999999</v>
          </cell>
          <cell r="K74">
            <v>0</v>
          </cell>
          <cell r="L74">
            <v>0.98799999999999999</v>
          </cell>
          <cell r="M74">
            <v>0</v>
          </cell>
          <cell r="N74">
            <v>4.976</v>
          </cell>
          <cell r="O74">
            <v>0</v>
          </cell>
          <cell r="P74">
            <v>0</v>
          </cell>
          <cell r="Q74">
            <v>0</v>
          </cell>
          <cell r="R74">
            <v>0.68300000000000005</v>
          </cell>
          <cell r="S74">
            <v>0</v>
          </cell>
          <cell r="T74">
            <v>0.98799999999999999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2.843</v>
          </cell>
          <cell r="AA74">
            <v>0</v>
          </cell>
          <cell r="AB74">
            <v>3.83</v>
          </cell>
          <cell r="AC74">
            <v>0</v>
          </cell>
          <cell r="AD74">
            <v>0.61699999999999999</v>
          </cell>
          <cell r="AE74">
            <v>0</v>
          </cell>
          <cell r="AF74">
            <v>1.877</v>
          </cell>
          <cell r="AG74">
            <v>0</v>
          </cell>
          <cell r="AH74">
            <v>2.496</v>
          </cell>
          <cell r="AI74">
            <v>0</v>
          </cell>
          <cell r="AJ74">
            <v>0.61699999999999999</v>
          </cell>
          <cell r="AK74">
            <v>0</v>
          </cell>
          <cell r="AL74">
            <v>4.1929999999999996</v>
          </cell>
          <cell r="AM74">
            <v>0</v>
          </cell>
          <cell r="AN74">
            <v>7.577</v>
          </cell>
          <cell r="AO74">
            <v>0</v>
          </cell>
          <cell r="AP74">
            <v>4.077</v>
          </cell>
          <cell r="AQ74">
            <v>0</v>
          </cell>
          <cell r="AR74">
            <v>0.61699999999999999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0.61699999999999999</v>
          </cell>
          <cell r="AY74">
            <v>0</v>
          </cell>
          <cell r="AZ74">
            <v>0</v>
          </cell>
          <cell r="BA74">
            <v>0</v>
          </cell>
          <cell r="BB74">
            <v>0.61699999999999999</v>
          </cell>
          <cell r="BC74">
            <v>0</v>
          </cell>
          <cell r="BD74">
            <v>0</v>
          </cell>
          <cell r="BE74">
            <v>0</v>
          </cell>
          <cell r="BF74">
            <v>1.853</v>
          </cell>
          <cell r="BG74">
            <v>0</v>
          </cell>
          <cell r="BH74">
            <v>0</v>
          </cell>
          <cell r="BI74">
            <v>0</v>
          </cell>
          <cell r="BJ74">
            <v>3.4609999999999999</v>
          </cell>
          <cell r="BK74">
            <v>0</v>
          </cell>
          <cell r="BL74">
            <v>0</v>
          </cell>
          <cell r="BM74">
            <v>0</v>
          </cell>
          <cell r="BN74">
            <v>0.61699999999999999</v>
          </cell>
          <cell r="BO74">
            <v>0</v>
          </cell>
          <cell r="BP74">
            <v>4.6950000000000003</v>
          </cell>
          <cell r="BQ74">
            <v>0</v>
          </cell>
          <cell r="BR74">
            <v>1.887</v>
          </cell>
          <cell r="BS74">
            <v>0</v>
          </cell>
          <cell r="BT74">
            <v>0</v>
          </cell>
          <cell r="BU74">
            <v>0</v>
          </cell>
          <cell r="BV74">
            <v>0.61699999999999999</v>
          </cell>
          <cell r="BW74">
            <v>0</v>
          </cell>
          <cell r="BX74">
            <v>0</v>
          </cell>
          <cell r="BY74">
            <v>0</v>
          </cell>
          <cell r="BZ74">
            <v>1.853</v>
          </cell>
          <cell r="CA74">
            <v>0</v>
          </cell>
          <cell r="CB74">
            <v>1.887</v>
          </cell>
          <cell r="CC74">
            <v>0</v>
          </cell>
          <cell r="CD74">
            <v>0</v>
          </cell>
          <cell r="CE74">
            <v>0</v>
          </cell>
          <cell r="CF74">
            <v>2.88</v>
          </cell>
          <cell r="CG74">
            <v>0</v>
          </cell>
          <cell r="CH74">
            <v>2.843</v>
          </cell>
          <cell r="CI74">
            <v>0</v>
          </cell>
          <cell r="CJ74">
            <v>2.843</v>
          </cell>
          <cell r="CK74">
            <v>0</v>
          </cell>
          <cell r="CL74">
            <v>2.843</v>
          </cell>
          <cell r="CM74">
            <v>0</v>
          </cell>
          <cell r="CN74">
            <v>2.843</v>
          </cell>
          <cell r="C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0.40699999999999997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0.40699999999999997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0.51300000000000001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23.067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</row>
        <row r="77">
          <cell r="D77">
            <v>7.8599999999999994</v>
          </cell>
          <cell r="E77">
            <v>0</v>
          </cell>
          <cell r="F77">
            <v>4.1440000000000001</v>
          </cell>
          <cell r="G77">
            <v>0</v>
          </cell>
          <cell r="H77">
            <v>10.102</v>
          </cell>
          <cell r="I77">
            <v>0</v>
          </cell>
          <cell r="J77">
            <v>92.504000000000005</v>
          </cell>
          <cell r="K77">
            <v>0</v>
          </cell>
          <cell r="L77">
            <v>1.671</v>
          </cell>
          <cell r="M77">
            <v>0</v>
          </cell>
          <cell r="N77">
            <v>16.311999999999998</v>
          </cell>
          <cell r="O77">
            <v>0</v>
          </cell>
          <cell r="P77">
            <v>1.79</v>
          </cell>
          <cell r="Q77">
            <v>0</v>
          </cell>
          <cell r="R77">
            <v>1.0900000000000001</v>
          </cell>
          <cell r="S77">
            <v>0</v>
          </cell>
          <cell r="T77">
            <v>1.885</v>
          </cell>
          <cell r="U77">
            <v>0</v>
          </cell>
          <cell r="V77">
            <v>3.1440000000000001</v>
          </cell>
          <cell r="W77">
            <v>0</v>
          </cell>
          <cell r="X77">
            <v>2.9330000000000003</v>
          </cell>
          <cell r="Y77">
            <v>0</v>
          </cell>
          <cell r="Z77">
            <v>8.6269999999999989</v>
          </cell>
          <cell r="AA77">
            <v>0</v>
          </cell>
          <cell r="AB77">
            <v>42.003</v>
          </cell>
          <cell r="AC77">
            <v>0</v>
          </cell>
          <cell r="AD77">
            <v>1.8560000000000001</v>
          </cell>
          <cell r="AE77">
            <v>0</v>
          </cell>
          <cell r="AF77">
            <v>34.647999999999996</v>
          </cell>
          <cell r="AG77">
            <v>0</v>
          </cell>
          <cell r="AH77">
            <v>6.1769999999999996</v>
          </cell>
          <cell r="AI77">
            <v>0</v>
          </cell>
          <cell r="AJ77">
            <v>6.3239999999999998</v>
          </cell>
          <cell r="AK77">
            <v>0</v>
          </cell>
          <cell r="AL77">
            <v>67.664000000000001</v>
          </cell>
          <cell r="AM77">
            <v>0</v>
          </cell>
          <cell r="AN77">
            <v>82.295999999999992</v>
          </cell>
          <cell r="AO77">
            <v>0</v>
          </cell>
          <cell r="AP77">
            <v>8.516</v>
          </cell>
          <cell r="AQ77">
            <v>0</v>
          </cell>
          <cell r="AR77">
            <v>3.3339999999999996</v>
          </cell>
          <cell r="AS77">
            <v>0</v>
          </cell>
          <cell r="AT77">
            <v>128.41</v>
          </cell>
          <cell r="AU77">
            <v>0</v>
          </cell>
          <cell r="AV77">
            <v>24.553000000000001</v>
          </cell>
          <cell r="AW77">
            <v>0</v>
          </cell>
          <cell r="AX77">
            <v>36.931000000000004</v>
          </cell>
          <cell r="AY77">
            <v>0</v>
          </cell>
          <cell r="AZ77">
            <v>109.22299999999998</v>
          </cell>
          <cell r="BA77">
            <v>0</v>
          </cell>
          <cell r="BB77">
            <v>32.82</v>
          </cell>
          <cell r="BC77">
            <v>0</v>
          </cell>
          <cell r="BD77">
            <v>59.873999999999995</v>
          </cell>
          <cell r="BE77">
            <v>0</v>
          </cell>
          <cell r="BF77">
            <v>30.875</v>
          </cell>
          <cell r="BG77">
            <v>0</v>
          </cell>
          <cell r="BH77">
            <v>2.4370000000000003</v>
          </cell>
          <cell r="BI77">
            <v>0</v>
          </cell>
          <cell r="BJ77">
            <v>10.625999999999999</v>
          </cell>
          <cell r="BK77">
            <v>0</v>
          </cell>
          <cell r="BL77">
            <v>17.489999999999998</v>
          </cell>
          <cell r="BM77">
            <v>0</v>
          </cell>
          <cell r="BN77">
            <v>1.3</v>
          </cell>
          <cell r="BO77">
            <v>0</v>
          </cell>
          <cell r="BP77">
            <v>30.189</v>
          </cell>
          <cell r="BQ77">
            <v>0</v>
          </cell>
          <cell r="BR77">
            <v>5.2160000000000002</v>
          </cell>
          <cell r="BS77">
            <v>0</v>
          </cell>
          <cell r="BT77">
            <v>17.177</v>
          </cell>
          <cell r="BU77">
            <v>0</v>
          </cell>
          <cell r="BV77">
            <v>1.3</v>
          </cell>
          <cell r="BW77">
            <v>0</v>
          </cell>
          <cell r="BX77">
            <v>1.107</v>
          </cell>
          <cell r="BY77">
            <v>0</v>
          </cell>
          <cell r="BZ77">
            <v>94.219000000000008</v>
          </cell>
          <cell r="CA77">
            <v>0</v>
          </cell>
          <cell r="CB77">
            <v>4.2220000000000004</v>
          </cell>
          <cell r="CC77">
            <v>0</v>
          </cell>
          <cell r="CD77">
            <v>7.6289999999999996</v>
          </cell>
          <cell r="CE77">
            <v>0</v>
          </cell>
          <cell r="CF77">
            <v>2.88</v>
          </cell>
          <cell r="CG77">
            <v>0</v>
          </cell>
          <cell r="CH77">
            <v>10.721</v>
          </cell>
          <cell r="CI77">
            <v>0</v>
          </cell>
          <cell r="CJ77">
            <v>6.9379999999999997</v>
          </cell>
          <cell r="CK77">
            <v>0</v>
          </cell>
          <cell r="CL77">
            <v>7.0180000000000007</v>
          </cell>
          <cell r="CM77">
            <v>0</v>
          </cell>
          <cell r="CN77">
            <v>16.766000000000002</v>
          </cell>
          <cell r="CO77">
            <v>0</v>
          </cell>
        </row>
        <row r="78">
          <cell r="D78">
            <v>2.4329999999999998</v>
          </cell>
          <cell r="E78">
            <v>0</v>
          </cell>
          <cell r="F78">
            <v>4.024</v>
          </cell>
          <cell r="G78">
            <v>0</v>
          </cell>
          <cell r="H78">
            <v>22.61</v>
          </cell>
          <cell r="I78">
            <v>0</v>
          </cell>
          <cell r="J78">
            <v>4.1219999999999999</v>
          </cell>
          <cell r="K78">
            <v>0</v>
          </cell>
          <cell r="L78">
            <v>9.91</v>
          </cell>
          <cell r="M78">
            <v>0</v>
          </cell>
          <cell r="N78">
            <v>28.995999999999999</v>
          </cell>
          <cell r="O78">
            <v>0</v>
          </cell>
          <cell r="P78">
            <v>6.5960000000000001</v>
          </cell>
          <cell r="Q78">
            <v>0</v>
          </cell>
          <cell r="R78">
            <v>7.9660000000000002</v>
          </cell>
          <cell r="S78">
            <v>0</v>
          </cell>
          <cell r="T78">
            <v>0.63600000000000001</v>
          </cell>
          <cell r="U78">
            <v>0</v>
          </cell>
          <cell r="V78">
            <v>2.6640000000000001</v>
          </cell>
          <cell r="W78">
            <v>0</v>
          </cell>
          <cell r="X78">
            <v>4.4909999999999997</v>
          </cell>
          <cell r="Y78">
            <v>0</v>
          </cell>
          <cell r="Z78">
            <v>7.3179999999999996</v>
          </cell>
          <cell r="AA78">
            <v>0</v>
          </cell>
          <cell r="AB78">
            <v>0.69699999999999995</v>
          </cell>
          <cell r="AC78">
            <v>0</v>
          </cell>
          <cell r="AD78">
            <v>8.1170000000000009</v>
          </cell>
          <cell r="AE78">
            <v>0</v>
          </cell>
          <cell r="AF78">
            <v>3.7360000000000002</v>
          </cell>
          <cell r="AG78">
            <v>0</v>
          </cell>
          <cell r="AH78">
            <v>3.5249999999999999</v>
          </cell>
          <cell r="AI78">
            <v>0</v>
          </cell>
          <cell r="AJ78">
            <v>4.66</v>
          </cell>
          <cell r="AK78">
            <v>0</v>
          </cell>
          <cell r="AL78">
            <v>4.7009999999999996</v>
          </cell>
          <cell r="AM78">
            <v>0</v>
          </cell>
          <cell r="AN78">
            <v>22.821000000000002</v>
          </cell>
          <cell r="AO78">
            <v>0</v>
          </cell>
          <cell r="AP78">
            <v>5.2530000000000001</v>
          </cell>
          <cell r="AQ78">
            <v>0</v>
          </cell>
          <cell r="AR78">
            <v>15.452</v>
          </cell>
          <cell r="AS78">
            <v>0</v>
          </cell>
          <cell r="AT78">
            <v>14.807</v>
          </cell>
          <cell r="AU78">
            <v>0</v>
          </cell>
          <cell r="AV78">
            <v>0.38700000000000001</v>
          </cell>
          <cell r="AW78">
            <v>0</v>
          </cell>
          <cell r="AX78">
            <v>0.93300000000000005</v>
          </cell>
          <cell r="AY78">
            <v>0</v>
          </cell>
          <cell r="AZ78">
            <v>14.666</v>
          </cell>
          <cell r="BA78">
            <v>0</v>
          </cell>
          <cell r="BB78">
            <v>11.689</v>
          </cell>
          <cell r="BC78">
            <v>0</v>
          </cell>
          <cell r="BD78">
            <v>10.24</v>
          </cell>
          <cell r="BE78">
            <v>0</v>
          </cell>
          <cell r="BF78">
            <v>6.931</v>
          </cell>
          <cell r="BG78">
            <v>0</v>
          </cell>
          <cell r="BH78">
            <v>7.96</v>
          </cell>
          <cell r="BI78">
            <v>0</v>
          </cell>
          <cell r="BJ78">
            <v>10.808</v>
          </cell>
          <cell r="BK78">
            <v>0</v>
          </cell>
          <cell r="BL78">
            <v>0.20100000000000001</v>
          </cell>
          <cell r="BM78">
            <v>0</v>
          </cell>
          <cell r="BN78">
            <v>5.44</v>
          </cell>
          <cell r="BO78">
            <v>0</v>
          </cell>
          <cell r="BP78">
            <v>7.4189999999999996</v>
          </cell>
          <cell r="BQ78">
            <v>0</v>
          </cell>
          <cell r="BR78">
            <v>6.06</v>
          </cell>
          <cell r="BS78">
            <v>0</v>
          </cell>
          <cell r="BT78">
            <v>1.5249999999999999</v>
          </cell>
          <cell r="BU78">
            <v>0</v>
          </cell>
          <cell r="BV78">
            <v>11.391</v>
          </cell>
          <cell r="BW78">
            <v>0</v>
          </cell>
          <cell r="BX78">
            <v>1.333</v>
          </cell>
          <cell r="BY78">
            <v>0</v>
          </cell>
          <cell r="BZ78">
            <v>14.388999999999999</v>
          </cell>
          <cell r="CA78">
            <v>0</v>
          </cell>
          <cell r="CB78">
            <v>2.7589999999999999</v>
          </cell>
          <cell r="CC78">
            <v>0</v>
          </cell>
          <cell r="CD78">
            <v>0.52600000000000002</v>
          </cell>
          <cell r="CE78">
            <v>0</v>
          </cell>
          <cell r="CF78">
            <v>0.32300000000000001</v>
          </cell>
          <cell r="CG78">
            <v>0</v>
          </cell>
          <cell r="CH78">
            <v>11.702</v>
          </cell>
          <cell r="CI78">
            <v>0</v>
          </cell>
          <cell r="CJ78">
            <v>0.86099999999999999</v>
          </cell>
          <cell r="CK78">
            <v>0</v>
          </cell>
          <cell r="CL78">
            <v>0.20100000000000001</v>
          </cell>
          <cell r="CM78">
            <v>0</v>
          </cell>
          <cell r="CN78">
            <v>0.95799999999999996</v>
          </cell>
          <cell r="CO78">
            <v>0</v>
          </cell>
        </row>
      </sheetData>
      <sheetData sheetId="2">
        <row r="7">
          <cell r="D7">
            <v>3.3170000000000002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16.715</v>
          </cell>
          <cell r="O7">
            <v>0</v>
          </cell>
          <cell r="P7">
            <v>0</v>
          </cell>
          <cell r="Q7">
            <v>0</v>
          </cell>
          <cell r="R7">
            <v>2.7480000000000002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2.2029999999999998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121.809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7.1449999999999996</v>
          </cell>
          <cell r="AS7">
            <v>0</v>
          </cell>
          <cell r="AT7">
            <v>0</v>
          </cell>
          <cell r="AU7">
            <v>0</v>
          </cell>
          <cell r="AV7">
            <v>3.056</v>
          </cell>
          <cell r="AW7">
            <v>0</v>
          </cell>
          <cell r="AX7">
            <v>1.222</v>
          </cell>
          <cell r="AY7">
            <v>0</v>
          </cell>
          <cell r="AZ7">
            <v>105.815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119.15700000000001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1.304</v>
          </cell>
          <cell r="CC7">
            <v>0</v>
          </cell>
          <cell r="CD7">
            <v>18.222000000000001</v>
          </cell>
          <cell r="CE7">
            <v>0</v>
          </cell>
          <cell r="CF7">
            <v>14.222999999999999</v>
          </cell>
          <cell r="CG7">
            <v>0</v>
          </cell>
          <cell r="CH7">
            <v>0</v>
          </cell>
          <cell r="CI7">
            <v>0</v>
          </cell>
          <cell r="CJ7">
            <v>1.65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32.5</v>
          </cell>
          <cell r="AS21">
            <v>0</v>
          </cell>
          <cell r="AT21">
            <v>0</v>
          </cell>
          <cell r="AU21">
            <v>0</v>
          </cell>
          <cell r="AV21">
            <v>0.5</v>
          </cell>
          <cell r="AW21">
            <v>0</v>
          </cell>
          <cell r="AX21">
            <v>6.5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1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1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4.8419999999999996</v>
          </cell>
          <cell r="AS22">
            <v>0</v>
          </cell>
          <cell r="AT22">
            <v>0</v>
          </cell>
          <cell r="AU22">
            <v>0</v>
          </cell>
          <cell r="AV22">
            <v>3.056</v>
          </cell>
          <cell r="AW22">
            <v>0</v>
          </cell>
          <cell r="AX22">
            <v>1.222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1.65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1.65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1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1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117.001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105.815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117.50700000000001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</row>
        <row r="35">
          <cell r="D35">
            <v>3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4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5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2</v>
          </cell>
          <cell r="CC35">
            <v>0</v>
          </cell>
          <cell r="CD35">
            <v>10</v>
          </cell>
          <cell r="CE35">
            <v>0</v>
          </cell>
          <cell r="CF35">
            <v>10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</row>
        <row r="36">
          <cell r="D36">
            <v>3.3170000000000002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2.2029999999999998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2.3029999999999999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1.304</v>
          </cell>
          <cell r="CC36">
            <v>0</v>
          </cell>
          <cell r="CD36">
            <v>17.222000000000001</v>
          </cell>
          <cell r="CE36">
            <v>0</v>
          </cell>
          <cell r="CF36">
            <v>5.3049999999999997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1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0.19500000000000001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14.598000000000001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4</v>
          </cell>
          <cell r="O43">
            <v>0</v>
          </cell>
          <cell r="P43">
            <v>0</v>
          </cell>
          <cell r="Q43">
            <v>0</v>
          </cell>
          <cell r="R43">
            <v>1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1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16.715</v>
          </cell>
          <cell r="O44">
            <v>0</v>
          </cell>
          <cell r="P44">
            <v>0</v>
          </cell>
          <cell r="Q44">
            <v>0</v>
          </cell>
          <cell r="R44">
            <v>2.7480000000000002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4.6130000000000004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2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8.9179999999999993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17.779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29.904</v>
          </cell>
          <cell r="BO55">
            <v>0</v>
          </cell>
          <cell r="BP55">
            <v>54.524999999999999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1.7290000000000001</v>
          </cell>
          <cell r="BW55">
            <v>0</v>
          </cell>
          <cell r="BX55">
            <v>9.4749999999999996</v>
          </cell>
          <cell r="BY55">
            <v>0</v>
          </cell>
          <cell r="BZ55">
            <v>7.7859999999999996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4.399</v>
          </cell>
          <cell r="CM55">
            <v>0</v>
          </cell>
          <cell r="CN55">
            <v>0</v>
          </cell>
          <cell r="C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22</v>
          </cell>
          <cell r="BO56">
            <v>0</v>
          </cell>
          <cell r="BP56">
            <v>60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25.626000000000001</v>
          </cell>
          <cell r="BO57">
            <v>0</v>
          </cell>
          <cell r="BP57">
            <v>54.524999999999999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8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2.5</v>
          </cell>
          <cell r="BY60">
            <v>0</v>
          </cell>
          <cell r="BZ60">
            <v>12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4</v>
          </cell>
          <cell r="CM60">
            <v>0</v>
          </cell>
          <cell r="CN60">
            <v>0</v>
          </cell>
          <cell r="CO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9.16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2.3359999999999999</v>
          </cell>
          <cell r="BY61">
            <v>0</v>
          </cell>
          <cell r="BZ61">
            <v>7.7859999999999996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4.399</v>
          </cell>
          <cell r="CM61">
            <v>0</v>
          </cell>
          <cell r="CN61">
            <v>0</v>
          </cell>
          <cell r="C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1</v>
          </cell>
          <cell r="BW62">
            <v>0</v>
          </cell>
          <cell r="BX62">
            <v>4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1.7290000000000001</v>
          </cell>
          <cell r="BW63">
            <v>0</v>
          </cell>
          <cell r="BX63">
            <v>7.1390000000000002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1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6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8.6189999999999998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4.2779999999999996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3.9740000000000002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3.9740000000000002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7.1680000000000001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5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5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3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3.9740000000000002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3.9740000000000002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7.1680000000000001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</row>
        <row r="77">
          <cell r="D77">
            <v>3.3170000000000002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16.715</v>
          </cell>
          <cell r="O77">
            <v>0</v>
          </cell>
          <cell r="P77">
            <v>0</v>
          </cell>
          <cell r="Q77">
            <v>0</v>
          </cell>
          <cell r="R77">
            <v>2.7480000000000002</v>
          </cell>
          <cell r="S77">
            <v>0</v>
          </cell>
          <cell r="T77">
            <v>0</v>
          </cell>
          <cell r="U77">
            <v>0</v>
          </cell>
          <cell r="V77">
            <v>17.779</v>
          </cell>
          <cell r="W77">
            <v>0</v>
          </cell>
          <cell r="X77">
            <v>2.2029999999999998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121.809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7.1449999999999996</v>
          </cell>
          <cell r="AS77">
            <v>0</v>
          </cell>
          <cell r="AT77">
            <v>0</v>
          </cell>
          <cell r="AU77">
            <v>0</v>
          </cell>
          <cell r="AV77">
            <v>3.056</v>
          </cell>
          <cell r="AW77">
            <v>0</v>
          </cell>
          <cell r="AZ77">
            <v>109.789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123.13100000000001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29.904</v>
          </cell>
          <cell r="BO77">
            <v>0</v>
          </cell>
          <cell r="BP77">
            <v>61.692999999999998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1.7290000000000001</v>
          </cell>
          <cell r="BW77">
            <v>0</v>
          </cell>
          <cell r="BX77">
            <v>9.4749999999999996</v>
          </cell>
          <cell r="BY77">
            <v>0</v>
          </cell>
          <cell r="BZ77">
            <v>7.7859999999999996</v>
          </cell>
          <cell r="CA77">
            <v>0</v>
          </cell>
          <cell r="CB77">
            <v>1.304</v>
          </cell>
          <cell r="CC77">
            <v>0</v>
          </cell>
          <cell r="CD77">
            <v>18.222000000000001</v>
          </cell>
          <cell r="CE77">
            <v>0</v>
          </cell>
          <cell r="CF77">
            <v>14.222999999999999</v>
          </cell>
          <cell r="CG77">
            <v>0</v>
          </cell>
          <cell r="CH77">
            <v>0</v>
          </cell>
          <cell r="CI77">
            <v>0</v>
          </cell>
          <cell r="CJ77">
            <v>1.65</v>
          </cell>
          <cell r="CK77">
            <v>0</v>
          </cell>
          <cell r="CL77">
            <v>4.399</v>
          </cell>
          <cell r="CM77">
            <v>0</v>
          </cell>
          <cell r="CN77">
            <v>0</v>
          </cell>
          <cell r="CO77">
            <v>0</v>
          </cell>
        </row>
        <row r="78">
          <cell r="D78">
            <v>2.57</v>
          </cell>
          <cell r="E78">
            <v>0</v>
          </cell>
          <cell r="F78">
            <v>8.7129999999999992</v>
          </cell>
          <cell r="G78">
            <v>0</v>
          </cell>
          <cell r="H78">
            <v>1.5129999999999999</v>
          </cell>
          <cell r="I78">
            <v>0</v>
          </cell>
          <cell r="J78">
            <v>1.1339999999999999</v>
          </cell>
          <cell r="K78">
            <v>0</v>
          </cell>
          <cell r="L78">
            <v>2.4929999999999999</v>
          </cell>
          <cell r="M78">
            <v>0</v>
          </cell>
          <cell r="N78">
            <v>1.65</v>
          </cell>
          <cell r="O78">
            <v>0</v>
          </cell>
          <cell r="P78">
            <v>5.0259999999999998</v>
          </cell>
          <cell r="Q78">
            <v>0</v>
          </cell>
          <cell r="R78">
            <v>19.766999999999999</v>
          </cell>
          <cell r="S78">
            <v>0</v>
          </cell>
          <cell r="T78">
            <v>2.8330000000000002</v>
          </cell>
          <cell r="U78">
            <v>0</v>
          </cell>
          <cell r="V78">
            <v>11.223000000000001</v>
          </cell>
          <cell r="W78">
            <v>0</v>
          </cell>
          <cell r="X78">
            <v>1.3</v>
          </cell>
          <cell r="Y78">
            <v>0</v>
          </cell>
          <cell r="Z78">
            <v>1.9930000000000001</v>
          </cell>
          <cell r="AA78">
            <v>0</v>
          </cell>
          <cell r="AB78">
            <v>0.56299999999999994</v>
          </cell>
          <cell r="AC78">
            <v>0</v>
          </cell>
          <cell r="AD78">
            <v>2.1440000000000001</v>
          </cell>
          <cell r="AE78">
            <v>0</v>
          </cell>
          <cell r="AF78">
            <v>19.084</v>
          </cell>
          <cell r="AG78">
            <v>0</v>
          </cell>
          <cell r="AH78">
            <v>19.084</v>
          </cell>
          <cell r="AI78">
            <v>0</v>
          </cell>
          <cell r="AJ78">
            <v>0.63600000000000001</v>
          </cell>
          <cell r="AK78">
            <v>0</v>
          </cell>
          <cell r="AL78">
            <v>19.084</v>
          </cell>
          <cell r="AM78">
            <v>0</v>
          </cell>
          <cell r="AN78">
            <v>56.192</v>
          </cell>
          <cell r="AO78">
            <v>0</v>
          </cell>
          <cell r="AP78">
            <v>24.579000000000001</v>
          </cell>
          <cell r="AQ78">
            <v>0</v>
          </cell>
          <cell r="AR78">
            <v>27.916</v>
          </cell>
          <cell r="AS78">
            <v>0</v>
          </cell>
          <cell r="AT78">
            <v>25.911999999999999</v>
          </cell>
          <cell r="AU78">
            <v>0</v>
          </cell>
          <cell r="AV78">
            <v>62.968000000000004</v>
          </cell>
          <cell r="AW78">
            <v>0</v>
          </cell>
          <cell r="AX78">
            <v>31.391999999999999</v>
          </cell>
          <cell r="AY78">
            <v>0</v>
          </cell>
          <cell r="AZ78">
            <v>1.6539999999999999</v>
          </cell>
          <cell r="BA78">
            <v>0</v>
          </cell>
          <cell r="BB78">
            <v>2.569</v>
          </cell>
          <cell r="BC78">
            <v>0</v>
          </cell>
          <cell r="BD78">
            <v>1.659</v>
          </cell>
          <cell r="BE78">
            <v>0</v>
          </cell>
          <cell r="BF78">
            <v>2.569</v>
          </cell>
          <cell r="BG78">
            <v>0</v>
          </cell>
          <cell r="BH78">
            <v>0.56299999999999994</v>
          </cell>
          <cell r="BI78">
            <v>0</v>
          </cell>
          <cell r="BJ78">
            <v>23.001000000000001</v>
          </cell>
          <cell r="BK78">
            <v>0</v>
          </cell>
          <cell r="BL78">
            <v>7.3209999999999997</v>
          </cell>
          <cell r="BM78">
            <v>0</v>
          </cell>
          <cell r="BN78">
            <v>30.43</v>
          </cell>
          <cell r="BO78">
            <v>0</v>
          </cell>
          <cell r="BP78">
            <v>21.167000000000002</v>
          </cell>
          <cell r="BQ78">
            <v>0</v>
          </cell>
          <cell r="BR78">
            <v>29.34</v>
          </cell>
          <cell r="BS78">
            <v>0</v>
          </cell>
          <cell r="BT78">
            <v>5.19</v>
          </cell>
          <cell r="BU78">
            <v>0</v>
          </cell>
          <cell r="BV78">
            <v>26.620999999999999</v>
          </cell>
          <cell r="BW78">
            <v>0</v>
          </cell>
          <cell r="BX78">
            <v>15.622</v>
          </cell>
          <cell r="BY78">
            <v>0</v>
          </cell>
          <cell r="BZ78">
            <v>23.515999999999998</v>
          </cell>
          <cell r="CA78">
            <v>0</v>
          </cell>
          <cell r="CB78">
            <v>14.207000000000001</v>
          </cell>
          <cell r="CC78">
            <v>0</v>
          </cell>
          <cell r="CD78">
            <v>3.8340000000000001</v>
          </cell>
          <cell r="CE78">
            <v>0</v>
          </cell>
          <cell r="CF78">
            <v>9.2539999999999996</v>
          </cell>
          <cell r="CG78">
            <v>0</v>
          </cell>
          <cell r="CH78">
            <v>2.931</v>
          </cell>
          <cell r="CI78">
            <v>0</v>
          </cell>
          <cell r="CJ78">
            <v>1.7909999999999999</v>
          </cell>
          <cell r="CK78">
            <v>0</v>
          </cell>
          <cell r="CL78">
            <v>26.771999999999998</v>
          </cell>
          <cell r="CM78">
            <v>0</v>
          </cell>
          <cell r="CN78">
            <v>25.146999999999998</v>
          </cell>
          <cell r="CO78">
            <v>0</v>
          </cell>
        </row>
      </sheetData>
      <sheetData sheetId="3"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D55">
            <v>4.8230000000000004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1.7570000000000001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2.7850000000000001</v>
          </cell>
          <cell r="W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1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2</v>
          </cell>
          <cell r="W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1.214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2.7850000000000001</v>
          </cell>
          <cell r="W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D66">
            <v>6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1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D67">
            <v>4.8230000000000004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0.54300000000000004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D68">
            <v>0.45900000000000002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3.363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D71">
            <v>1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8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D72">
            <v>0.45900000000000002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3.363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D77">
            <v>5.282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1.7570000000000001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3.363</v>
          </cell>
          <cell r="S77">
            <v>0</v>
          </cell>
          <cell r="T77">
            <v>0</v>
          </cell>
          <cell r="U77">
            <v>0</v>
          </cell>
          <cell r="V77">
            <v>2.7850000000000001</v>
          </cell>
          <cell r="W77">
            <v>0</v>
          </cell>
        </row>
        <row r="78">
          <cell r="D78">
            <v>7.8890000000000002</v>
          </cell>
          <cell r="E78">
            <v>0</v>
          </cell>
          <cell r="F78">
            <v>6.444</v>
          </cell>
          <cell r="G78">
            <v>0</v>
          </cell>
          <cell r="H78">
            <v>7.7569999999999997</v>
          </cell>
          <cell r="I78">
            <v>0</v>
          </cell>
          <cell r="J78">
            <v>7.6260000000000003</v>
          </cell>
          <cell r="K78">
            <v>0</v>
          </cell>
          <cell r="L78">
            <v>8.5350000000000001</v>
          </cell>
          <cell r="M78">
            <v>0</v>
          </cell>
          <cell r="N78">
            <v>7.4249999999999998</v>
          </cell>
          <cell r="O78">
            <v>0</v>
          </cell>
          <cell r="P78">
            <v>5.9740000000000002</v>
          </cell>
          <cell r="Q78">
            <v>0</v>
          </cell>
          <cell r="R78">
            <v>10.683</v>
          </cell>
          <cell r="S78">
            <v>0</v>
          </cell>
          <cell r="T78">
            <v>10.096</v>
          </cell>
          <cell r="U78">
            <v>0</v>
          </cell>
          <cell r="V78">
            <v>9.77</v>
          </cell>
          <cell r="W78">
            <v>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ЛПИНО Июнь"/>
      <sheetName val="МЕТАЛЛОСТРОЙ Июнь"/>
      <sheetName val="ПОНТОННЫЙ Июнь"/>
      <sheetName val="САПЕРНЫЙ Июнь"/>
    </sheetNames>
    <sheetDataSet>
      <sheetData sheetId="0">
        <row r="7">
          <cell r="D7">
            <v>4.3730000000000002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4.4660000000000002</v>
          </cell>
          <cell r="O7">
            <v>0</v>
          </cell>
          <cell r="P7">
            <v>16.721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3.2829999999999999</v>
          </cell>
          <cell r="AE7">
            <v>0</v>
          </cell>
          <cell r="AF7">
            <v>0</v>
          </cell>
          <cell r="AG7">
            <v>0</v>
          </cell>
          <cell r="AH7">
            <v>1.0860000000000001</v>
          </cell>
          <cell r="AI7">
            <v>0</v>
          </cell>
          <cell r="AJ7">
            <v>0</v>
          </cell>
          <cell r="AK7">
            <v>0</v>
          </cell>
          <cell r="AL7">
            <v>484.03800000000001</v>
          </cell>
          <cell r="AM7">
            <v>0</v>
          </cell>
          <cell r="AN7">
            <v>0.251</v>
          </cell>
          <cell r="AO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</row>
        <row r="21">
          <cell r="D21">
            <v>52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62.2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</row>
        <row r="22">
          <cell r="D22">
            <v>4.3730000000000002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3.6280000000000001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6</v>
          </cell>
          <cell r="AE23">
            <v>0</v>
          </cell>
          <cell r="AF23">
            <v>0</v>
          </cell>
          <cell r="AG23">
            <v>0</v>
          </cell>
          <cell r="AH23">
            <v>14.4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3.2829999999999999</v>
          </cell>
          <cell r="AE24">
            <v>0</v>
          </cell>
          <cell r="AF24">
            <v>0</v>
          </cell>
          <cell r="AG24">
            <v>0</v>
          </cell>
          <cell r="AH24">
            <v>1.0860000000000001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120</v>
          </cell>
          <cell r="AM25">
            <v>0</v>
          </cell>
          <cell r="AN25">
            <v>0</v>
          </cell>
          <cell r="A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89.811000000000007</v>
          </cell>
          <cell r="AM26">
            <v>0</v>
          </cell>
          <cell r="AN26">
            <v>0</v>
          </cell>
          <cell r="A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1</v>
          </cell>
          <cell r="AM29">
            <v>0</v>
          </cell>
          <cell r="AN29">
            <v>0</v>
          </cell>
          <cell r="AO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340.01499999999999</v>
          </cell>
          <cell r="AM30">
            <v>0</v>
          </cell>
          <cell r="AN30">
            <v>0</v>
          </cell>
          <cell r="A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2</v>
          </cell>
          <cell r="AM33">
            <v>0</v>
          </cell>
          <cell r="AN33">
            <v>0.3</v>
          </cell>
          <cell r="A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0.83799999999999997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0.58199999999999996</v>
          </cell>
          <cell r="AM34">
            <v>0</v>
          </cell>
          <cell r="AN34">
            <v>0.251</v>
          </cell>
          <cell r="A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1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16.721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7</v>
          </cell>
          <cell r="AM45">
            <v>0</v>
          </cell>
          <cell r="AN45">
            <v>0</v>
          </cell>
          <cell r="A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53.63</v>
          </cell>
          <cell r="AM46">
            <v>0</v>
          </cell>
          <cell r="AN46">
            <v>0</v>
          </cell>
          <cell r="A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</row>
        <row r="55">
          <cell r="D55">
            <v>1.716</v>
          </cell>
          <cell r="E55">
            <v>0</v>
          </cell>
          <cell r="F55">
            <v>4.9550000000000001</v>
          </cell>
          <cell r="G55">
            <v>0</v>
          </cell>
          <cell r="H55">
            <v>0</v>
          </cell>
          <cell r="I55">
            <v>0</v>
          </cell>
          <cell r="J55">
            <v>7.17</v>
          </cell>
          <cell r="K55">
            <v>0</v>
          </cell>
          <cell r="L55">
            <v>3.3810000000000002</v>
          </cell>
          <cell r="M55">
            <v>0</v>
          </cell>
          <cell r="N55">
            <v>3.5709999999999997</v>
          </cell>
          <cell r="O55">
            <v>0</v>
          </cell>
          <cell r="P55">
            <v>0</v>
          </cell>
          <cell r="Q55">
            <v>0</v>
          </cell>
          <cell r="R55">
            <v>8.4659999999999993</v>
          </cell>
          <cell r="S55">
            <v>0</v>
          </cell>
          <cell r="T55">
            <v>8.032</v>
          </cell>
          <cell r="U55">
            <v>0</v>
          </cell>
          <cell r="V55">
            <v>2.7589999999999999</v>
          </cell>
          <cell r="W55">
            <v>0</v>
          </cell>
          <cell r="X55">
            <v>2.7589999999999999</v>
          </cell>
          <cell r="Y55">
            <v>0</v>
          </cell>
          <cell r="Z55">
            <v>2.7589999999999999</v>
          </cell>
          <cell r="AA55">
            <v>0</v>
          </cell>
          <cell r="AB55">
            <v>2.7589999999999999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6.6670000000000007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1.5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2.6459999999999999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6</v>
          </cell>
          <cell r="K58">
            <v>0</v>
          </cell>
          <cell r="L58">
            <v>2.5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4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6.5949999999999998</v>
          </cell>
          <cell r="K59">
            <v>0</v>
          </cell>
          <cell r="L59">
            <v>2.806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4.3600000000000003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3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5.0609999999999999</v>
          </cell>
          <cell r="S61">
            <v>0</v>
          </cell>
          <cell r="T61">
            <v>1.2709999999999999</v>
          </cell>
          <cell r="U61">
            <v>0</v>
          </cell>
          <cell r="V61">
            <v>1.2709999999999999</v>
          </cell>
          <cell r="W61">
            <v>0</v>
          </cell>
          <cell r="X61">
            <v>1.2709999999999999</v>
          </cell>
          <cell r="Y61">
            <v>0</v>
          </cell>
          <cell r="Z61">
            <v>1.2709999999999999</v>
          </cell>
          <cell r="AA61">
            <v>0</v>
          </cell>
          <cell r="AB61">
            <v>1.2709999999999999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2.5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1.732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</row>
        <row r="66">
          <cell r="D66">
            <v>1</v>
          </cell>
          <cell r="E66">
            <v>0</v>
          </cell>
          <cell r="F66">
            <v>2</v>
          </cell>
          <cell r="G66">
            <v>0</v>
          </cell>
          <cell r="H66">
            <v>0</v>
          </cell>
          <cell r="I66">
            <v>0</v>
          </cell>
          <cell r="J66">
            <v>1</v>
          </cell>
          <cell r="K66">
            <v>0</v>
          </cell>
          <cell r="L66">
            <v>1</v>
          </cell>
          <cell r="M66">
            <v>0</v>
          </cell>
          <cell r="N66">
            <v>1</v>
          </cell>
          <cell r="O66">
            <v>0</v>
          </cell>
          <cell r="P66">
            <v>0</v>
          </cell>
          <cell r="Q66">
            <v>0</v>
          </cell>
          <cell r="R66">
            <v>2</v>
          </cell>
          <cell r="S66">
            <v>0</v>
          </cell>
          <cell r="T66">
            <v>1</v>
          </cell>
          <cell r="U66">
            <v>0</v>
          </cell>
          <cell r="V66">
            <v>1</v>
          </cell>
          <cell r="W66">
            <v>0</v>
          </cell>
          <cell r="X66">
            <v>1</v>
          </cell>
          <cell r="Y66">
            <v>0</v>
          </cell>
          <cell r="Z66">
            <v>1</v>
          </cell>
          <cell r="AA66">
            <v>0</v>
          </cell>
          <cell r="AB66">
            <v>1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1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</row>
        <row r="67">
          <cell r="D67">
            <v>1.716</v>
          </cell>
          <cell r="E67">
            <v>0</v>
          </cell>
          <cell r="F67">
            <v>4.9550000000000001</v>
          </cell>
          <cell r="G67">
            <v>0</v>
          </cell>
          <cell r="H67">
            <v>0</v>
          </cell>
          <cell r="I67">
            <v>0</v>
          </cell>
          <cell r="J67">
            <v>0.57499999999999996</v>
          </cell>
          <cell r="K67">
            <v>0</v>
          </cell>
          <cell r="L67">
            <v>0.57499999999999996</v>
          </cell>
          <cell r="M67">
            <v>0</v>
          </cell>
          <cell r="N67">
            <v>0.92500000000000004</v>
          </cell>
          <cell r="O67">
            <v>0</v>
          </cell>
          <cell r="P67">
            <v>0</v>
          </cell>
          <cell r="Q67">
            <v>0</v>
          </cell>
          <cell r="R67">
            <v>3.4049999999999998</v>
          </cell>
          <cell r="S67">
            <v>0</v>
          </cell>
          <cell r="T67">
            <v>6.7610000000000001</v>
          </cell>
          <cell r="U67">
            <v>0</v>
          </cell>
          <cell r="V67">
            <v>1.488</v>
          </cell>
          <cell r="W67">
            <v>0</v>
          </cell>
          <cell r="X67">
            <v>1.488</v>
          </cell>
          <cell r="Y67">
            <v>0</v>
          </cell>
          <cell r="Z67">
            <v>1.488</v>
          </cell>
          <cell r="AA67">
            <v>0</v>
          </cell>
          <cell r="AB67">
            <v>1.488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0.57499999999999996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6.2839999999999998</v>
          </cell>
          <cell r="I68">
            <v>0</v>
          </cell>
          <cell r="J68">
            <v>0</v>
          </cell>
          <cell r="K68">
            <v>0</v>
          </cell>
          <cell r="L68">
            <v>1.9710000000000001</v>
          </cell>
          <cell r="M68">
            <v>0</v>
          </cell>
          <cell r="N68">
            <v>0</v>
          </cell>
          <cell r="O68">
            <v>0</v>
          </cell>
          <cell r="P68">
            <v>0.98499999999999999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12.023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1.8580000000000001</v>
          </cell>
          <cell r="AC68">
            <v>0</v>
          </cell>
          <cell r="AD68">
            <v>1.5489999999999999</v>
          </cell>
          <cell r="AE68">
            <v>0</v>
          </cell>
          <cell r="AF68">
            <v>0</v>
          </cell>
          <cell r="AG68">
            <v>0</v>
          </cell>
          <cell r="AH68">
            <v>1.9710000000000001</v>
          </cell>
          <cell r="AI68">
            <v>0</v>
          </cell>
          <cell r="AJ68">
            <v>3.1</v>
          </cell>
          <cell r="AK68">
            <v>0</v>
          </cell>
          <cell r="AL68">
            <v>41.984000000000002</v>
          </cell>
          <cell r="AM68">
            <v>0</v>
          </cell>
          <cell r="AN68">
            <v>0</v>
          </cell>
          <cell r="A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2</v>
          </cell>
          <cell r="M71">
            <v>0</v>
          </cell>
          <cell r="N71">
            <v>0</v>
          </cell>
          <cell r="O71">
            <v>0</v>
          </cell>
          <cell r="P71">
            <v>1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1</v>
          </cell>
          <cell r="AE71">
            <v>0</v>
          </cell>
          <cell r="AF71">
            <v>0</v>
          </cell>
          <cell r="AG71">
            <v>0</v>
          </cell>
          <cell r="AH71">
            <v>2</v>
          </cell>
          <cell r="AI71">
            <v>0</v>
          </cell>
          <cell r="AJ71">
            <v>2</v>
          </cell>
          <cell r="AK71">
            <v>0</v>
          </cell>
          <cell r="AL71">
            <v>32</v>
          </cell>
          <cell r="AM71">
            <v>0</v>
          </cell>
          <cell r="AN71">
            <v>0</v>
          </cell>
          <cell r="AO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1.9710000000000001</v>
          </cell>
          <cell r="M72">
            <v>0</v>
          </cell>
          <cell r="N72">
            <v>0</v>
          </cell>
          <cell r="O72">
            <v>0</v>
          </cell>
          <cell r="P72">
            <v>0.98499999999999999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1.5489999999999999</v>
          </cell>
          <cell r="AE72">
            <v>0</v>
          </cell>
          <cell r="AF72">
            <v>0</v>
          </cell>
          <cell r="AG72">
            <v>0</v>
          </cell>
          <cell r="AH72">
            <v>1.9710000000000001</v>
          </cell>
          <cell r="AI72">
            <v>0</v>
          </cell>
          <cell r="AJ72">
            <v>3.1</v>
          </cell>
          <cell r="AK72">
            <v>0</v>
          </cell>
          <cell r="AL72">
            <v>41.984000000000002</v>
          </cell>
          <cell r="AM72">
            <v>0</v>
          </cell>
          <cell r="AN72">
            <v>0</v>
          </cell>
          <cell r="AO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1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1.8580000000000001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6.2839999999999998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12.023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</row>
        <row r="77">
          <cell r="D77">
            <v>6.0890000000000004</v>
          </cell>
          <cell r="E77">
            <v>0</v>
          </cell>
          <cell r="F77">
            <v>4.9550000000000001</v>
          </cell>
          <cell r="G77">
            <v>0</v>
          </cell>
          <cell r="H77">
            <v>6.2839999999999998</v>
          </cell>
          <cell r="I77">
            <v>0</v>
          </cell>
          <cell r="J77">
            <v>7.17</v>
          </cell>
          <cell r="K77">
            <v>0</v>
          </cell>
          <cell r="L77">
            <v>5.3520000000000003</v>
          </cell>
          <cell r="M77">
            <v>0</v>
          </cell>
          <cell r="N77">
            <v>8.036999999999999</v>
          </cell>
          <cell r="O77">
            <v>0</v>
          </cell>
          <cell r="P77">
            <v>17.706</v>
          </cell>
          <cell r="Q77">
            <v>0</v>
          </cell>
          <cell r="R77">
            <v>8.4659999999999993</v>
          </cell>
          <cell r="S77">
            <v>0</v>
          </cell>
          <cell r="T77">
            <v>8.032</v>
          </cell>
          <cell r="U77">
            <v>0</v>
          </cell>
          <cell r="V77">
            <v>14.782</v>
          </cell>
          <cell r="W77">
            <v>0</v>
          </cell>
          <cell r="X77">
            <v>2.7589999999999999</v>
          </cell>
          <cell r="Y77">
            <v>0</v>
          </cell>
          <cell r="Z77">
            <v>2.7589999999999999</v>
          </cell>
          <cell r="AA77">
            <v>0</v>
          </cell>
          <cell r="AB77">
            <v>4.617</v>
          </cell>
          <cell r="AC77">
            <v>0</v>
          </cell>
          <cell r="AD77">
            <v>4.8319999999999999</v>
          </cell>
          <cell r="AE77">
            <v>0</v>
          </cell>
          <cell r="AF77">
            <v>0</v>
          </cell>
          <cell r="AG77">
            <v>0</v>
          </cell>
          <cell r="AH77">
            <v>3.0570000000000004</v>
          </cell>
          <cell r="AI77">
            <v>0</v>
          </cell>
          <cell r="AJ77">
            <v>9.7670000000000012</v>
          </cell>
          <cell r="AK77">
            <v>0</v>
          </cell>
          <cell r="AL77">
            <v>526.02200000000005</v>
          </cell>
          <cell r="AM77">
            <v>0</v>
          </cell>
          <cell r="AN77">
            <v>0.251</v>
          </cell>
          <cell r="AO77">
            <v>0</v>
          </cell>
        </row>
        <row r="78">
          <cell r="D78">
            <v>2.6179999999999999</v>
          </cell>
          <cell r="E78">
            <v>0</v>
          </cell>
          <cell r="F78">
            <v>1.4510000000000001</v>
          </cell>
          <cell r="G78">
            <v>0</v>
          </cell>
          <cell r="H78">
            <v>3.1339999999999999</v>
          </cell>
          <cell r="I78">
            <v>0</v>
          </cell>
          <cell r="J78">
            <v>2.8149999999999999</v>
          </cell>
          <cell r="K78">
            <v>0</v>
          </cell>
          <cell r="L78">
            <v>4.8010000000000002</v>
          </cell>
          <cell r="M78">
            <v>0</v>
          </cell>
          <cell r="N78">
            <v>1.2470000000000001</v>
          </cell>
          <cell r="O78">
            <v>0</v>
          </cell>
          <cell r="P78">
            <v>6.3710000000000004</v>
          </cell>
          <cell r="Q78">
            <v>0</v>
          </cell>
          <cell r="R78">
            <v>3.0760000000000001</v>
          </cell>
          <cell r="S78">
            <v>0</v>
          </cell>
          <cell r="T78">
            <v>35.634999999999998</v>
          </cell>
          <cell r="U78">
            <v>0</v>
          </cell>
          <cell r="V78">
            <v>24.81</v>
          </cell>
          <cell r="W78">
            <v>0</v>
          </cell>
          <cell r="X78">
            <v>24.81</v>
          </cell>
          <cell r="Y78">
            <v>0</v>
          </cell>
          <cell r="Z78">
            <v>24.89</v>
          </cell>
          <cell r="AA78">
            <v>0</v>
          </cell>
          <cell r="AB78">
            <v>26.459</v>
          </cell>
          <cell r="AC78">
            <v>0</v>
          </cell>
          <cell r="AD78">
            <v>2.0739999999999998</v>
          </cell>
          <cell r="AE78">
            <v>0</v>
          </cell>
          <cell r="AF78">
            <v>8.6769999999999996</v>
          </cell>
          <cell r="AG78">
            <v>0</v>
          </cell>
          <cell r="AH78">
            <v>11.782999999999999</v>
          </cell>
          <cell r="AI78">
            <v>0</v>
          </cell>
          <cell r="AJ78">
            <v>32.307000000000002</v>
          </cell>
          <cell r="AK78">
            <v>0</v>
          </cell>
          <cell r="AL78">
            <v>17.03</v>
          </cell>
          <cell r="AM78">
            <v>0</v>
          </cell>
          <cell r="AN78">
            <v>3.754</v>
          </cell>
          <cell r="AO78">
            <v>0</v>
          </cell>
        </row>
      </sheetData>
      <sheetData sheetId="1">
        <row r="7">
          <cell r="D7">
            <v>2.9220000000000002</v>
          </cell>
          <cell r="E7">
            <v>0</v>
          </cell>
          <cell r="F7">
            <v>5.0030000000000001</v>
          </cell>
          <cell r="G7">
            <v>0</v>
          </cell>
          <cell r="H7">
            <v>19.162000000000003</v>
          </cell>
          <cell r="I7">
            <v>0</v>
          </cell>
          <cell r="J7">
            <v>3.2229999999999999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6.4169999999999998</v>
          </cell>
          <cell r="Q7">
            <v>0</v>
          </cell>
          <cell r="R7">
            <v>4.3090000000000002</v>
          </cell>
          <cell r="S7">
            <v>0</v>
          </cell>
          <cell r="T7">
            <v>2.9220000000000002</v>
          </cell>
          <cell r="U7">
            <v>0</v>
          </cell>
          <cell r="V7">
            <v>0</v>
          </cell>
          <cell r="W7">
            <v>0</v>
          </cell>
          <cell r="X7">
            <v>52.915999999999997</v>
          </cell>
          <cell r="Y7">
            <v>0</v>
          </cell>
          <cell r="Z7">
            <v>0</v>
          </cell>
          <cell r="AA7">
            <v>0</v>
          </cell>
          <cell r="AB7">
            <v>1.7869999999999999</v>
          </cell>
          <cell r="AC7">
            <v>0</v>
          </cell>
          <cell r="AD7">
            <v>0</v>
          </cell>
          <cell r="AE7">
            <v>0</v>
          </cell>
          <cell r="AF7">
            <v>128.815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5.4619999999999997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4.2590000000000003</v>
          </cell>
          <cell r="AS7">
            <v>0</v>
          </cell>
          <cell r="AT7">
            <v>110.98</v>
          </cell>
          <cell r="AU7">
            <v>0</v>
          </cell>
          <cell r="AV7">
            <v>5.4029999999999996</v>
          </cell>
          <cell r="AW7">
            <v>0</v>
          </cell>
          <cell r="AX7">
            <v>13.856999999999999</v>
          </cell>
          <cell r="AY7">
            <v>0</v>
          </cell>
          <cell r="AZ7">
            <v>0</v>
          </cell>
          <cell r="BA7">
            <v>0</v>
          </cell>
          <cell r="BB7">
            <v>21.198999999999998</v>
          </cell>
          <cell r="BC7">
            <v>0</v>
          </cell>
          <cell r="BD7">
            <v>0</v>
          </cell>
          <cell r="BE7">
            <v>0</v>
          </cell>
          <cell r="BF7">
            <v>16.632000000000001</v>
          </cell>
          <cell r="BG7">
            <v>0</v>
          </cell>
          <cell r="BH7">
            <v>0</v>
          </cell>
          <cell r="BI7">
            <v>0</v>
          </cell>
          <cell r="BJ7">
            <v>6.3970000000000002</v>
          </cell>
          <cell r="BK7">
            <v>0</v>
          </cell>
          <cell r="BL7">
            <v>5.4029999999999996</v>
          </cell>
          <cell r="BM7">
            <v>0</v>
          </cell>
          <cell r="BN7">
            <v>0.69399999999999995</v>
          </cell>
          <cell r="BO7">
            <v>0</v>
          </cell>
          <cell r="BP7">
            <v>7.0030000000000001</v>
          </cell>
          <cell r="BQ7">
            <v>0</v>
          </cell>
          <cell r="BR7">
            <v>20.241</v>
          </cell>
          <cell r="BS7">
            <v>0</v>
          </cell>
          <cell r="BT7">
            <v>7.14</v>
          </cell>
          <cell r="BU7">
            <v>0</v>
          </cell>
          <cell r="BV7">
            <v>123.027</v>
          </cell>
          <cell r="BW7">
            <v>0</v>
          </cell>
          <cell r="BX7">
            <v>0</v>
          </cell>
          <cell r="BY7">
            <v>0</v>
          </cell>
          <cell r="BZ7">
            <v>14.52</v>
          </cell>
          <cell r="CA7">
            <v>0</v>
          </cell>
          <cell r="CB7">
            <v>76.364000000000004</v>
          </cell>
          <cell r="CC7">
            <v>0</v>
          </cell>
          <cell r="CD7">
            <v>17.768000000000001</v>
          </cell>
          <cell r="CE7">
            <v>0</v>
          </cell>
          <cell r="CF7">
            <v>0</v>
          </cell>
          <cell r="CG7">
            <v>0</v>
          </cell>
          <cell r="CH7">
            <v>21.396999999999998</v>
          </cell>
          <cell r="CI7">
            <v>0</v>
          </cell>
          <cell r="CJ7">
            <v>4.1189999999999998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54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76.052000000000007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120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9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47.814999999999998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8.798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6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16.632000000000001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16.632000000000001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62</v>
          </cell>
          <cell r="BS14">
            <v>0</v>
          </cell>
          <cell r="BT14">
            <v>0</v>
          </cell>
          <cell r="BU14">
            <v>0</v>
          </cell>
          <cell r="BV14">
            <v>121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74</v>
          </cell>
          <cell r="CC14">
            <v>0</v>
          </cell>
          <cell r="CD14">
            <v>69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16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15.967000000000001</v>
          </cell>
          <cell r="BS15">
            <v>0</v>
          </cell>
          <cell r="BT15">
            <v>0</v>
          </cell>
          <cell r="BU15">
            <v>0</v>
          </cell>
          <cell r="BV15">
            <v>31.16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19.056999999999999</v>
          </cell>
          <cell r="CC15">
            <v>0</v>
          </cell>
          <cell r="CD15">
            <v>17.768000000000001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4.1189999999999998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25</v>
          </cell>
          <cell r="BW21">
            <v>0</v>
          </cell>
          <cell r="BX21">
            <v>0</v>
          </cell>
          <cell r="BY21">
            <v>0</v>
          </cell>
          <cell r="BZ21">
            <v>13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11.499000000000001</v>
          </cell>
          <cell r="BW22">
            <v>0</v>
          </cell>
          <cell r="BX22">
            <v>0</v>
          </cell>
          <cell r="BY22">
            <v>0</v>
          </cell>
          <cell r="BZ22">
            <v>12.438000000000001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23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62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2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10.382999999999999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57.307000000000002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7.0410000000000004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25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14.356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1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1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128.815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110.98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0.75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1.25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5.8150000000000004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3.0369999999999999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</row>
        <row r="35">
          <cell r="D35">
            <v>4</v>
          </cell>
          <cell r="E35">
            <v>0</v>
          </cell>
          <cell r="F35">
            <v>7</v>
          </cell>
          <cell r="G35">
            <v>0</v>
          </cell>
          <cell r="H35">
            <v>3</v>
          </cell>
          <cell r="I35">
            <v>0</v>
          </cell>
          <cell r="J35">
            <v>4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5</v>
          </cell>
          <cell r="Q35">
            <v>0</v>
          </cell>
          <cell r="R35">
            <v>6</v>
          </cell>
          <cell r="S35">
            <v>0</v>
          </cell>
          <cell r="T35">
            <v>4</v>
          </cell>
          <cell r="U35">
            <v>0</v>
          </cell>
          <cell r="V35">
            <v>0</v>
          </cell>
          <cell r="W35">
            <v>0</v>
          </cell>
          <cell r="X35">
            <v>7</v>
          </cell>
          <cell r="Y35">
            <v>0</v>
          </cell>
          <cell r="Z35">
            <v>0</v>
          </cell>
          <cell r="AA35">
            <v>0</v>
          </cell>
          <cell r="AB35">
            <v>2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6</v>
          </cell>
          <cell r="AS35">
            <v>0</v>
          </cell>
          <cell r="AT35">
            <v>0</v>
          </cell>
          <cell r="AU35">
            <v>0</v>
          </cell>
          <cell r="AV35">
            <v>7</v>
          </cell>
          <cell r="AW35">
            <v>0</v>
          </cell>
          <cell r="AX35">
            <v>4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8</v>
          </cell>
          <cell r="BK35">
            <v>0</v>
          </cell>
          <cell r="BL35">
            <v>7</v>
          </cell>
          <cell r="BM35">
            <v>0</v>
          </cell>
          <cell r="BN35">
            <v>1</v>
          </cell>
          <cell r="BO35">
            <v>0</v>
          </cell>
          <cell r="BP35">
            <v>3</v>
          </cell>
          <cell r="BQ35">
            <v>0</v>
          </cell>
          <cell r="BR35">
            <v>4</v>
          </cell>
          <cell r="BS35">
            <v>0</v>
          </cell>
          <cell r="BT35">
            <v>9</v>
          </cell>
          <cell r="BU35">
            <v>0</v>
          </cell>
          <cell r="BV35">
            <v>5</v>
          </cell>
          <cell r="BW35">
            <v>0</v>
          </cell>
          <cell r="BX35">
            <v>0</v>
          </cell>
          <cell r="BY35">
            <v>0</v>
          </cell>
          <cell r="BZ35">
            <v>3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</row>
        <row r="36">
          <cell r="D36">
            <v>2.9220000000000002</v>
          </cell>
          <cell r="E36">
            <v>0</v>
          </cell>
          <cell r="F36">
            <v>5.0030000000000001</v>
          </cell>
          <cell r="G36">
            <v>0</v>
          </cell>
          <cell r="H36">
            <v>2.5299999999999998</v>
          </cell>
          <cell r="I36">
            <v>0</v>
          </cell>
          <cell r="J36">
            <v>3.2229999999999999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6.4169999999999998</v>
          </cell>
          <cell r="Q36">
            <v>0</v>
          </cell>
          <cell r="R36">
            <v>4.3090000000000002</v>
          </cell>
          <cell r="S36">
            <v>0</v>
          </cell>
          <cell r="T36">
            <v>2.9220000000000002</v>
          </cell>
          <cell r="U36">
            <v>0</v>
          </cell>
          <cell r="V36">
            <v>0</v>
          </cell>
          <cell r="W36">
            <v>0</v>
          </cell>
          <cell r="X36">
            <v>5.101</v>
          </cell>
          <cell r="Y36">
            <v>0</v>
          </cell>
          <cell r="Z36">
            <v>0</v>
          </cell>
          <cell r="AA36">
            <v>0</v>
          </cell>
          <cell r="AB36">
            <v>1.7869999999999999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4.2590000000000003</v>
          </cell>
          <cell r="AS36">
            <v>0</v>
          </cell>
          <cell r="AT36">
            <v>0</v>
          </cell>
          <cell r="AU36">
            <v>0</v>
          </cell>
          <cell r="AV36">
            <v>5.4029999999999996</v>
          </cell>
          <cell r="AW36">
            <v>0</v>
          </cell>
          <cell r="AX36">
            <v>3.4740000000000002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6.3970000000000002</v>
          </cell>
          <cell r="BK36">
            <v>0</v>
          </cell>
          <cell r="BL36">
            <v>5.4029999999999996</v>
          </cell>
          <cell r="BM36">
            <v>0</v>
          </cell>
          <cell r="BN36">
            <v>0.69399999999999995</v>
          </cell>
          <cell r="BO36">
            <v>0</v>
          </cell>
          <cell r="BP36">
            <v>3.9660000000000002</v>
          </cell>
          <cell r="BQ36">
            <v>0</v>
          </cell>
          <cell r="BR36">
            <v>4.274</v>
          </cell>
          <cell r="BS36">
            <v>0</v>
          </cell>
          <cell r="BT36">
            <v>7.14</v>
          </cell>
          <cell r="BU36">
            <v>0</v>
          </cell>
          <cell r="BV36">
            <v>4.3159999999999998</v>
          </cell>
          <cell r="BW36">
            <v>0</v>
          </cell>
          <cell r="BX36">
            <v>0</v>
          </cell>
          <cell r="BY36">
            <v>0</v>
          </cell>
          <cell r="BZ36">
            <v>2.0819999999999999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2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2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5.4619999999999997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3.2930000000000001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6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3.2930000000000001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22.727</v>
          </cell>
          <cell r="M55">
            <v>0</v>
          </cell>
          <cell r="N55">
            <v>30.681000000000001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1.5009999999999999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0.57599999999999996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13.446999999999999</v>
          </cell>
          <cell r="AO55">
            <v>0</v>
          </cell>
          <cell r="AP55">
            <v>7.6879999999999997</v>
          </cell>
          <cell r="AQ55">
            <v>0</v>
          </cell>
          <cell r="AR55">
            <v>0</v>
          </cell>
          <cell r="AS55">
            <v>0</v>
          </cell>
          <cell r="AT55">
            <v>16.986000000000001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2.6429999999999998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6.452</v>
          </cell>
          <cell r="BG55">
            <v>0</v>
          </cell>
          <cell r="BH55">
            <v>9.3040000000000003</v>
          </cell>
          <cell r="BI55">
            <v>0</v>
          </cell>
          <cell r="BJ55">
            <v>1.5009999999999999</v>
          </cell>
          <cell r="BK55">
            <v>0</v>
          </cell>
          <cell r="BL55">
            <v>0</v>
          </cell>
          <cell r="BM55">
            <v>0</v>
          </cell>
          <cell r="BN55">
            <v>4.8520000000000003</v>
          </cell>
          <cell r="BO55">
            <v>0</v>
          </cell>
          <cell r="BP55">
            <v>9.2650000000000006</v>
          </cell>
          <cell r="BQ55">
            <v>0</v>
          </cell>
          <cell r="BR55">
            <v>0</v>
          </cell>
          <cell r="BS55">
            <v>0</v>
          </cell>
          <cell r="BT55">
            <v>1.5009999999999999</v>
          </cell>
          <cell r="BU55">
            <v>0</v>
          </cell>
          <cell r="BV55">
            <v>1.1319999999999999</v>
          </cell>
          <cell r="BW55">
            <v>0</v>
          </cell>
          <cell r="BX55">
            <v>0</v>
          </cell>
          <cell r="BY55">
            <v>0</v>
          </cell>
          <cell r="BZ55">
            <v>11.745000000000001</v>
          </cell>
          <cell r="CA55">
            <v>0</v>
          </cell>
          <cell r="CB55">
            <v>0</v>
          </cell>
          <cell r="CC55">
            <v>0</v>
          </cell>
          <cell r="CD55">
            <v>11.995000000000001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1.302</v>
          </cell>
          <cell r="CK55">
            <v>0</v>
          </cell>
          <cell r="CL55">
            <v>0.57599999999999996</v>
          </cell>
          <cell r="CM55">
            <v>0</v>
          </cell>
          <cell r="CN55">
            <v>0</v>
          </cell>
          <cell r="C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12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12</v>
          </cell>
          <cell r="AO58">
            <v>0</v>
          </cell>
          <cell r="AP58">
            <v>5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3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8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12.999000000000001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11</v>
          </cell>
          <cell r="AO59">
            <v>0</v>
          </cell>
          <cell r="AP59">
            <v>5.9809999999999999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2.4980000000000002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8.8360000000000003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16</v>
          </cell>
          <cell r="M60">
            <v>0</v>
          </cell>
          <cell r="N60">
            <v>9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12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2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3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3</v>
          </cell>
          <cell r="BO60">
            <v>0</v>
          </cell>
          <cell r="BP60">
            <v>1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8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1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19.55</v>
          </cell>
          <cell r="M61">
            <v>0</v>
          </cell>
          <cell r="N61">
            <v>10.952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12.532999999999999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2.6429999999999998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3.58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3.351</v>
          </cell>
          <cell r="BO61">
            <v>0</v>
          </cell>
          <cell r="BP61">
            <v>2.5939999999999999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7.5940000000000003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1.302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4</v>
          </cell>
          <cell r="M66">
            <v>0</v>
          </cell>
          <cell r="N66">
            <v>11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1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1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4</v>
          </cell>
          <cell r="AO66">
            <v>0</v>
          </cell>
          <cell r="AP66">
            <v>3</v>
          </cell>
          <cell r="AQ66">
            <v>0</v>
          </cell>
          <cell r="AR66">
            <v>0</v>
          </cell>
          <cell r="AS66">
            <v>0</v>
          </cell>
          <cell r="AT66">
            <v>7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2</v>
          </cell>
          <cell r="BG66">
            <v>0</v>
          </cell>
          <cell r="BH66">
            <v>4</v>
          </cell>
          <cell r="BI66">
            <v>0</v>
          </cell>
          <cell r="BJ66">
            <v>1</v>
          </cell>
          <cell r="BK66">
            <v>0</v>
          </cell>
          <cell r="BL66">
            <v>0</v>
          </cell>
          <cell r="BM66">
            <v>0</v>
          </cell>
          <cell r="BN66">
            <v>1</v>
          </cell>
          <cell r="BO66">
            <v>0</v>
          </cell>
          <cell r="BP66">
            <v>4</v>
          </cell>
          <cell r="BQ66">
            <v>0</v>
          </cell>
          <cell r="BR66">
            <v>0</v>
          </cell>
          <cell r="BS66">
            <v>0</v>
          </cell>
          <cell r="BT66">
            <v>1</v>
          </cell>
          <cell r="BU66">
            <v>0</v>
          </cell>
          <cell r="BV66">
            <v>2</v>
          </cell>
          <cell r="BW66">
            <v>0</v>
          </cell>
          <cell r="BX66">
            <v>0</v>
          </cell>
          <cell r="BY66">
            <v>0</v>
          </cell>
          <cell r="BZ66">
            <v>4</v>
          </cell>
          <cell r="CA66">
            <v>0</v>
          </cell>
          <cell r="CB66">
            <v>0</v>
          </cell>
          <cell r="CC66">
            <v>0</v>
          </cell>
          <cell r="CD66">
            <v>5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1</v>
          </cell>
          <cell r="CM66">
            <v>0</v>
          </cell>
          <cell r="CN66">
            <v>0</v>
          </cell>
          <cell r="CO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3.177</v>
          </cell>
          <cell r="M67">
            <v>0</v>
          </cell>
          <cell r="N67">
            <v>6.73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1.5009999999999999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0.57599999999999996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2.4470000000000001</v>
          </cell>
          <cell r="AO67">
            <v>0</v>
          </cell>
          <cell r="AP67">
            <v>1.7070000000000001</v>
          </cell>
          <cell r="AQ67">
            <v>0</v>
          </cell>
          <cell r="AR67">
            <v>0</v>
          </cell>
          <cell r="AS67">
            <v>0</v>
          </cell>
          <cell r="AT67">
            <v>4.4530000000000003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6.452</v>
          </cell>
          <cell r="BG67">
            <v>0</v>
          </cell>
          <cell r="BH67">
            <v>3.226</v>
          </cell>
          <cell r="BI67">
            <v>0</v>
          </cell>
          <cell r="BJ67">
            <v>1.5009999999999999</v>
          </cell>
          <cell r="BK67">
            <v>0</v>
          </cell>
          <cell r="BL67">
            <v>0</v>
          </cell>
          <cell r="BM67">
            <v>0</v>
          </cell>
          <cell r="BN67">
            <v>1.5009999999999999</v>
          </cell>
          <cell r="BO67">
            <v>0</v>
          </cell>
          <cell r="BP67">
            <v>6.6710000000000003</v>
          </cell>
          <cell r="BQ67">
            <v>0</v>
          </cell>
          <cell r="BR67">
            <v>0</v>
          </cell>
          <cell r="BS67">
            <v>0</v>
          </cell>
          <cell r="BT67">
            <v>1.5009999999999999</v>
          </cell>
          <cell r="BU67">
            <v>0</v>
          </cell>
          <cell r="BV67">
            <v>1.1319999999999999</v>
          </cell>
          <cell r="BW67">
            <v>0</v>
          </cell>
          <cell r="BX67">
            <v>0</v>
          </cell>
          <cell r="BY67">
            <v>0</v>
          </cell>
          <cell r="BZ67">
            <v>4.1509999999999998</v>
          </cell>
          <cell r="CA67">
            <v>0</v>
          </cell>
          <cell r="CB67">
            <v>0</v>
          </cell>
          <cell r="CC67">
            <v>0</v>
          </cell>
          <cell r="CD67">
            <v>3.1589999999999998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0.57599999999999996</v>
          </cell>
          <cell r="CM67">
            <v>0</v>
          </cell>
          <cell r="CN67">
            <v>0</v>
          </cell>
          <cell r="CO67">
            <v>0</v>
          </cell>
        </row>
        <row r="68">
          <cell r="D68">
            <v>0.68700000000000006</v>
          </cell>
          <cell r="E68">
            <v>0</v>
          </cell>
          <cell r="F68">
            <v>0</v>
          </cell>
          <cell r="G68">
            <v>0</v>
          </cell>
          <cell r="H68">
            <v>0.54200000000000004</v>
          </cell>
          <cell r="I68">
            <v>0</v>
          </cell>
          <cell r="J68">
            <v>0.78100000000000003</v>
          </cell>
          <cell r="K68">
            <v>0</v>
          </cell>
          <cell r="L68">
            <v>0</v>
          </cell>
          <cell r="M68">
            <v>0</v>
          </cell>
          <cell r="N68">
            <v>2.8530000000000002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0.52700000000000002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0.68700000000000006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7.4009999999999998</v>
          </cell>
          <cell r="AM68">
            <v>0</v>
          </cell>
          <cell r="AN68">
            <v>2.8530000000000002</v>
          </cell>
          <cell r="AO68">
            <v>0</v>
          </cell>
          <cell r="AP68">
            <v>3.875</v>
          </cell>
          <cell r="AQ68">
            <v>0</v>
          </cell>
          <cell r="AR68">
            <v>0</v>
          </cell>
          <cell r="AS68">
            <v>0</v>
          </cell>
          <cell r="AT68">
            <v>8.3870000000000005</v>
          </cell>
          <cell r="AU68">
            <v>0</v>
          </cell>
          <cell r="AV68">
            <v>2.8530000000000002</v>
          </cell>
          <cell r="AW68">
            <v>0</v>
          </cell>
          <cell r="AX68">
            <v>7.1669999999999998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2.8530000000000002</v>
          </cell>
          <cell r="BK68">
            <v>0</v>
          </cell>
          <cell r="BL68">
            <v>0</v>
          </cell>
          <cell r="BM68">
            <v>0</v>
          </cell>
          <cell r="BN68">
            <v>2.8530000000000002</v>
          </cell>
          <cell r="BO68">
            <v>0</v>
          </cell>
          <cell r="BP68">
            <v>2.8929999999999998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0.123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2.8530000000000002</v>
          </cell>
          <cell r="C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2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4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10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0.78100000000000003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3.702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8.3870000000000005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1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2</v>
          </cell>
          <cell r="AM73">
            <v>0</v>
          </cell>
          <cell r="AN73">
            <v>1</v>
          </cell>
          <cell r="AO73">
            <v>0</v>
          </cell>
          <cell r="AP73">
            <v>2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1</v>
          </cell>
          <cell r="AW73">
            <v>0</v>
          </cell>
          <cell r="AX73">
            <v>3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1</v>
          </cell>
          <cell r="BK73">
            <v>0</v>
          </cell>
          <cell r="BL73">
            <v>0</v>
          </cell>
          <cell r="BM73">
            <v>0</v>
          </cell>
          <cell r="BN73">
            <v>1</v>
          </cell>
          <cell r="BO73">
            <v>0</v>
          </cell>
          <cell r="BP73">
            <v>1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1</v>
          </cell>
          <cell r="CO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2.8530000000000002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3.6989999999999998</v>
          </cell>
          <cell r="AM74">
            <v>0</v>
          </cell>
          <cell r="AN74">
            <v>2.8530000000000002</v>
          </cell>
          <cell r="AO74">
            <v>0</v>
          </cell>
          <cell r="AP74">
            <v>3.875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2.8530000000000002</v>
          </cell>
          <cell r="AW74">
            <v>0</v>
          </cell>
          <cell r="AX74">
            <v>7.1669999999999998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2.8530000000000002</v>
          </cell>
          <cell r="BK74">
            <v>0</v>
          </cell>
          <cell r="BL74">
            <v>0</v>
          </cell>
          <cell r="BM74">
            <v>0</v>
          </cell>
          <cell r="BN74">
            <v>2.8530000000000002</v>
          </cell>
          <cell r="BO74">
            <v>0</v>
          </cell>
          <cell r="BP74">
            <v>2.8929999999999998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2.8530000000000002</v>
          </cell>
          <cell r="C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</row>
        <row r="76">
          <cell r="D76">
            <v>0.68700000000000006</v>
          </cell>
          <cell r="E76">
            <v>0</v>
          </cell>
          <cell r="F76">
            <v>0</v>
          </cell>
          <cell r="G76">
            <v>0</v>
          </cell>
          <cell r="H76">
            <v>0.54200000000000004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0.52700000000000002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0.68700000000000006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0.123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</row>
        <row r="77">
          <cell r="D77">
            <v>3.609</v>
          </cell>
          <cell r="E77">
            <v>0</v>
          </cell>
          <cell r="F77">
            <v>5.0030000000000001</v>
          </cell>
          <cell r="G77">
            <v>0</v>
          </cell>
          <cell r="H77">
            <v>19.704000000000004</v>
          </cell>
          <cell r="I77">
            <v>0</v>
          </cell>
          <cell r="J77">
            <v>4.0039999999999996</v>
          </cell>
          <cell r="K77">
            <v>0</v>
          </cell>
          <cell r="L77">
            <v>22.727</v>
          </cell>
          <cell r="M77">
            <v>0</v>
          </cell>
          <cell r="N77">
            <v>33.533999999999999</v>
          </cell>
          <cell r="O77">
            <v>0</v>
          </cell>
          <cell r="P77">
            <v>6.4169999999999998</v>
          </cell>
          <cell r="Q77">
            <v>0</v>
          </cell>
          <cell r="R77">
            <v>4.3090000000000002</v>
          </cell>
          <cell r="S77">
            <v>0</v>
          </cell>
          <cell r="T77">
            <v>2.9220000000000002</v>
          </cell>
          <cell r="U77">
            <v>0</v>
          </cell>
          <cell r="V77">
            <v>0.52700000000000002</v>
          </cell>
          <cell r="W77">
            <v>0</v>
          </cell>
          <cell r="X77">
            <v>54.416999999999994</v>
          </cell>
          <cell r="Y77">
            <v>0</v>
          </cell>
          <cell r="Z77">
            <v>0</v>
          </cell>
          <cell r="AA77">
            <v>0</v>
          </cell>
          <cell r="AB77">
            <v>2.4740000000000002</v>
          </cell>
          <cell r="AC77">
            <v>0</v>
          </cell>
          <cell r="AD77">
            <v>0</v>
          </cell>
          <cell r="AE77">
            <v>0</v>
          </cell>
          <cell r="AF77">
            <v>129.39099999999999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12.863</v>
          </cell>
          <cell r="AM77">
            <v>0</v>
          </cell>
          <cell r="AN77">
            <v>16.3</v>
          </cell>
          <cell r="AO77">
            <v>0</v>
          </cell>
          <cell r="AP77">
            <v>11.562999999999999</v>
          </cell>
          <cell r="AQ77">
            <v>0</v>
          </cell>
          <cell r="AR77">
            <v>4.2590000000000003</v>
          </cell>
          <cell r="AS77">
            <v>0</v>
          </cell>
          <cell r="AT77">
            <v>136.35300000000001</v>
          </cell>
          <cell r="AU77">
            <v>0</v>
          </cell>
          <cell r="AV77">
            <v>8.2560000000000002</v>
          </cell>
          <cell r="AW77">
            <v>0</v>
          </cell>
          <cell r="AX77">
            <v>21.024000000000001</v>
          </cell>
          <cell r="AY77">
            <v>0</v>
          </cell>
          <cell r="AZ77">
            <v>2.6429999999999998</v>
          </cell>
          <cell r="BA77">
            <v>0</v>
          </cell>
          <cell r="BB77">
            <v>21.198999999999998</v>
          </cell>
          <cell r="BC77">
            <v>0</v>
          </cell>
          <cell r="BD77">
            <v>0</v>
          </cell>
          <cell r="BE77">
            <v>0</v>
          </cell>
          <cell r="BF77">
            <v>23.084000000000003</v>
          </cell>
          <cell r="BG77">
            <v>0</v>
          </cell>
          <cell r="BH77">
            <v>9.3040000000000003</v>
          </cell>
          <cell r="BI77">
            <v>0</v>
          </cell>
          <cell r="BJ77">
            <v>10.750999999999999</v>
          </cell>
          <cell r="BK77">
            <v>0</v>
          </cell>
          <cell r="BL77">
            <v>5.4029999999999996</v>
          </cell>
          <cell r="BM77">
            <v>0</v>
          </cell>
          <cell r="BN77">
            <v>8.3990000000000009</v>
          </cell>
          <cell r="BO77">
            <v>0</v>
          </cell>
          <cell r="BP77">
            <v>19.161000000000001</v>
          </cell>
          <cell r="BQ77">
            <v>0</v>
          </cell>
          <cell r="BR77">
            <v>20.241</v>
          </cell>
          <cell r="BS77">
            <v>0</v>
          </cell>
          <cell r="BT77">
            <v>8.641</v>
          </cell>
          <cell r="BU77">
            <v>0</v>
          </cell>
          <cell r="BV77">
            <v>124.15900000000001</v>
          </cell>
          <cell r="BW77">
            <v>0</v>
          </cell>
          <cell r="BX77">
            <v>0.123</v>
          </cell>
          <cell r="BY77">
            <v>0</v>
          </cell>
          <cell r="BZ77">
            <v>26.265000000000001</v>
          </cell>
          <cell r="CA77">
            <v>0</v>
          </cell>
          <cell r="CB77">
            <v>76.364000000000004</v>
          </cell>
          <cell r="CC77">
            <v>0</v>
          </cell>
          <cell r="CD77">
            <v>29.763000000000002</v>
          </cell>
          <cell r="CE77">
            <v>0</v>
          </cell>
          <cell r="CF77">
            <v>0</v>
          </cell>
          <cell r="CG77">
            <v>0</v>
          </cell>
          <cell r="CH77">
            <v>21.396999999999998</v>
          </cell>
          <cell r="CI77">
            <v>0</v>
          </cell>
          <cell r="CJ77">
            <v>5.4209999999999994</v>
          </cell>
          <cell r="CK77">
            <v>0</v>
          </cell>
          <cell r="CL77">
            <v>0.57599999999999996</v>
          </cell>
          <cell r="CM77">
            <v>0</v>
          </cell>
          <cell r="CN77">
            <v>2.8530000000000002</v>
          </cell>
          <cell r="CO77">
            <v>0</v>
          </cell>
        </row>
        <row r="78">
          <cell r="D78">
            <v>0.36699999999999999</v>
          </cell>
          <cell r="E78">
            <v>0</v>
          </cell>
          <cell r="F78">
            <v>3.423</v>
          </cell>
          <cell r="G78">
            <v>0</v>
          </cell>
          <cell r="H78">
            <v>4.4889999999999999</v>
          </cell>
          <cell r="I78">
            <v>0</v>
          </cell>
          <cell r="J78">
            <v>0.23400000000000001</v>
          </cell>
          <cell r="K78">
            <v>0</v>
          </cell>
          <cell r="L78">
            <v>2.0110000000000001</v>
          </cell>
          <cell r="M78">
            <v>0</v>
          </cell>
          <cell r="N78">
            <v>52.195</v>
          </cell>
          <cell r="O78">
            <v>0</v>
          </cell>
          <cell r="P78">
            <v>2.129</v>
          </cell>
          <cell r="Q78">
            <v>0</v>
          </cell>
          <cell r="R78">
            <v>1.7430000000000001</v>
          </cell>
          <cell r="S78">
            <v>0</v>
          </cell>
          <cell r="T78">
            <v>2.2360000000000002</v>
          </cell>
          <cell r="U78">
            <v>0</v>
          </cell>
          <cell r="V78">
            <v>2.952</v>
          </cell>
          <cell r="W78">
            <v>0</v>
          </cell>
          <cell r="X78">
            <v>2.31</v>
          </cell>
          <cell r="Y78">
            <v>0</v>
          </cell>
          <cell r="Z78">
            <v>22.648</v>
          </cell>
          <cell r="AA78">
            <v>0</v>
          </cell>
          <cell r="AB78">
            <v>7.069</v>
          </cell>
          <cell r="AC78">
            <v>0</v>
          </cell>
          <cell r="AD78">
            <v>8.1340000000000003</v>
          </cell>
          <cell r="AE78">
            <v>0</v>
          </cell>
          <cell r="AF78">
            <v>8.8369999999999997</v>
          </cell>
          <cell r="AG78">
            <v>0</v>
          </cell>
          <cell r="AH78">
            <v>8.7460000000000004</v>
          </cell>
          <cell r="AI78">
            <v>0</v>
          </cell>
          <cell r="AJ78">
            <v>2.1619999999999999</v>
          </cell>
          <cell r="AK78">
            <v>0</v>
          </cell>
          <cell r="AL78">
            <v>15.577999999999999</v>
          </cell>
          <cell r="AM78">
            <v>0</v>
          </cell>
          <cell r="AN78">
            <v>31.753</v>
          </cell>
          <cell r="AO78">
            <v>0</v>
          </cell>
          <cell r="AP78">
            <v>48.148000000000003</v>
          </cell>
          <cell r="AQ78">
            <v>0</v>
          </cell>
          <cell r="AR78">
            <v>2.004</v>
          </cell>
          <cell r="AS78">
            <v>0</v>
          </cell>
          <cell r="AT78">
            <v>7.8</v>
          </cell>
          <cell r="AU78">
            <v>0</v>
          </cell>
          <cell r="AV78">
            <v>3.1539999999999999</v>
          </cell>
          <cell r="AW78">
            <v>0</v>
          </cell>
          <cell r="AX78">
            <v>7.0419999999999998</v>
          </cell>
          <cell r="AY78">
            <v>0</v>
          </cell>
          <cell r="AZ78">
            <v>52.741999999999997</v>
          </cell>
          <cell r="BA78">
            <v>0</v>
          </cell>
          <cell r="BB78">
            <v>49.936</v>
          </cell>
          <cell r="BC78">
            <v>0</v>
          </cell>
          <cell r="BD78">
            <v>41.127000000000002</v>
          </cell>
          <cell r="BE78">
            <v>0</v>
          </cell>
          <cell r="BF78">
            <v>1.621</v>
          </cell>
          <cell r="BG78">
            <v>0</v>
          </cell>
          <cell r="BH78">
            <v>12.082000000000001</v>
          </cell>
          <cell r="BI78">
            <v>0</v>
          </cell>
          <cell r="BJ78">
            <v>24.119</v>
          </cell>
          <cell r="BK78">
            <v>0</v>
          </cell>
          <cell r="BL78">
            <v>23.422999999999998</v>
          </cell>
          <cell r="BM78">
            <v>0</v>
          </cell>
          <cell r="BN78">
            <v>27.475999999999999</v>
          </cell>
          <cell r="BO78">
            <v>0</v>
          </cell>
          <cell r="BP78">
            <v>27.321000000000002</v>
          </cell>
          <cell r="BQ78">
            <v>0</v>
          </cell>
          <cell r="BR78">
            <v>24.146000000000001</v>
          </cell>
          <cell r="BS78">
            <v>0</v>
          </cell>
          <cell r="BT78">
            <v>6.9240000000000004</v>
          </cell>
          <cell r="BU78">
            <v>0</v>
          </cell>
          <cell r="BV78">
            <v>69.620999999999995</v>
          </cell>
          <cell r="BW78">
            <v>0</v>
          </cell>
          <cell r="BX78">
            <v>8.5289999999999999</v>
          </cell>
          <cell r="BY78">
            <v>0</v>
          </cell>
          <cell r="BZ78">
            <v>19.042999999999999</v>
          </cell>
          <cell r="CA78">
            <v>0</v>
          </cell>
          <cell r="CB78">
            <v>2.6789999999999998</v>
          </cell>
          <cell r="CC78">
            <v>0</v>
          </cell>
          <cell r="CD78">
            <v>5.907</v>
          </cell>
          <cell r="CE78">
            <v>0</v>
          </cell>
          <cell r="CF78">
            <v>4.3220000000000001</v>
          </cell>
          <cell r="CG78">
            <v>0</v>
          </cell>
          <cell r="CH78">
            <v>13.763999999999999</v>
          </cell>
          <cell r="CI78">
            <v>0</v>
          </cell>
          <cell r="CJ78">
            <v>8.8569999999999993</v>
          </cell>
          <cell r="CK78">
            <v>0</v>
          </cell>
          <cell r="CL78">
            <v>10.048999999999999</v>
          </cell>
          <cell r="CM78">
            <v>0</v>
          </cell>
          <cell r="CN78">
            <v>12.026999999999999</v>
          </cell>
          <cell r="CO78">
            <v>0</v>
          </cell>
        </row>
      </sheetData>
      <sheetData sheetId="2"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5.4269999999999996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43.183999999999997</v>
          </cell>
          <cell r="BA7">
            <v>0</v>
          </cell>
          <cell r="BB7">
            <v>0</v>
          </cell>
          <cell r="BC7">
            <v>0</v>
          </cell>
          <cell r="BD7">
            <v>58.762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0.41699999999999998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1.0940000000000001</v>
          </cell>
          <cell r="CE7">
            <v>0</v>
          </cell>
          <cell r="CF7">
            <v>0.41399999999999998</v>
          </cell>
          <cell r="CG7">
            <v>0</v>
          </cell>
          <cell r="CH7">
            <v>0.20399999999999999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49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58.762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0.5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0.5</v>
          </cell>
          <cell r="CE33">
            <v>0</v>
          </cell>
          <cell r="CF33">
            <v>0</v>
          </cell>
          <cell r="CG33">
            <v>0</v>
          </cell>
          <cell r="CH33">
            <v>0.25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0.41699999999999998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0.41699999999999998</v>
          </cell>
          <cell r="CE34">
            <v>0</v>
          </cell>
          <cell r="CF34">
            <v>0</v>
          </cell>
          <cell r="CG34">
            <v>0</v>
          </cell>
          <cell r="CH34">
            <v>0.20399999999999999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6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4</v>
          </cell>
          <cell r="CE35">
            <v>0</v>
          </cell>
          <cell r="CF35">
            <v>2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5.4269999999999996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0.67700000000000005</v>
          </cell>
          <cell r="CE36">
            <v>0</v>
          </cell>
          <cell r="CF36">
            <v>0.41399999999999998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4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43.183999999999997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D55">
            <v>18.03</v>
          </cell>
          <cell r="E55">
            <v>0</v>
          </cell>
          <cell r="F55">
            <v>5.0469999999999997</v>
          </cell>
          <cell r="G55">
            <v>0</v>
          </cell>
          <cell r="H55">
            <v>4.5579999999999998</v>
          </cell>
          <cell r="I55">
            <v>0</v>
          </cell>
          <cell r="J55">
            <v>0.89900000000000002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0.497</v>
          </cell>
          <cell r="Q55">
            <v>0</v>
          </cell>
          <cell r="R55">
            <v>6.8480000000000008</v>
          </cell>
          <cell r="S55">
            <v>0</v>
          </cell>
          <cell r="T55">
            <v>0.497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3.35</v>
          </cell>
          <cell r="AY55">
            <v>0</v>
          </cell>
          <cell r="AZ55">
            <v>2.738</v>
          </cell>
          <cell r="BA55">
            <v>0</v>
          </cell>
          <cell r="BB55">
            <v>0</v>
          </cell>
          <cell r="BC55">
            <v>0</v>
          </cell>
          <cell r="BD55">
            <v>3.28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30.148999999999997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7.9710000000000001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11.675000000000001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20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11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26.274999999999999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1.5129999999999999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11.675000000000001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0.9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0.9</v>
          </cell>
          <cell r="Q60">
            <v>0</v>
          </cell>
          <cell r="R60">
            <v>2</v>
          </cell>
          <cell r="S60">
            <v>0</v>
          </cell>
          <cell r="T60">
            <v>0.9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2.5</v>
          </cell>
          <cell r="BA60">
            <v>0</v>
          </cell>
          <cell r="BB60">
            <v>0</v>
          </cell>
          <cell r="BC60">
            <v>0</v>
          </cell>
          <cell r="BD60">
            <v>3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</row>
        <row r="61">
          <cell r="D61">
            <v>6.5209999999999999</v>
          </cell>
          <cell r="E61">
            <v>0</v>
          </cell>
          <cell r="F61">
            <v>5.0469999999999997</v>
          </cell>
          <cell r="G61">
            <v>0</v>
          </cell>
          <cell r="H61">
            <v>4.5579999999999998</v>
          </cell>
          <cell r="I61">
            <v>0</v>
          </cell>
          <cell r="J61">
            <v>0.497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0.497</v>
          </cell>
          <cell r="Q61">
            <v>0</v>
          </cell>
          <cell r="R61">
            <v>6.8480000000000008</v>
          </cell>
          <cell r="S61">
            <v>0</v>
          </cell>
          <cell r="T61">
            <v>0.497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2.738</v>
          </cell>
          <cell r="BA61">
            <v>0</v>
          </cell>
          <cell r="BB61">
            <v>0</v>
          </cell>
          <cell r="BC61">
            <v>0</v>
          </cell>
          <cell r="BD61">
            <v>3.28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</row>
        <row r="62">
          <cell r="D62">
            <v>7.5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2.5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3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</row>
        <row r="63">
          <cell r="D63">
            <v>11.509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3.35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6.4580000000000002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1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5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0.40200000000000002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3.8740000000000001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0.30399999999999999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10.083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62.487000000000002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0.30399999999999999</v>
          </cell>
          <cell r="AY68">
            <v>0</v>
          </cell>
          <cell r="AZ68">
            <v>0.30399999999999999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0.30399999999999999</v>
          </cell>
          <cell r="BG68">
            <v>0</v>
          </cell>
          <cell r="BH68">
            <v>0.30399999999999999</v>
          </cell>
          <cell r="BI68">
            <v>0</v>
          </cell>
          <cell r="BJ68">
            <v>1.536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7.1710000000000003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1.84</v>
          </cell>
          <cell r="BW68">
            <v>0</v>
          </cell>
          <cell r="BX68">
            <v>1.0249999999999999</v>
          </cell>
          <cell r="BY68">
            <v>0</v>
          </cell>
          <cell r="BZ68">
            <v>1.7749999999999999</v>
          </cell>
          <cell r="CA68">
            <v>0</v>
          </cell>
          <cell r="CB68">
            <v>0</v>
          </cell>
          <cell r="CC68">
            <v>0</v>
          </cell>
          <cell r="CD68">
            <v>2.2090000000000001</v>
          </cell>
          <cell r="CE68">
            <v>0</v>
          </cell>
          <cell r="CF68">
            <v>0</v>
          </cell>
          <cell r="CG68">
            <v>0</v>
          </cell>
          <cell r="CH68">
            <v>2.2090000000000001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1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12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1</v>
          </cell>
          <cell r="AY71">
            <v>0</v>
          </cell>
          <cell r="AZ71">
            <v>1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1</v>
          </cell>
          <cell r="BG71">
            <v>0</v>
          </cell>
          <cell r="BH71">
            <v>1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3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4</v>
          </cell>
          <cell r="BW71">
            <v>0</v>
          </cell>
          <cell r="BX71">
            <v>2</v>
          </cell>
          <cell r="BY71">
            <v>0</v>
          </cell>
          <cell r="BZ71">
            <v>3</v>
          </cell>
          <cell r="CA71">
            <v>0</v>
          </cell>
          <cell r="CB71">
            <v>0</v>
          </cell>
          <cell r="CC71">
            <v>0</v>
          </cell>
          <cell r="CD71">
            <v>4</v>
          </cell>
          <cell r="CE71">
            <v>0</v>
          </cell>
          <cell r="CF71">
            <v>0</v>
          </cell>
          <cell r="CG71">
            <v>0</v>
          </cell>
          <cell r="CH71">
            <v>4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0.30399999999999999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10.083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0.30399999999999999</v>
          </cell>
          <cell r="AY72">
            <v>0</v>
          </cell>
          <cell r="AZ72">
            <v>0.30399999999999999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0.30399999999999999</v>
          </cell>
          <cell r="BG72">
            <v>0</v>
          </cell>
          <cell r="BH72">
            <v>0.30399999999999999</v>
          </cell>
          <cell r="BI72">
            <v>0</v>
          </cell>
          <cell r="BJ72">
            <v>1.536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7.1710000000000003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1.84</v>
          </cell>
          <cell r="BW72">
            <v>0</v>
          </cell>
          <cell r="BX72">
            <v>1.0249999999999999</v>
          </cell>
          <cell r="BY72">
            <v>0</v>
          </cell>
          <cell r="BZ72">
            <v>1.7749999999999999</v>
          </cell>
          <cell r="CA72">
            <v>0</v>
          </cell>
          <cell r="CB72">
            <v>0</v>
          </cell>
          <cell r="CC72">
            <v>0</v>
          </cell>
          <cell r="CD72">
            <v>2.2090000000000001</v>
          </cell>
          <cell r="CE72">
            <v>0</v>
          </cell>
          <cell r="CF72">
            <v>0</v>
          </cell>
          <cell r="CG72">
            <v>0</v>
          </cell>
          <cell r="CH72">
            <v>2.2090000000000001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62.487000000000002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</row>
        <row r="77">
          <cell r="D77">
            <v>18.03</v>
          </cell>
          <cell r="E77">
            <v>0</v>
          </cell>
          <cell r="F77">
            <v>5.0469999999999997</v>
          </cell>
          <cell r="G77">
            <v>0</v>
          </cell>
          <cell r="H77">
            <v>4.5579999999999998</v>
          </cell>
          <cell r="I77">
            <v>0</v>
          </cell>
          <cell r="J77">
            <v>0.89900000000000002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0.497</v>
          </cell>
          <cell r="Q77">
            <v>0</v>
          </cell>
          <cell r="R77">
            <v>6.8480000000000008</v>
          </cell>
          <cell r="S77">
            <v>0</v>
          </cell>
          <cell r="T77">
            <v>0.80099999999999993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10.083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62.487000000000002</v>
          </cell>
          <cell r="AO77">
            <v>0</v>
          </cell>
          <cell r="AP77">
            <v>5.4269999999999996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Z77">
            <v>46.225999999999999</v>
          </cell>
          <cell r="BA77">
            <v>0</v>
          </cell>
          <cell r="BB77">
            <v>0</v>
          </cell>
          <cell r="BC77">
            <v>0</v>
          </cell>
          <cell r="BD77">
            <v>62.042000000000002</v>
          </cell>
          <cell r="BE77">
            <v>0</v>
          </cell>
          <cell r="BF77">
            <v>0.30399999999999999</v>
          </cell>
          <cell r="BG77">
            <v>0</v>
          </cell>
          <cell r="BH77">
            <v>0.30399999999999999</v>
          </cell>
          <cell r="BI77">
            <v>0</v>
          </cell>
          <cell r="BJ77">
            <v>1.536</v>
          </cell>
          <cell r="BK77">
            <v>0</v>
          </cell>
          <cell r="BL77">
            <v>0</v>
          </cell>
          <cell r="BM77">
            <v>0</v>
          </cell>
          <cell r="BN77">
            <v>30.148999999999997</v>
          </cell>
          <cell r="BO77">
            <v>0</v>
          </cell>
          <cell r="BP77">
            <v>7.1710000000000003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2.2570000000000001</v>
          </cell>
          <cell r="BW77">
            <v>0</v>
          </cell>
          <cell r="BX77">
            <v>1.0249999999999999</v>
          </cell>
          <cell r="BY77">
            <v>0</v>
          </cell>
          <cell r="BZ77">
            <v>1.7749999999999999</v>
          </cell>
          <cell r="CA77">
            <v>0</v>
          </cell>
          <cell r="CB77">
            <v>0</v>
          </cell>
          <cell r="CC77">
            <v>0</v>
          </cell>
          <cell r="CD77">
            <v>11.273999999999999</v>
          </cell>
          <cell r="CE77">
            <v>0</v>
          </cell>
          <cell r="CF77">
            <v>0.41399999999999998</v>
          </cell>
          <cell r="CG77">
            <v>0</v>
          </cell>
          <cell r="CH77">
            <v>2.4130000000000003</v>
          </cell>
          <cell r="CI77">
            <v>0</v>
          </cell>
          <cell r="CJ77">
            <v>11.675000000000001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D78">
            <v>1.0960000000000001</v>
          </cell>
          <cell r="E78">
            <v>0</v>
          </cell>
          <cell r="F78">
            <v>0.90400000000000003</v>
          </cell>
          <cell r="G78">
            <v>0</v>
          </cell>
          <cell r="H78">
            <v>7.6769999999999996</v>
          </cell>
          <cell r="I78">
            <v>0</v>
          </cell>
          <cell r="J78">
            <v>3.3260000000000001</v>
          </cell>
          <cell r="K78">
            <v>0</v>
          </cell>
          <cell r="L78">
            <v>1.9339999999999999</v>
          </cell>
          <cell r="M78">
            <v>0</v>
          </cell>
          <cell r="N78">
            <v>2.254</v>
          </cell>
          <cell r="O78">
            <v>0</v>
          </cell>
          <cell r="P78">
            <v>4.7309999999999999</v>
          </cell>
          <cell r="Q78">
            <v>0</v>
          </cell>
          <cell r="R78">
            <v>11.066000000000001</v>
          </cell>
          <cell r="S78">
            <v>0</v>
          </cell>
          <cell r="T78">
            <v>103.30800000000001</v>
          </cell>
          <cell r="U78">
            <v>0</v>
          </cell>
          <cell r="V78">
            <v>13.773</v>
          </cell>
          <cell r="W78">
            <v>0</v>
          </cell>
          <cell r="X78">
            <v>21.594000000000001</v>
          </cell>
          <cell r="Y78">
            <v>0</v>
          </cell>
          <cell r="Z78">
            <v>1.63</v>
          </cell>
          <cell r="AA78">
            <v>0</v>
          </cell>
          <cell r="AB78">
            <v>26.552</v>
          </cell>
          <cell r="AC78">
            <v>0</v>
          </cell>
          <cell r="AD78">
            <v>19.686</v>
          </cell>
          <cell r="AE78">
            <v>0</v>
          </cell>
          <cell r="AF78">
            <v>0.23400000000000001</v>
          </cell>
          <cell r="AG78">
            <v>0</v>
          </cell>
          <cell r="AH78">
            <v>0.23400000000000001</v>
          </cell>
          <cell r="AI78">
            <v>0</v>
          </cell>
          <cell r="AJ78">
            <v>18.728999999999999</v>
          </cell>
          <cell r="AK78">
            <v>0</v>
          </cell>
          <cell r="AL78">
            <v>0.23400000000000001</v>
          </cell>
          <cell r="AM78">
            <v>0</v>
          </cell>
          <cell r="AN78">
            <v>3.5289999999999999</v>
          </cell>
          <cell r="AO78">
            <v>0</v>
          </cell>
          <cell r="AP78">
            <v>19.260999999999999</v>
          </cell>
          <cell r="AQ78">
            <v>0</v>
          </cell>
          <cell r="AR78">
            <v>1.6639999999999999</v>
          </cell>
          <cell r="AS78">
            <v>0</v>
          </cell>
          <cell r="AT78">
            <v>2.3279999999999998</v>
          </cell>
          <cell r="AU78">
            <v>0</v>
          </cell>
          <cell r="AV78">
            <v>5.56</v>
          </cell>
          <cell r="AW78">
            <v>0</v>
          </cell>
          <cell r="AX78">
            <v>5.0140000000000002</v>
          </cell>
          <cell r="AY78">
            <v>0</v>
          </cell>
          <cell r="AZ78">
            <v>28.652999999999999</v>
          </cell>
          <cell r="BA78">
            <v>0</v>
          </cell>
          <cell r="BB78">
            <v>6.4109999999999996</v>
          </cell>
          <cell r="BC78">
            <v>0</v>
          </cell>
          <cell r="BD78">
            <v>8.0310000000000006</v>
          </cell>
          <cell r="BE78">
            <v>0</v>
          </cell>
          <cell r="BF78">
            <v>3.8660000000000001</v>
          </cell>
          <cell r="BG78">
            <v>0</v>
          </cell>
          <cell r="BH78">
            <v>32.186</v>
          </cell>
          <cell r="BI78">
            <v>0</v>
          </cell>
          <cell r="BJ78">
            <v>3.9380000000000002</v>
          </cell>
          <cell r="BK78">
            <v>0</v>
          </cell>
          <cell r="BL78">
            <v>4.4889999999999999</v>
          </cell>
          <cell r="BM78">
            <v>0</v>
          </cell>
          <cell r="BN78">
            <v>4.7859999999999996</v>
          </cell>
          <cell r="BO78">
            <v>0</v>
          </cell>
          <cell r="BP78">
            <v>4.4889999999999999</v>
          </cell>
          <cell r="BQ78">
            <v>0</v>
          </cell>
          <cell r="BR78">
            <v>49.027999999999999</v>
          </cell>
          <cell r="BS78">
            <v>0</v>
          </cell>
          <cell r="BT78">
            <v>1.6559999999999999</v>
          </cell>
          <cell r="BU78">
            <v>0</v>
          </cell>
          <cell r="BV78">
            <v>1.8879999999999999</v>
          </cell>
          <cell r="BW78">
            <v>0</v>
          </cell>
          <cell r="BX78">
            <v>6.19</v>
          </cell>
          <cell r="BY78">
            <v>0</v>
          </cell>
          <cell r="BZ78">
            <v>46.518999999999998</v>
          </cell>
          <cell r="CA78">
            <v>0</v>
          </cell>
          <cell r="CB78">
            <v>25.728000000000002</v>
          </cell>
          <cell r="CC78">
            <v>0</v>
          </cell>
          <cell r="CD78">
            <v>30.425000000000001</v>
          </cell>
          <cell r="CE78">
            <v>0</v>
          </cell>
          <cell r="CF78">
            <v>31.177</v>
          </cell>
          <cell r="CG78">
            <v>0</v>
          </cell>
          <cell r="CH78">
            <v>26.082000000000001</v>
          </cell>
          <cell r="CI78">
            <v>0</v>
          </cell>
          <cell r="CJ78">
            <v>22.077000000000002</v>
          </cell>
          <cell r="CK78">
            <v>0</v>
          </cell>
          <cell r="CL78">
            <v>0.23400000000000001</v>
          </cell>
          <cell r="CM78">
            <v>0</v>
          </cell>
          <cell r="CN78">
            <v>0.23400000000000001</v>
          </cell>
          <cell r="CO78">
            <v>0</v>
          </cell>
        </row>
      </sheetData>
      <sheetData sheetId="3">
        <row r="7">
          <cell r="D7">
            <v>16.632000000000001</v>
          </cell>
          <cell r="E7">
            <v>0</v>
          </cell>
          <cell r="F7">
            <v>0</v>
          </cell>
          <cell r="G7">
            <v>0</v>
          </cell>
          <cell r="H7">
            <v>16.632000000000001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D12">
            <v>6</v>
          </cell>
          <cell r="E12">
            <v>0</v>
          </cell>
          <cell r="F12">
            <v>0</v>
          </cell>
          <cell r="G12">
            <v>0</v>
          </cell>
          <cell r="H12">
            <v>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D13">
            <v>16.632000000000001</v>
          </cell>
          <cell r="E13">
            <v>0</v>
          </cell>
          <cell r="F13">
            <v>0</v>
          </cell>
          <cell r="G13">
            <v>0</v>
          </cell>
          <cell r="H13">
            <v>16.632000000000001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D77">
            <v>16.632000000000001</v>
          </cell>
          <cell r="E77">
            <v>0</v>
          </cell>
          <cell r="F77">
            <v>0</v>
          </cell>
          <cell r="G77">
            <v>0</v>
          </cell>
          <cell r="H77">
            <v>16.632000000000001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D78">
            <v>11.760999999999999</v>
          </cell>
          <cell r="E78">
            <v>0</v>
          </cell>
          <cell r="F78">
            <v>14.587999999999999</v>
          </cell>
          <cell r="G78">
            <v>0</v>
          </cell>
          <cell r="H78">
            <v>12.061</v>
          </cell>
          <cell r="I78">
            <v>0</v>
          </cell>
          <cell r="J78">
            <v>11.617000000000001</v>
          </cell>
          <cell r="K78">
            <v>0</v>
          </cell>
          <cell r="L78">
            <v>14.087</v>
          </cell>
          <cell r="M78">
            <v>0</v>
          </cell>
          <cell r="N78">
            <v>11.882999999999999</v>
          </cell>
          <cell r="O78">
            <v>0</v>
          </cell>
          <cell r="P78">
            <v>13.032</v>
          </cell>
          <cell r="Q78">
            <v>0</v>
          </cell>
          <cell r="R78">
            <v>17.11</v>
          </cell>
          <cell r="S78">
            <v>0</v>
          </cell>
          <cell r="T78">
            <v>15.88</v>
          </cell>
          <cell r="U78">
            <v>0</v>
          </cell>
          <cell r="V78">
            <v>18.161000000000001</v>
          </cell>
          <cell r="W78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ЛПИНО Июль"/>
      <sheetName val="МЕТАЛЛОСТРОЙ  Июль"/>
      <sheetName val="ПОНТОННЫЙ  Июль"/>
      <sheetName val="САПЕРНЫЙ Июль"/>
    </sheetNames>
    <sheetDataSet>
      <sheetData sheetId="0"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2.649</v>
          </cell>
          <cell r="AE7">
            <v>0</v>
          </cell>
          <cell r="AF7">
            <v>0</v>
          </cell>
          <cell r="AG7">
            <v>0</v>
          </cell>
          <cell r="AH7">
            <v>5.8120000000000003</v>
          </cell>
          <cell r="AI7">
            <v>0</v>
          </cell>
          <cell r="AJ7">
            <v>5.2949999999999999</v>
          </cell>
          <cell r="AK7">
            <v>0</v>
          </cell>
          <cell r="AL7">
            <v>291.36800000000005</v>
          </cell>
          <cell r="AM7">
            <v>0</v>
          </cell>
          <cell r="AN7">
            <v>5.8070000000000004</v>
          </cell>
          <cell r="AO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0.5</v>
          </cell>
          <cell r="A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1.0269999999999999</v>
          </cell>
          <cell r="A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351</v>
          </cell>
          <cell r="AM25">
            <v>0</v>
          </cell>
          <cell r="AN25">
            <v>0</v>
          </cell>
          <cell r="A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276.54700000000003</v>
          </cell>
          <cell r="AM26">
            <v>0</v>
          </cell>
          <cell r="AN26">
            <v>0</v>
          </cell>
          <cell r="A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10</v>
          </cell>
          <cell r="AE45">
            <v>0</v>
          </cell>
          <cell r="AF45">
            <v>0</v>
          </cell>
          <cell r="AG45">
            <v>0</v>
          </cell>
          <cell r="AH45">
            <v>22</v>
          </cell>
          <cell r="AI45">
            <v>0</v>
          </cell>
          <cell r="AJ45">
            <v>20</v>
          </cell>
          <cell r="AK45">
            <v>0</v>
          </cell>
          <cell r="AL45">
            <v>56</v>
          </cell>
          <cell r="AM45">
            <v>0</v>
          </cell>
          <cell r="AN45">
            <v>19</v>
          </cell>
          <cell r="A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2.649</v>
          </cell>
          <cell r="AE46">
            <v>0</v>
          </cell>
          <cell r="AF46">
            <v>0</v>
          </cell>
          <cell r="AG46">
            <v>0</v>
          </cell>
          <cell r="AH46">
            <v>5.8120000000000003</v>
          </cell>
          <cell r="AI46">
            <v>0</v>
          </cell>
          <cell r="AJ46">
            <v>5.2949999999999999</v>
          </cell>
          <cell r="AK46">
            <v>0</v>
          </cell>
          <cell r="AL46">
            <v>14.821</v>
          </cell>
          <cell r="AM46">
            <v>0</v>
          </cell>
          <cell r="AN46">
            <v>4.78</v>
          </cell>
          <cell r="A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</row>
        <row r="55">
          <cell r="D55">
            <v>5.7290000000000001</v>
          </cell>
          <cell r="E55">
            <v>0</v>
          </cell>
          <cell r="F55">
            <v>15.745999999999999</v>
          </cell>
          <cell r="G55">
            <v>0</v>
          </cell>
          <cell r="H55">
            <v>16.795000000000002</v>
          </cell>
          <cell r="I55">
            <v>0</v>
          </cell>
          <cell r="J55">
            <v>58.062000000000005</v>
          </cell>
          <cell r="K55">
            <v>0</v>
          </cell>
          <cell r="L55">
            <v>0</v>
          </cell>
          <cell r="M55">
            <v>0</v>
          </cell>
          <cell r="N55">
            <v>9.0400000000000009</v>
          </cell>
          <cell r="O55">
            <v>0</v>
          </cell>
          <cell r="P55">
            <v>0</v>
          </cell>
          <cell r="Q55">
            <v>0</v>
          </cell>
          <cell r="R55">
            <v>5.7290000000000001</v>
          </cell>
          <cell r="S55">
            <v>0</v>
          </cell>
          <cell r="T55">
            <v>0</v>
          </cell>
          <cell r="U55">
            <v>0</v>
          </cell>
          <cell r="V55">
            <v>18.902000000000001</v>
          </cell>
          <cell r="W55">
            <v>0</v>
          </cell>
          <cell r="X55">
            <v>6.8319999999999999</v>
          </cell>
          <cell r="Y55">
            <v>0</v>
          </cell>
          <cell r="Z55">
            <v>5.7290000000000001</v>
          </cell>
          <cell r="AA55">
            <v>0</v>
          </cell>
          <cell r="AB55">
            <v>7.6259999999999994</v>
          </cell>
          <cell r="AC55">
            <v>0</v>
          </cell>
          <cell r="AD55">
            <v>9.629999999999999</v>
          </cell>
          <cell r="AE55">
            <v>0</v>
          </cell>
          <cell r="AF55">
            <v>0</v>
          </cell>
          <cell r="AG55">
            <v>0</v>
          </cell>
          <cell r="AH55">
            <v>10.869</v>
          </cell>
          <cell r="AI55">
            <v>0</v>
          </cell>
          <cell r="AJ55">
            <v>3.2709999999999999</v>
          </cell>
          <cell r="AK55">
            <v>0</v>
          </cell>
          <cell r="AL55">
            <v>16.570999999999998</v>
          </cell>
          <cell r="AM55">
            <v>0</v>
          </cell>
          <cell r="AN55">
            <v>15.373999999999999</v>
          </cell>
          <cell r="A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4.51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4.9480000000000004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</row>
        <row r="58">
          <cell r="D58">
            <v>0</v>
          </cell>
          <cell r="E58">
            <v>0</v>
          </cell>
          <cell r="F58">
            <v>5.5</v>
          </cell>
          <cell r="G58">
            <v>0</v>
          </cell>
          <cell r="H58">
            <v>1.5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1</v>
          </cell>
          <cell r="W58">
            <v>0</v>
          </cell>
          <cell r="X58">
            <v>1</v>
          </cell>
          <cell r="Y58">
            <v>0</v>
          </cell>
          <cell r="Z58">
            <v>0</v>
          </cell>
          <cell r="AA58">
            <v>0</v>
          </cell>
          <cell r="AB58">
            <v>1</v>
          </cell>
          <cell r="AC58">
            <v>0</v>
          </cell>
          <cell r="AD58">
            <v>4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2</v>
          </cell>
          <cell r="AM58">
            <v>0</v>
          </cell>
          <cell r="AN58">
            <v>2</v>
          </cell>
          <cell r="AO58">
            <v>0</v>
          </cell>
        </row>
        <row r="59">
          <cell r="D59">
            <v>0</v>
          </cell>
          <cell r="E59">
            <v>0</v>
          </cell>
          <cell r="F59">
            <v>8.5009999999999994</v>
          </cell>
          <cell r="G59">
            <v>0</v>
          </cell>
          <cell r="H59">
            <v>1.7809999999999999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1.181</v>
          </cell>
          <cell r="W59">
            <v>0</v>
          </cell>
          <cell r="X59">
            <v>1.103</v>
          </cell>
          <cell r="Y59">
            <v>0</v>
          </cell>
          <cell r="Z59">
            <v>0</v>
          </cell>
          <cell r="AA59">
            <v>0</v>
          </cell>
          <cell r="AB59">
            <v>1.294</v>
          </cell>
          <cell r="AC59">
            <v>0</v>
          </cell>
          <cell r="AD59">
            <v>4.3869999999999996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2.4689999999999999</v>
          </cell>
          <cell r="AM59">
            <v>0</v>
          </cell>
          <cell r="AN59">
            <v>3.1869999999999998</v>
          </cell>
          <cell r="A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2.0470000000000002</v>
          </cell>
          <cell r="I61">
            <v>0</v>
          </cell>
          <cell r="J61">
            <v>10.694000000000001</v>
          </cell>
          <cell r="K61">
            <v>0</v>
          </cell>
          <cell r="L61">
            <v>0</v>
          </cell>
          <cell r="M61">
            <v>0</v>
          </cell>
          <cell r="N61">
            <v>1.5740000000000001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2.9940000000000002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2.5840000000000001</v>
          </cell>
          <cell r="AE61">
            <v>0</v>
          </cell>
          <cell r="AF61">
            <v>0</v>
          </cell>
          <cell r="AG61">
            <v>0</v>
          </cell>
          <cell r="AH61">
            <v>9.1319999999999997</v>
          </cell>
          <cell r="AI61">
            <v>0</v>
          </cell>
          <cell r="AJ61">
            <v>1.534</v>
          </cell>
          <cell r="AK61">
            <v>0</v>
          </cell>
          <cell r="AL61">
            <v>1.534</v>
          </cell>
          <cell r="AM61">
            <v>0</v>
          </cell>
          <cell r="AN61">
            <v>0</v>
          </cell>
          <cell r="A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</row>
        <row r="66">
          <cell r="D66">
            <v>1</v>
          </cell>
          <cell r="E66">
            <v>0</v>
          </cell>
          <cell r="F66">
            <v>3</v>
          </cell>
          <cell r="G66">
            <v>0</v>
          </cell>
          <cell r="H66">
            <v>3</v>
          </cell>
          <cell r="I66">
            <v>0</v>
          </cell>
          <cell r="J66">
            <v>13</v>
          </cell>
          <cell r="K66">
            <v>0</v>
          </cell>
          <cell r="L66">
            <v>0</v>
          </cell>
          <cell r="M66">
            <v>0</v>
          </cell>
          <cell r="N66">
            <v>2</v>
          </cell>
          <cell r="O66">
            <v>0</v>
          </cell>
          <cell r="P66">
            <v>0</v>
          </cell>
          <cell r="Q66">
            <v>0</v>
          </cell>
          <cell r="R66">
            <v>1</v>
          </cell>
          <cell r="S66">
            <v>0</v>
          </cell>
          <cell r="T66">
            <v>0</v>
          </cell>
          <cell r="U66">
            <v>0</v>
          </cell>
          <cell r="V66">
            <v>3</v>
          </cell>
          <cell r="W66">
            <v>0</v>
          </cell>
          <cell r="X66">
            <v>1</v>
          </cell>
          <cell r="Y66">
            <v>0</v>
          </cell>
          <cell r="Z66">
            <v>1</v>
          </cell>
          <cell r="AA66">
            <v>0</v>
          </cell>
          <cell r="AB66">
            <v>2</v>
          </cell>
          <cell r="AC66">
            <v>0</v>
          </cell>
          <cell r="AD66">
            <v>2</v>
          </cell>
          <cell r="AE66">
            <v>0</v>
          </cell>
          <cell r="AF66">
            <v>0</v>
          </cell>
          <cell r="AG66">
            <v>0</v>
          </cell>
          <cell r="AH66">
            <v>1</v>
          </cell>
          <cell r="AI66">
            <v>0</v>
          </cell>
          <cell r="AJ66">
            <v>1</v>
          </cell>
          <cell r="AK66">
            <v>0</v>
          </cell>
          <cell r="AL66">
            <v>6</v>
          </cell>
          <cell r="AM66">
            <v>0</v>
          </cell>
          <cell r="AN66">
            <v>3</v>
          </cell>
          <cell r="AO66">
            <v>0</v>
          </cell>
        </row>
        <row r="67">
          <cell r="D67">
            <v>5.7290000000000001</v>
          </cell>
          <cell r="E67">
            <v>0</v>
          </cell>
          <cell r="F67">
            <v>7.2450000000000001</v>
          </cell>
          <cell r="G67">
            <v>0</v>
          </cell>
          <cell r="H67">
            <v>12.967000000000001</v>
          </cell>
          <cell r="I67">
            <v>0</v>
          </cell>
          <cell r="J67">
            <v>47.368000000000002</v>
          </cell>
          <cell r="K67">
            <v>0</v>
          </cell>
          <cell r="L67">
            <v>0</v>
          </cell>
          <cell r="M67">
            <v>0</v>
          </cell>
          <cell r="N67">
            <v>7.4660000000000002</v>
          </cell>
          <cell r="O67">
            <v>0</v>
          </cell>
          <cell r="P67">
            <v>0</v>
          </cell>
          <cell r="Q67">
            <v>0</v>
          </cell>
          <cell r="R67">
            <v>5.7290000000000001</v>
          </cell>
          <cell r="S67">
            <v>0</v>
          </cell>
          <cell r="T67">
            <v>0</v>
          </cell>
          <cell r="U67">
            <v>0</v>
          </cell>
          <cell r="V67">
            <v>9.7789999999999999</v>
          </cell>
          <cell r="W67">
            <v>0</v>
          </cell>
          <cell r="X67">
            <v>5.7290000000000001</v>
          </cell>
          <cell r="Y67">
            <v>0</v>
          </cell>
          <cell r="Z67">
            <v>5.7290000000000001</v>
          </cell>
          <cell r="AA67">
            <v>0</v>
          </cell>
          <cell r="AB67">
            <v>6.3319999999999999</v>
          </cell>
          <cell r="AC67">
            <v>0</v>
          </cell>
          <cell r="AD67">
            <v>2.6589999999999998</v>
          </cell>
          <cell r="AE67">
            <v>0</v>
          </cell>
          <cell r="AF67">
            <v>0</v>
          </cell>
          <cell r="AG67">
            <v>0</v>
          </cell>
          <cell r="AH67">
            <v>1.7370000000000001</v>
          </cell>
          <cell r="AI67">
            <v>0</v>
          </cell>
          <cell r="AJ67">
            <v>1.7370000000000001</v>
          </cell>
          <cell r="AK67">
            <v>0</v>
          </cell>
          <cell r="AL67">
            <v>12.568</v>
          </cell>
          <cell r="AM67">
            <v>0</v>
          </cell>
          <cell r="AN67">
            <v>12.186999999999999</v>
          </cell>
          <cell r="AO67">
            <v>0</v>
          </cell>
        </row>
        <row r="68">
          <cell r="D68">
            <v>0.24199999999999999</v>
          </cell>
          <cell r="E68">
            <v>0</v>
          </cell>
          <cell r="F68">
            <v>0.24199999999999999</v>
          </cell>
          <cell r="G68">
            <v>0</v>
          </cell>
          <cell r="H68">
            <v>0.24199999999999999</v>
          </cell>
          <cell r="I68">
            <v>0</v>
          </cell>
          <cell r="J68">
            <v>0.24199999999999999</v>
          </cell>
          <cell r="K68">
            <v>0</v>
          </cell>
          <cell r="L68">
            <v>0.998</v>
          </cell>
          <cell r="M68">
            <v>0</v>
          </cell>
          <cell r="N68">
            <v>0</v>
          </cell>
          <cell r="O68">
            <v>0</v>
          </cell>
          <cell r="P68">
            <v>1.482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6.4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5.4660000000000002</v>
          </cell>
          <cell r="AE68">
            <v>0</v>
          </cell>
          <cell r="AF68">
            <v>13.183999999999999</v>
          </cell>
          <cell r="AG68">
            <v>0</v>
          </cell>
          <cell r="AH68">
            <v>14.016999999999999</v>
          </cell>
          <cell r="AI68">
            <v>0</v>
          </cell>
          <cell r="AJ68">
            <v>17.636000000000003</v>
          </cell>
          <cell r="AK68">
            <v>0</v>
          </cell>
          <cell r="AL68">
            <v>89.36</v>
          </cell>
          <cell r="AM68">
            <v>0</v>
          </cell>
          <cell r="AN68">
            <v>8.4420000000000002</v>
          </cell>
          <cell r="A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</row>
        <row r="71">
          <cell r="D71">
            <v>1</v>
          </cell>
          <cell r="E71">
            <v>0</v>
          </cell>
          <cell r="F71">
            <v>1</v>
          </cell>
          <cell r="G71">
            <v>0</v>
          </cell>
          <cell r="H71">
            <v>1</v>
          </cell>
          <cell r="I71">
            <v>0</v>
          </cell>
          <cell r="J71">
            <v>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2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2</v>
          </cell>
          <cell r="AE71">
            <v>0</v>
          </cell>
          <cell r="AF71">
            <v>0</v>
          </cell>
          <cell r="AG71">
            <v>0</v>
          </cell>
          <cell r="AH71">
            <v>7</v>
          </cell>
          <cell r="AI71">
            <v>0</v>
          </cell>
          <cell r="AJ71">
            <v>7</v>
          </cell>
          <cell r="AK71">
            <v>0</v>
          </cell>
          <cell r="AL71">
            <v>53</v>
          </cell>
          <cell r="AM71">
            <v>0</v>
          </cell>
          <cell r="AN71">
            <v>4</v>
          </cell>
          <cell r="AO71">
            <v>0</v>
          </cell>
        </row>
        <row r="72">
          <cell r="D72">
            <v>0.24199999999999999</v>
          </cell>
          <cell r="E72">
            <v>0</v>
          </cell>
          <cell r="F72">
            <v>0.24199999999999999</v>
          </cell>
          <cell r="G72">
            <v>0</v>
          </cell>
          <cell r="H72">
            <v>0.24199999999999999</v>
          </cell>
          <cell r="I72">
            <v>0</v>
          </cell>
          <cell r="J72">
            <v>0.24199999999999999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0.48399999999999999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5.4660000000000002</v>
          </cell>
          <cell r="AE72">
            <v>0</v>
          </cell>
          <cell r="AF72">
            <v>0</v>
          </cell>
          <cell r="AG72">
            <v>0</v>
          </cell>
          <cell r="AH72">
            <v>11.661</v>
          </cell>
          <cell r="AI72">
            <v>0</v>
          </cell>
          <cell r="AJ72">
            <v>16.638000000000002</v>
          </cell>
          <cell r="AK72">
            <v>0</v>
          </cell>
          <cell r="AL72">
            <v>89.36</v>
          </cell>
          <cell r="AM72">
            <v>0</v>
          </cell>
          <cell r="AN72">
            <v>8.4420000000000002</v>
          </cell>
          <cell r="AO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1</v>
          </cell>
          <cell r="M73">
            <v>0</v>
          </cell>
          <cell r="N73">
            <v>0</v>
          </cell>
          <cell r="O73">
            <v>0</v>
          </cell>
          <cell r="P73">
            <v>1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4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6</v>
          </cell>
          <cell r="AG73">
            <v>0</v>
          </cell>
          <cell r="AH73">
            <v>2</v>
          </cell>
          <cell r="AI73">
            <v>0</v>
          </cell>
          <cell r="AJ73">
            <v>1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0.998</v>
          </cell>
          <cell r="M74">
            <v>0</v>
          </cell>
          <cell r="N74">
            <v>0</v>
          </cell>
          <cell r="O74">
            <v>0</v>
          </cell>
          <cell r="P74">
            <v>0.998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6.4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13.183999999999999</v>
          </cell>
          <cell r="AG74">
            <v>0</v>
          </cell>
          <cell r="AH74">
            <v>2.3559999999999999</v>
          </cell>
          <cell r="AI74">
            <v>0</v>
          </cell>
          <cell r="AJ74">
            <v>0.998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</row>
        <row r="77">
          <cell r="D77">
            <v>5.9710000000000001</v>
          </cell>
          <cell r="E77">
            <v>0</v>
          </cell>
          <cell r="F77">
            <v>15.988</v>
          </cell>
          <cell r="G77">
            <v>0</v>
          </cell>
          <cell r="H77">
            <v>17.037000000000003</v>
          </cell>
          <cell r="I77">
            <v>0</v>
          </cell>
          <cell r="J77">
            <v>58.304000000000002</v>
          </cell>
          <cell r="K77">
            <v>0</v>
          </cell>
          <cell r="L77">
            <v>0.998</v>
          </cell>
          <cell r="M77">
            <v>0</v>
          </cell>
          <cell r="N77">
            <v>9.0400000000000009</v>
          </cell>
          <cell r="O77">
            <v>0</v>
          </cell>
          <cell r="P77">
            <v>1.482</v>
          </cell>
          <cell r="Q77">
            <v>0</v>
          </cell>
          <cell r="R77">
            <v>5.7290000000000001</v>
          </cell>
          <cell r="S77">
            <v>0</v>
          </cell>
          <cell r="T77">
            <v>0</v>
          </cell>
          <cell r="U77">
            <v>0</v>
          </cell>
          <cell r="V77">
            <v>18.902000000000001</v>
          </cell>
          <cell r="W77">
            <v>0</v>
          </cell>
          <cell r="X77">
            <v>13.231999999999999</v>
          </cell>
          <cell r="Y77">
            <v>0</v>
          </cell>
          <cell r="Z77">
            <v>5.7290000000000001</v>
          </cell>
          <cell r="AA77">
            <v>0</v>
          </cell>
          <cell r="AB77">
            <v>7.6259999999999994</v>
          </cell>
          <cell r="AC77">
            <v>0</v>
          </cell>
          <cell r="AD77">
            <v>17.745000000000001</v>
          </cell>
          <cell r="AE77">
            <v>0</v>
          </cell>
          <cell r="AF77">
            <v>13.183999999999999</v>
          </cell>
          <cell r="AG77">
            <v>0</v>
          </cell>
          <cell r="AH77">
            <v>30.698</v>
          </cell>
          <cell r="AI77">
            <v>0</v>
          </cell>
          <cell r="AJ77">
            <v>26.202000000000002</v>
          </cell>
          <cell r="AK77">
            <v>0</v>
          </cell>
          <cell r="AL77">
            <v>397.29900000000009</v>
          </cell>
          <cell r="AM77">
            <v>0</v>
          </cell>
          <cell r="AN77">
            <v>29.622999999999998</v>
          </cell>
          <cell r="AO77">
            <v>0</v>
          </cell>
        </row>
        <row r="78">
          <cell r="D78">
            <v>0.25700000000000001</v>
          </cell>
          <cell r="E78">
            <v>0</v>
          </cell>
          <cell r="F78">
            <v>0.51400000000000001</v>
          </cell>
          <cell r="G78">
            <v>0</v>
          </cell>
          <cell r="H78">
            <v>0.25700000000000001</v>
          </cell>
          <cell r="I78">
            <v>0</v>
          </cell>
          <cell r="J78">
            <v>0.25700000000000001</v>
          </cell>
          <cell r="K78">
            <v>0</v>
          </cell>
          <cell r="L78">
            <v>4.7469999999999999</v>
          </cell>
          <cell r="M78">
            <v>0</v>
          </cell>
          <cell r="N78">
            <v>24.161999999999999</v>
          </cell>
          <cell r="O78">
            <v>0</v>
          </cell>
          <cell r="P78">
            <v>8.3740000000000006</v>
          </cell>
          <cell r="Q78">
            <v>0</v>
          </cell>
          <cell r="R78">
            <v>0.25700000000000001</v>
          </cell>
          <cell r="S78">
            <v>0</v>
          </cell>
          <cell r="T78">
            <v>0.25700000000000001</v>
          </cell>
          <cell r="U78">
            <v>0</v>
          </cell>
          <cell r="V78">
            <v>12.009</v>
          </cell>
          <cell r="W78">
            <v>0</v>
          </cell>
          <cell r="X78">
            <v>0.77100000000000002</v>
          </cell>
          <cell r="Y78">
            <v>0</v>
          </cell>
          <cell r="Z78">
            <v>0.25700000000000001</v>
          </cell>
          <cell r="AA78">
            <v>0</v>
          </cell>
          <cell r="AB78">
            <v>0.25700000000000001</v>
          </cell>
          <cell r="AC78">
            <v>0</v>
          </cell>
          <cell r="AD78">
            <v>36.555</v>
          </cell>
          <cell r="AE78">
            <v>0</v>
          </cell>
          <cell r="AF78">
            <v>14.765000000000001</v>
          </cell>
          <cell r="AG78">
            <v>0</v>
          </cell>
          <cell r="AH78">
            <v>54.673999999999999</v>
          </cell>
          <cell r="AI78">
            <v>0</v>
          </cell>
          <cell r="AJ78">
            <v>51.914999999999999</v>
          </cell>
          <cell r="AK78">
            <v>0</v>
          </cell>
          <cell r="AL78">
            <v>54.426000000000002</v>
          </cell>
          <cell r="AM78">
            <v>0</v>
          </cell>
          <cell r="AN78">
            <v>22.504000000000001</v>
          </cell>
          <cell r="AO78">
            <v>0</v>
          </cell>
        </row>
      </sheetData>
      <sheetData sheetId="1">
        <row r="7">
          <cell r="D7">
            <v>0.17599999999999999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10.379</v>
          </cell>
          <cell r="M7">
            <v>0</v>
          </cell>
          <cell r="N7">
            <v>1.788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134.392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7.2750000000000004</v>
          </cell>
          <cell r="AM7">
            <v>0</v>
          </cell>
          <cell r="AN7">
            <v>6.1340000000000003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0.95099999999999996</v>
          </cell>
          <cell r="AU7">
            <v>0</v>
          </cell>
          <cell r="AV7">
            <v>0</v>
          </cell>
          <cell r="AW7">
            <v>0</v>
          </cell>
          <cell r="AX7">
            <v>20.704999999999998</v>
          </cell>
          <cell r="AY7">
            <v>0</v>
          </cell>
          <cell r="AZ7">
            <v>0</v>
          </cell>
          <cell r="BA7">
            <v>0</v>
          </cell>
          <cell r="BB7">
            <v>5.5309999999999997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19.065999999999999</v>
          </cell>
          <cell r="BW7">
            <v>0</v>
          </cell>
          <cell r="BX7">
            <v>2.7549999999999999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1.9810000000000001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81.114999999999995</v>
          </cell>
          <cell r="CM7">
            <v>0</v>
          </cell>
          <cell r="CN7">
            <v>2.5840000000000001</v>
          </cell>
          <cell r="CO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12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0.5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1.365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1.9810000000000001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1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19</v>
          </cell>
          <cell r="AY23">
            <v>0</v>
          </cell>
          <cell r="AZ23">
            <v>0</v>
          </cell>
          <cell r="BA23">
            <v>0</v>
          </cell>
          <cell r="BB23">
            <v>4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1.5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6.1340000000000003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20.704999999999998</v>
          </cell>
          <cell r="AY24">
            <v>0</v>
          </cell>
          <cell r="AZ24">
            <v>0</v>
          </cell>
          <cell r="BA24">
            <v>0</v>
          </cell>
          <cell r="BB24">
            <v>5.5309999999999997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2.7549999999999999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10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6.1340000000000003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1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1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1.788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17.701000000000001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1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1</v>
          </cell>
          <cell r="CM29">
            <v>0</v>
          </cell>
          <cell r="CN29">
            <v>0</v>
          </cell>
          <cell r="CO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132.738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81.114999999999995</v>
          </cell>
          <cell r="CM30">
            <v>0</v>
          </cell>
          <cell r="CN30">
            <v>0</v>
          </cell>
          <cell r="C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0.75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10.379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3</v>
          </cell>
          <cell r="C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2.5840000000000001</v>
          </cell>
          <cell r="C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1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1.6539999999999999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</row>
        <row r="51">
          <cell r="D51">
            <v>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6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5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</row>
        <row r="52">
          <cell r="D52">
            <v>0.17599999999999999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1.141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0.95099999999999996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D55">
            <v>0.60099999999999998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0.60099999999999998</v>
          </cell>
          <cell r="M55">
            <v>0</v>
          </cell>
          <cell r="N55">
            <v>0.60099999999999998</v>
          </cell>
          <cell r="O55">
            <v>0</v>
          </cell>
          <cell r="P55">
            <v>0</v>
          </cell>
          <cell r="Q55">
            <v>0</v>
          </cell>
          <cell r="R55">
            <v>0.60099999999999998</v>
          </cell>
          <cell r="S55">
            <v>0</v>
          </cell>
          <cell r="T55">
            <v>0</v>
          </cell>
          <cell r="U55">
            <v>0</v>
          </cell>
          <cell r="V55">
            <v>1.204</v>
          </cell>
          <cell r="W55">
            <v>0</v>
          </cell>
          <cell r="X55">
            <v>0</v>
          </cell>
          <cell r="Y55">
            <v>0</v>
          </cell>
          <cell r="Z55">
            <v>10.727</v>
          </cell>
          <cell r="AA55">
            <v>0</v>
          </cell>
          <cell r="AB55">
            <v>9.06</v>
          </cell>
          <cell r="AC55">
            <v>0</v>
          </cell>
          <cell r="AD55">
            <v>4.2770000000000001</v>
          </cell>
          <cell r="AE55">
            <v>0</v>
          </cell>
          <cell r="AF55">
            <v>10.853000000000002</v>
          </cell>
          <cell r="AG55">
            <v>0</v>
          </cell>
          <cell r="AH55">
            <v>12.736000000000001</v>
          </cell>
          <cell r="AI55">
            <v>0</v>
          </cell>
          <cell r="AJ55">
            <v>10.148</v>
          </cell>
          <cell r="AK55">
            <v>0</v>
          </cell>
          <cell r="AL55">
            <v>1.25</v>
          </cell>
          <cell r="AM55">
            <v>0</v>
          </cell>
          <cell r="AN55">
            <v>0.60099999999999998</v>
          </cell>
          <cell r="AO55">
            <v>0</v>
          </cell>
          <cell r="AP55">
            <v>0.60099999999999998</v>
          </cell>
          <cell r="AQ55">
            <v>0</v>
          </cell>
          <cell r="AR55">
            <v>0.60099999999999998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4.4710000000000001</v>
          </cell>
          <cell r="BA55">
            <v>0</v>
          </cell>
          <cell r="BB55">
            <v>0</v>
          </cell>
          <cell r="BC55">
            <v>0</v>
          </cell>
          <cell r="BD55">
            <v>0.60099999999999998</v>
          </cell>
          <cell r="BE55">
            <v>0</v>
          </cell>
          <cell r="BF55">
            <v>0</v>
          </cell>
          <cell r="BG55">
            <v>0</v>
          </cell>
          <cell r="BH55">
            <v>10.041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0.60099999999999998</v>
          </cell>
          <cell r="BQ55">
            <v>0</v>
          </cell>
          <cell r="BR55">
            <v>0.60099999999999998</v>
          </cell>
          <cell r="BS55">
            <v>0</v>
          </cell>
          <cell r="BT55">
            <v>0.60099999999999998</v>
          </cell>
          <cell r="BU55">
            <v>0</v>
          </cell>
          <cell r="BV55">
            <v>0.60099999999999998</v>
          </cell>
          <cell r="BW55">
            <v>0</v>
          </cell>
          <cell r="BX55">
            <v>4.2910000000000004</v>
          </cell>
          <cell r="BY55">
            <v>0</v>
          </cell>
          <cell r="BZ55">
            <v>0.60099999999999998</v>
          </cell>
          <cell r="CA55">
            <v>0</v>
          </cell>
          <cell r="CB55">
            <v>2.2490000000000001</v>
          </cell>
          <cell r="CC55">
            <v>0</v>
          </cell>
          <cell r="CD55">
            <v>0</v>
          </cell>
          <cell r="CE55">
            <v>0</v>
          </cell>
          <cell r="CF55">
            <v>6.5410000000000004</v>
          </cell>
          <cell r="CG55">
            <v>0</v>
          </cell>
          <cell r="CH55">
            <v>1.6479999999999999</v>
          </cell>
          <cell r="CI55">
            <v>0</v>
          </cell>
          <cell r="CJ55">
            <v>1.6479999999999999</v>
          </cell>
          <cell r="CK55">
            <v>0</v>
          </cell>
          <cell r="CL55">
            <v>4.9450000000000003</v>
          </cell>
          <cell r="CM55">
            <v>0</v>
          </cell>
          <cell r="CN55">
            <v>2.2490000000000001</v>
          </cell>
          <cell r="C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</v>
          </cell>
          <cell r="AA58">
            <v>0</v>
          </cell>
          <cell r="AB58">
            <v>0</v>
          </cell>
          <cell r="AC58">
            <v>0</v>
          </cell>
          <cell r="AD58">
            <v>3</v>
          </cell>
          <cell r="AE58">
            <v>0</v>
          </cell>
          <cell r="AF58">
            <v>0</v>
          </cell>
          <cell r="AG58">
            <v>0</v>
          </cell>
          <cell r="AH58">
            <v>3</v>
          </cell>
          <cell r="AI58">
            <v>0</v>
          </cell>
          <cell r="AJ58">
            <v>3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7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3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3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3.6760000000000002</v>
          </cell>
          <cell r="AA59">
            <v>0</v>
          </cell>
          <cell r="AB59">
            <v>0</v>
          </cell>
          <cell r="AC59">
            <v>0</v>
          </cell>
          <cell r="AD59">
            <v>3.6760000000000002</v>
          </cell>
          <cell r="AE59">
            <v>0</v>
          </cell>
          <cell r="AF59">
            <v>0</v>
          </cell>
          <cell r="AG59">
            <v>0</v>
          </cell>
          <cell r="AH59">
            <v>3.6760000000000002</v>
          </cell>
          <cell r="AI59">
            <v>0</v>
          </cell>
          <cell r="AJ59">
            <v>3.6760000000000002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10.041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3.6760000000000002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3.6760000000000002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2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5.8360000000000003</v>
          </cell>
          <cell r="AA61">
            <v>0</v>
          </cell>
          <cell r="AB61">
            <v>7.2560000000000002</v>
          </cell>
          <cell r="AC61">
            <v>0</v>
          </cell>
          <cell r="AD61">
            <v>0</v>
          </cell>
          <cell r="AE61">
            <v>0</v>
          </cell>
          <cell r="AF61">
            <v>10.252000000000001</v>
          </cell>
          <cell r="AG61">
            <v>0</v>
          </cell>
          <cell r="AH61">
            <v>7.2560000000000002</v>
          </cell>
          <cell r="AI61">
            <v>0</v>
          </cell>
          <cell r="AJ61">
            <v>5.2679999999999998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3.2530000000000001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</row>
        <row r="66">
          <cell r="D66">
            <v>1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1</v>
          </cell>
          <cell r="M66">
            <v>0</v>
          </cell>
          <cell r="N66">
            <v>1</v>
          </cell>
          <cell r="O66">
            <v>0</v>
          </cell>
          <cell r="P66">
            <v>0</v>
          </cell>
          <cell r="Q66">
            <v>0</v>
          </cell>
          <cell r="R66">
            <v>1</v>
          </cell>
          <cell r="S66">
            <v>0</v>
          </cell>
          <cell r="T66">
            <v>0</v>
          </cell>
          <cell r="U66">
            <v>0</v>
          </cell>
          <cell r="V66">
            <v>2</v>
          </cell>
          <cell r="W66">
            <v>0</v>
          </cell>
          <cell r="X66">
            <v>0</v>
          </cell>
          <cell r="Y66">
            <v>0</v>
          </cell>
          <cell r="Z66">
            <v>2</v>
          </cell>
          <cell r="AA66">
            <v>0</v>
          </cell>
          <cell r="AB66">
            <v>3</v>
          </cell>
          <cell r="AC66">
            <v>0</v>
          </cell>
          <cell r="AD66">
            <v>1</v>
          </cell>
          <cell r="AE66">
            <v>0</v>
          </cell>
          <cell r="AF66">
            <v>1</v>
          </cell>
          <cell r="AG66">
            <v>0</v>
          </cell>
          <cell r="AH66">
            <v>3</v>
          </cell>
          <cell r="AI66">
            <v>0</v>
          </cell>
          <cell r="AJ66">
            <v>2</v>
          </cell>
          <cell r="AK66">
            <v>0</v>
          </cell>
          <cell r="AL66">
            <v>2</v>
          </cell>
          <cell r="AM66">
            <v>0</v>
          </cell>
          <cell r="AN66">
            <v>1</v>
          </cell>
          <cell r="AO66">
            <v>0</v>
          </cell>
          <cell r="AP66">
            <v>1</v>
          </cell>
          <cell r="AQ66">
            <v>0</v>
          </cell>
          <cell r="AR66">
            <v>1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2</v>
          </cell>
          <cell r="BA66">
            <v>0</v>
          </cell>
          <cell r="BB66">
            <v>0</v>
          </cell>
          <cell r="BC66">
            <v>0</v>
          </cell>
          <cell r="BD66">
            <v>1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1</v>
          </cell>
          <cell r="BQ66">
            <v>0</v>
          </cell>
          <cell r="BR66">
            <v>1</v>
          </cell>
          <cell r="BS66">
            <v>0</v>
          </cell>
          <cell r="BT66">
            <v>1</v>
          </cell>
          <cell r="BU66">
            <v>0</v>
          </cell>
          <cell r="BV66">
            <v>1</v>
          </cell>
          <cell r="BW66">
            <v>0</v>
          </cell>
          <cell r="BX66">
            <v>1</v>
          </cell>
          <cell r="BY66">
            <v>0</v>
          </cell>
          <cell r="BZ66">
            <v>1</v>
          </cell>
          <cell r="CA66">
            <v>0</v>
          </cell>
          <cell r="CB66">
            <v>2</v>
          </cell>
          <cell r="CC66">
            <v>0</v>
          </cell>
          <cell r="CD66">
            <v>0</v>
          </cell>
          <cell r="CE66">
            <v>0</v>
          </cell>
          <cell r="CF66">
            <v>3</v>
          </cell>
          <cell r="CG66">
            <v>0</v>
          </cell>
          <cell r="CH66">
            <v>1</v>
          </cell>
          <cell r="CI66">
            <v>0</v>
          </cell>
          <cell r="CJ66">
            <v>1</v>
          </cell>
          <cell r="CK66">
            <v>0</v>
          </cell>
          <cell r="CL66">
            <v>3</v>
          </cell>
          <cell r="CM66">
            <v>0</v>
          </cell>
          <cell r="CN66">
            <v>2</v>
          </cell>
          <cell r="CO66">
            <v>0</v>
          </cell>
        </row>
        <row r="67">
          <cell r="D67">
            <v>0.60099999999999998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0.60099999999999998</v>
          </cell>
          <cell r="M67">
            <v>0</v>
          </cell>
          <cell r="N67">
            <v>0.60099999999999998</v>
          </cell>
          <cell r="O67">
            <v>0</v>
          </cell>
          <cell r="P67">
            <v>0</v>
          </cell>
          <cell r="Q67">
            <v>0</v>
          </cell>
          <cell r="R67">
            <v>0.60099999999999998</v>
          </cell>
          <cell r="S67">
            <v>0</v>
          </cell>
          <cell r="T67">
            <v>0</v>
          </cell>
          <cell r="U67">
            <v>0</v>
          </cell>
          <cell r="V67">
            <v>1.204</v>
          </cell>
          <cell r="W67">
            <v>0</v>
          </cell>
          <cell r="X67">
            <v>0</v>
          </cell>
          <cell r="Y67">
            <v>0</v>
          </cell>
          <cell r="Z67">
            <v>1.2150000000000001</v>
          </cell>
          <cell r="AA67">
            <v>0</v>
          </cell>
          <cell r="AB67">
            <v>1.804</v>
          </cell>
          <cell r="AC67">
            <v>0</v>
          </cell>
          <cell r="AD67">
            <v>0.60099999999999998</v>
          </cell>
          <cell r="AE67">
            <v>0</v>
          </cell>
          <cell r="AF67">
            <v>0.60099999999999998</v>
          </cell>
          <cell r="AG67">
            <v>0</v>
          </cell>
          <cell r="AH67">
            <v>1.804</v>
          </cell>
          <cell r="AI67">
            <v>0</v>
          </cell>
          <cell r="AJ67">
            <v>1.204</v>
          </cell>
          <cell r="AK67">
            <v>0</v>
          </cell>
          <cell r="AL67">
            <v>1.25</v>
          </cell>
          <cell r="AM67">
            <v>0</v>
          </cell>
          <cell r="AN67">
            <v>0.60099999999999998</v>
          </cell>
          <cell r="AO67">
            <v>0</v>
          </cell>
          <cell r="AP67">
            <v>0.60099999999999998</v>
          </cell>
          <cell r="AQ67">
            <v>0</v>
          </cell>
          <cell r="AR67">
            <v>0.60099999999999998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1.218</v>
          </cell>
          <cell r="BA67">
            <v>0</v>
          </cell>
          <cell r="BB67">
            <v>0</v>
          </cell>
          <cell r="BC67">
            <v>0</v>
          </cell>
          <cell r="BD67">
            <v>0.60099999999999998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0.60099999999999998</v>
          </cell>
          <cell r="BQ67">
            <v>0</v>
          </cell>
          <cell r="BR67">
            <v>0.60099999999999998</v>
          </cell>
          <cell r="BS67">
            <v>0</v>
          </cell>
          <cell r="BT67">
            <v>0.60099999999999998</v>
          </cell>
          <cell r="BU67">
            <v>0</v>
          </cell>
          <cell r="BV67">
            <v>0.60099999999999998</v>
          </cell>
          <cell r="BW67">
            <v>0</v>
          </cell>
          <cell r="BX67">
            <v>0.61499999999999999</v>
          </cell>
          <cell r="BY67">
            <v>0</v>
          </cell>
          <cell r="BZ67">
            <v>0.60099999999999998</v>
          </cell>
          <cell r="CA67">
            <v>0</v>
          </cell>
          <cell r="CB67">
            <v>2.2490000000000001</v>
          </cell>
          <cell r="CC67">
            <v>0</v>
          </cell>
          <cell r="CD67">
            <v>0</v>
          </cell>
          <cell r="CE67">
            <v>0</v>
          </cell>
          <cell r="CF67">
            <v>2.8650000000000002</v>
          </cell>
          <cell r="CG67">
            <v>0</v>
          </cell>
          <cell r="CH67">
            <v>1.6479999999999999</v>
          </cell>
          <cell r="CI67">
            <v>0</v>
          </cell>
          <cell r="CJ67">
            <v>1.6479999999999999</v>
          </cell>
          <cell r="CK67">
            <v>0</v>
          </cell>
          <cell r="CL67">
            <v>4.9450000000000003</v>
          </cell>
          <cell r="CM67">
            <v>0</v>
          </cell>
          <cell r="CN67">
            <v>2.2490000000000001</v>
          </cell>
          <cell r="CO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0.89400000000000002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2.5640000000000001</v>
          </cell>
          <cell r="O68">
            <v>0</v>
          </cell>
          <cell r="P68">
            <v>3.1509999999999998</v>
          </cell>
          <cell r="Q68">
            <v>0</v>
          </cell>
          <cell r="R68">
            <v>5.0299999999999994</v>
          </cell>
          <cell r="S68">
            <v>0</v>
          </cell>
          <cell r="T68">
            <v>3.1509999999999998</v>
          </cell>
          <cell r="U68">
            <v>0</v>
          </cell>
          <cell r="V68">
            <v>3.1509999999999998</v>
          </cell>
          <cell r="W68">
            <v>0</v>
          </cell>
          <cell r="X68">
            <v>26.904999999999998</v>
          </cell>
          <cell r="Y68">
            <v>0</v>
          </cell>
          <cell r="Z68">
            <v>11.337</v>
          </cell>
          <cell r="AA68">
            <v>0</v>
          </cell>
          <cell r="AB68">
            <v>3.1509999999999998</v>
          </cell>
          <cell r="AC68">
            <v>0</v>
          </cell>
          <cell r="AD68">
            <v>2.3719999999999999</v>
          </cell>
          <cell r="AE68">
            <v>0</v>
          </cell>
          <cell r="AF68">
            <v>16.079999999999998</v>
          </cell>
          <cell r="AG68">
            <v>0</v>
          </cell>
          <cell r="AH68">
            <v>1.2529999999999999</v>
          </cell>
          <cell r="AI68">
            <v>0</v>
          </cell>
          <cell r="AJ68">
            <v>0</v>
          </cell>
          <cell r="AK68">
            <v>0</v>
          </cell>
          <cell r="AL68">
            <v>2.7040000000000002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3.1509999999999998</v>
          </cell>
          <cell r="AS68">
            <v>0</v>
          </cell>
          <cell r="AT68">
            <v>3.1509999999999998</v>
          </cell>
          <cell r="AU68">
            <v>0</v>
          </cell>
          <cell r="AV68">
            <v>0</v>
          </cell>
          <cell r="AW68">
            <v>0</v>
          </cell>
          <cell r="AX68">
            <v>0.38200000000000001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0.90600000000000003</v>
          </cell>
          <cell r="BE68">
            <v>0</v>
          </cell>
          <cell r="BF68">
            <v>8.5629999999999988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0.46700000000000003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0.90600000000000003</v>
          </cell>
          <cell r="CG68">
            <v>0</v>
          </cell>
          <cell r="CH68">
            <v>0</v>
          </cell>
          <cell r="CI68">
            <v>0</v>
          </cell>
          <cell r="CJ68">
            <v>8.9610000000000003</v>
          </cell>
          <cell r="CK68">
            <v>0</v>
          </cell>
          <cell r="CL68">
            <v>15.343999999999999</v>
          </cell>
          <cell r="CM68">
            <v>0</v>
          </cell>
          <cell r="CN68">
            <v>0</v>
          </cell>
          <cell r="C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4.08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8.16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0.45500000000000002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0.91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1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12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6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1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2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2</v>
          </cell>
          <cell r="CK71">
            <v>0</v>
          </cell>
          <cell r="CL71">
            <v>6</v>
          </cell>
          <cell r="CM71">
            <v>0</v>
          </cell>
          <cell r="CN71">
            <v>0</v>
          </cell>
          <cell r="CO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1.879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20.611999999999998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15.173999999999999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2.2490000000000001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4.5019999999999998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5.1150000000000002</v>
          </cell>
          <cell r="CK72">
            <v>0</v>
          </cell>
          <cell r="CL72">
            <v>15.343999999999999</v>
          </cell>
          <cell r="CM72">
            <v>0</v>
          </cell>
          <cell r="CN72">
            <v>0</v>
          </cell>
          <cell r="CO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1</v>
          </cell>
          <cell r="Q73">
            <v>0</v>
          </cell>
          <cell r="R73">
            <v>1</v>
          </cell>
          <cell r="S73">
            <v>0</v>
          </cell>
          <cell r="T73">
            <v>1</v>
          </cell>
          <cell r="U73">
            <v>0</v>
          </cell>
          <cell r="V73">
            <v>1</v>
          </cell>
          <cell r="W73">
            <v>0</v>
          </cell>
          <cell r="X73">
            <v>2</v>
          </cell>
          <cell r="Y73">
            <v>0</v>
          </cell>
          <cell r="Z73">
            <v>1</v>
          </cell>
          <cell r="AA73">
            <v>0</v>
          </cell>
          <cell r="AB73">
            <v>1</v>
          </cell>
          <cell r="AC73">
            <v>0</v>
          </cell>
          <cell r="AD73">
            <v>1</v>
          </cell>
          <cell r="AE73">
            <v>0</v>
          </cell>
          <cell r="AF73">
            <v>1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1</v>
          </cell>
          <cell r="AS73">
            <v>0</v>
          </cell>
          <cell r="AT73">
            <v>1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1</v>
          </cell>
          <cell r="BE73">
            <v>0</v>
          </cell>
          <cell r="BF73">
            <v>1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1</v>
          </cell>
          <cell r="CG73">
            <v>0</v>
          </cell>
          <cell r="CH73">
            <v>0</v>
          </cell>
          <cell r="CI73">
            <v>0</v>
          </cell>
          <cell r="CJ73">
            <v>1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3.1509999999999998</v>
          </cell>
          <cell r="Q74">
            <v>0</v>
          </cell>
          <cell r="R74">
            <v>3.1509999999999998</v>
          </cell>
          <cell r="S74">
            <v>0</v>
          </cell>
          <cell r="T74">
            <v>3.1509999999999998</v>
          </cell>
          <cell r="U74">
            <v>0</v>
          </cell>
          <cell r="V74">
            <v>3.1509999999999998</v>
          </cell>
          <cell r="W74">
            <v>0</v>
          </cell>
          <cell r="X74">
            <v>6.2930000000000001</v>
          </cell>
          <cell r="Y74">
            <v>0</v>
          </cell>
          <cell r="Z74">
            <v>3.1509999999999998</v>
          </cell>
          <cell r="AA74">
            <v>0</v>
          </cell>
          <cell r="AB74">
            <v>3.1509999999999998</v>
          </cell>
          <cell r="AC74">
            <v>0</v>
          </cell>
          <cell r="AD74">
            <v>0.90600000000000003</v>
          </cell>
          <cell r="AE74">
            <v>0</v>
          </cell>
          <cell r="AF74">
            <v>0.90600000000000003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3.1509999999999998</v>
          </cell>
          <cell r="AS74">
            <v>0</v>
          </cell>
          <cell r="AT74">
            <v>3.1509999999999998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0.90600000000000003</v>
          </cell>
          <cell r="BE74">
            <v>0</v>
          </cell>
          <cell r="BF74">
            <v>3.1509999999999998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0.90600000000000003</v>
          </cell>
          <cell r="CG74">
            <v>0</v>
          </cell>
          <cell r="CH74">
            <v>0</v>
          </cell>
          <cell r="CI74">
            <v>0</v>
          </cell>
          <cell r="CJ74">
            <v>2.952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0.89400000000000002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2.5640000000000001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8.1859999999999999</v>
          </cell>
          <cell r="AA76">
            <v>0</v>
          </cell>
          <cell r="AB76">
            <v>0</v>
          </cell>
          <cell r="AC76">
            <v>0</v>
          </cell>
          <cell r="AD76">
            <v>1.466</v>
          </cell>
          <cell r="AE76">
            <v>0</v>
          </cell>
          <cell r="AF76">
            <v>0</v>
          </cell>
          <cell r="AG76">
            <v>0</v>
          </cell>
          <cell r="AH76">
            <v>1.2529999999999999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0.38200000000000001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0.46700000000000003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0.89400000000000002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</row>
        <row r="77">
          <cell r="D77">
            <v>0.77699999999999991</v>
          </cell>
          <cell r="E77">
            <v>0</v>
          </cell>
          <cell r="F77">
            <v>0</v>
          </cell>
          <cell r="G77">
            <v>0</v>
          </cell>
          <cell r="H77">
            <v>0.89400000000000002</v>
          </cell>
          <cell r="I77">
            <v>0</v>
          </cell>
          <cell r="J77">
            <v>0</v>
          </cell>
          <cell r="K77">
            <v>0</v>
          </cell>
          <cell r="L77">
            <v>10.98</v>
          </cell>
          <cell r="M77">
            <v>0</v>
          </cell>
          <cell r="N77">
            <v>4.9530000000000003</v>
          </cell>
          <cell r="O77">
            <v>0</v>
          </cell>
          <cell r="P77">
            <v>3.1509999999999998</v>
          </cell>
          <cell r="Q77">
            <v>0</v>
          </cell>
          <cell r="R77">
            <v>5.6309999999999993</v>
          </cell>
          <cell r="S77">
            <v>0</v>
          </cell>
          <cell r="T77">
            <v>3.1509999999999998</v>
          </cell>
          <cell r="U77">
            <v>0</v>
          </cell>
          <cell r="V77">
            <v>4.3549999999999995</v>
          </cell>
          <cell r="W77">
            <v>0</v>
          </cell>
          <cell r="X77">
            <v>161.297</v>
          </cell>
          <cell r="Y77">
            <v>0</v>
          </cell>
          <cell r="Z77">
            <v>22.064</v>
          </cell>
          <cell r="AA77">
            <v>0</v>
          </cell>
          <cell r="AB77">
            <v>12.211</v>
          </cell>
          <cell r="AC77">
            <v>0</v>
          </cell>
          <cell r="AD77">
            <v>6.649</v>
          </cell>
          <cell r="AE77">
            <v>0</v>
          </cell>
          <cell r="AF77">
            <v>26.933</v>
          </cell>
          <cell r="AG77">
            <v>0</v>
          </cell>
          <cell r="AH77">
            <v>13.989000000000001</v>
          </cell>
          <cell r="AI77">
            <v>0</v>
          </cell>
          <cell r="AJ77">
            <v>10.148</v>
          </cell>
          <cell r="AK77">
            <v>0</v>
          </cell>
          <cell r="AL77">
            <v>11.229000000000001</v>
          </cell>
          <cell r="AM77">
            <v>0</v>
          </cell>
          <cell r="AN77">
            <v>6.7350000000000003</v>
          </cell>
          <cell r="AO77">
            <v>0</v>
          </cell>
          <cell r="AP77">
            <v>0.60099999999999998</v>
          </cell>
          <cell r="AQ77">
            <v>0</v>
          </cell>
          <cell r="AR77">
            <v>3.7519999999999998</v>
          </cell>
          <cell r="AS77">
            <v>0</v>
          </cell>
          <cell r="AT77">
            <v>4.1019999999999994</v>
          </cell>
          <cell r="AU77">
            <v>0</v>
          </cell>
          <cell r="AV77">
            <v>0</v>
          </cell>
          <cell r="AW77">
            <v>0</v>
          </cell>
          <cell r="AX77">
            <v>21.087</v>
          </cell>
          <cell r="AY77">
            <v>0</v>
          </cell>
          <cell r="AZ77">
            <v>4.4710000000000001</v>
          </cell>
          <cell r="BA77">
            <v>0</v>
          </cell>
          <cell r="BB77">
            <v>5.5309999999999997</v>
          </cell>
          <cell r="BC77">
            <v>0</v>
          </cell>
          <cell r="BD77">
            <v>1.5070000000000001</v>
          </cell>
          <cell r="BE77">
            <v>0</v>
          </cell>
          <cell r="BF77">
            <v>8.5629999999999988</v>
          </cell>
          <cell r="BG77">
            <v>0</v>
          </cell>
          <cell r="BH77">
            <v>10.041</v>
          </cell>
          <cell r="BI77">
            <v>0</v>
          </cell>
          <cell r="BJ77">
            <v>0</v>
          </cell>
          <cell r="BK77">
            <v>0</v>
          </cell>
          <cell r="BL77">
            <v>0.46700000000000003</v>
          </cell>
          <cell r="BM77">
            <v>0</v>
          </cell>
          <cell r="BN77">
            <v>0</v>
          </cell>
          <cell r="BO77">
            <v>0</v>
          </cell>
          <cell r="BP77">
            <v>0.60099999999999998</v>
          </cell>
          <cell r="BQ77">
            <v>0</v>
          </cell>
          <cell r="BR77">
            <v>0.60099999999999998</v>
          </cell>
          <cell r="BS77">
            <v>0</v>
          </cell>
          <cell r="BT77">
            <v>0.60099999999999998</v>
          </cell>
          <cell r="BU77">
            <v>0</v>
          </cell>
          <cell r="BV77">
            <v>19.666999999999998</v>
          </cell>
          <cell r="BW77">
            <v>0</v>
          </cell>
          <cell r="BX77">
            <v>7.0460000000000003</v>
          </cell>
          <cell r="BY77">
            <v>0</v>
          </cell>
          <cell r="BZ77">
            <v>0.60099999999999998</v>
          </cell>
          <cell r="CA77">
            <v>0</v>
          </cell>
          <cell r="CB77">
            <v>2.2490000000000001</v>
          </cell>
          <cell r="CC77">
            <v>0</v>
          </cell>
          <cell r="CD77">
            <v>1.9810000000000001</v>
          </cell>
          <cell r="CE77">
            <v>0</v>
          </cell>
          <cell r="CF77">
            <v>7.4470000000000001</v>
          </cell>
          <cell r="CG77">
            <v>0</v>
          </cell>
          <cell r="CH77">
            <v>1.6479999999999999</v>
          </cell>
          <cell r="CI77">
            <v>0</v>
          </cell>
          <cell r="CJ77">
            <v>10.609</v>
          </cell>
          <cell r="CK77">
            <v>0</v>
          </cell>
          <cell r="CL77">
            <v>101.404</v>
          </cell>
          <cell r="CM77">
            <v>0</v>
          </cell>
          <cell r="CN77">
            <v>4.8330000000000002</v>
          </cell>
          <cell r="CO77">
            <v>0</v>
          </cell>
        </row>
        <row r="78">
          <cell r="D78">
            <v>9.9369999999999994</v>
          </cell>
          <cell r="E78">
            <v>0</v>
          </cell>
          <cell r="F78">
            <v>10.680999999999999</v>
          </cell>
          <cell r="G78">
            <v>0</v>
          </cell>
          <cell r="H78">
            <v>14.057</v>
          </cell>
          <cell r="I78">
            <v>0</v>
          </cell>
          <cell r="J78">
            <v>13.585000000000001</v>
          </cell>
          <cell r="K78">
            <v>0</v>
          </cell>
          <cell r="L78">
            <v>22.658000000000001</v>
          </cell>
          <cell r="M78">
            <v>0</v>
          </cell>
          <cell r="N78">
            <v>48.49</v>
          </cell>
          <cell r="O78">
            <v>0</v>
          </cell>
          <cell r="P78">
            <v>4.085</v>
          </cell>
          <cell r="Q78">
            <v>0</v>
          </cell>
          <cell r="R78">
            <v>6.258</v>
          </cell>
          <cell r="S78">
            <v>0</v>
          </cell>
          <cell r="T78">
            <v>4.3380000000000001</v>
          </cell>
          <cell r="U78">
            <v>0</v>
          </cell>
          <cell r="V78">
            <v>5.7210000000000001</v>
          </cell>
          <cell r="W78">
            <v>0</v>
          </cell>
          <cell r="X78">
            <v>29.021000000000001</v>
          </cell>
          <cell r="Y78">
            <v>0</v>
          </cell>
          <cell r="Z78">
            <v>23.341999999999999</v>
          </cell>
          <cell r="AA78">
            <v>0</v>
          </cell>
          <cell r="AB78">
            <v>12.356999999999999</v>
          </cell>
          <cell r="AC78">
            <v>0</v>
          </cell>
          <cell r="AD78">
            <v>5.2169999999999996</v>
          </cell>
          <cell r="AE78">
            <v>0</v>
          </cell>
          <cell r="AF78">
            <v>29.521000000000001</v>
          </cell>
          <cell r="AG78">
            <v>0</v>
          </cell>
          <cell r="AH78">
            <v>2.5609999999999999</v>
          </cell>
          <cell r="AI78">
            <v>0</v>
          </cell>
          <cell r="AJ78">
            <v>35.226999999999997</v>
          </cell>
          <cell r="AK78">
            <v>0</v>
          </cell>
          <cell r="AL78">
            <v>27.934000000000001</v>
          </cell>
          <cell r="AM78">
            <v>0</v>
          </cell>
          <cell r="AN78">
            <v>2.8650000000000002</v>
          </cell>
          <cell r="AO78">
            <v>0</v>
          </cell>
          <cell r="AP78">
            <v>3.867</v>
          </cell>
          <cell r="AQ78">
            <v>0</v>
          </cell>
          <cell r="AR78">
            <v>13.273</v>
          </cell>
          <cell r="AS78">
            <v>0</v>
          </cell>
          <cell r="AT78">
            <v>3.0819999999999999</v>
          </cell>
          <cell r="AU78">
            <v>0</v>
          </cell>
          <cell r="AV78">
            <v>11.694000000000001</v>
          </cell>
          <cell r="AW78">
            <v>0</v>
          </cell>
          <cell r="AX78">
            <v>14.702</v>
          </cell>
          <cell r="AY78">
            <v>0</v>
          </cell>
          <cell r="AZ78">
            <v>9.3089999999999993</v>
          </cell>
          <cell r="BA78">
            <v>0</v>
          </cell>
          <cell r="BB78">
            <v>1.4930000000000001</v>
          </cell>
          <cell r="BC78">
            <v>0</v>
          </cell>
          <cell r="BD78">
            <v>1.867</v>
          </cell>
          <cell r="BE78">
            <v>0</v>
          </cell>
          <cell r="BF78">
            <v>9.3260000000000005</v>
          </cell>
          <cell r="BG78">
            <v>0</v>
          </cell>
          <cell r="BH78">
            <v>23.875</v>
          </cell>
          <cell r="BI78">
            <v>0</v>
          </cell>
          <cell r="BJ78">
            <v>0.48399999999999999</v>
          </cell>
          <cell r="BK78">
            <v>0</v>
          </cell>
          <cell r="BL78">
            <v>2.7909999999999999</v>
          </cell>
          <cell r="BM78">
            <v>0</v>
          </cell>
          <cell r="BN78">
            <v>0.371</v>
          </cell>
          <cell r="BO78">
            <v>0</v>
          </cell>
          <cell r="BP78">
            <v>3.7240000000000002</v>
          </cell>
          <cell r="BQ78">
            <v>0</v>
          </cell>
          <cell r="BR78">
            <v>2.5640000000000001</v>
          </cell>
          <cell r="BS78">
            <v>0</v>
          </cell>
          <cell r="BT78">
            <v>31.617000000000001</v>
          </cell>
          <cell r="BU78">
            <v>0</v>
          </cell>
          <cell r="BV78">
            <v>0.94799999999999995</v>
          </cell>
          <cell r="BW78">
            <v>0</v>
          </cell>
          <cell r="BX78">
            <v>18.501000000000001</v>
          </cell>
          <cell r="BY78">
            <v>0</v>
          </cell>
          <cell r="BZ78">
            <v>44.302</v>
          </cell>
          <cell r="CA78">
            <v>0</v>
          </cell>
          <cell r="CB78">
            <v>8.3119999999999994</v>
          </cell>
          <cell r="CC78">
            <v>0</v>
          </cell>
          <cell r="CD78">
            <v>13.675000000000001</v>
          </cell>
          <cell r="CE78">
            <v>0</v>
          </cell>
          <cell r="CF78">
            <v>16.742000000000001</v>
          </cell>
          <cell r="CG78">
            <v>0</v>
          </cell>
          <cell r="CH78">
            <v>16.088999999999999</v>
          </cell>
          <cell r="CI78">
            <v>0</v>
          </cell>
          <cell r="CJ78">
            <v>21.731999999999999</v>
          </cell>
          <cell r="CK78">
            <v>0</v>
          </cell>
          <cell r="CL78">
            <v>19.131</v>
          </cell>
          <cell r="CM78">
            <v>0</v>
          </cell>
          <cell r="CN78">
            <v>12.881</v>
          </cell>
          <cell r="CO78">
            <v>0</v>
          </cell>
        </row>
      </sheetData>
      <sheetData sheetId="2"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28.131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48.784999999999997</v>
          </cell>
          <cell r="Y7">
            <v>0</v>
          </cell>
          <cell r="Z7">
            <v>268.88099999999997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20.158000000000001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23.106999999999999</v>
          </cell>
          <cell r="BI7">
            <v>0</v>
          </cell>
          <cell r="BJ7">
            <v>0.747</v>
          </cell>
          <cell r="BK7">
            <v>0</v>
          </cell>
          <cell r="BL7">
            <v>3.7770000000000001</v>
          </cell>
          <cell r="BM7">
            <v>0</v>
          </cell>
          <cell r="BN7">
            <v>8.2100000000000009</v>
          </cell>
          <cell r="BO7">
            <v>0</v>
          </cell>
          <cell r="BP7">
            <v>0</v>
          </cell>
          <cell r="BQ7">
            <v>0</v>
          </cell>
          <cell r="BR7">
            <v>24.138000000000002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38.008000000000003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5.6219999999999999</v>
          </cell>
          <cell r="CE7">
            <v>0</v>
          </cell>
          <cell r="CF7">
            <v>14.562999999999999</v>
          </cell>
          <cell r="CG7">
            <v>0</v>
          </cell>
          <cell r="CH7">
            <v>18.724</v>
          </cell>
          <cell r="CI7">
            <v>0</v>
          </cell>
          <cell r="CJ7">
            <v>2.4740000000000002</v>
          </cell>
          <cell r="CK7">
            <v>0</v>
          </cell>
          <cell r="CL7">
            <v>0</v>
          </cell>
          <cell r="CM7">
            <v>0</v>
          </cell>
          <cell r="CN7">
            <v>1.639</v>
          </cell>
          <cell r="CO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9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8.2100000000000009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122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48.784999999999997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15.5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28.131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35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18.600000000000001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1.5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5.4</v>
          </cell>
          <cell r="CE23">
            <v>0</v>
          </cell>
          <cell r="CF23">
            <v>13.4</v>
          </cell>
          <cell r="CG23">
            <v>0</v>
          </cell>
          <cell r="CH23">
            <v>18.32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1.5</v>
          </cell>
          <cell r="C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20.158000000000001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23.106999999999999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4.5999999999999996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5.6219999999999999</v>
          </cell>
          <cell r="CE24">
            <v>0</v>
          </cell>
          <cell r="CF24">
            <v>13.843999999999999</v>
          </cell>
          <cell r="CG24">
            <v>0</v>
          </cell>
          <cell r="CH24">
            <v>18.402999999999999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1.639</v>
          </cell>
          <cell r="C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1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24.138000000000002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268.88099999999997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1</v>
          </cell>
          <cell r="BK35">
            <v>0</v>
          </cell>
          <cell r="BL35">
            <v>5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1</v>
          </cell>
          <cell r="CG35">
            <v>0</v>
          </cell>
          <cell r="CH35">
            <v>1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0.747</v>
          </cell>
          <cell r="BK36">
            <v>0</v>
          </cell>
          <cell r="BL36">
            <v>3.7770000000000001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0.71899999999999997</v>
          </cell>
          <cell r="CG36">
            <v>0</v>
          </cell>
          <cell r="CH36">
            <v>0.32100000000000001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1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33.408000000000001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5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2.4740000000000002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D55">
            <v>5.9459999999999997</v>
          </cell>
          <cell r="E55">
            <v>0</v>
          </cell>
          <cell r="F55">
            <v>20.408999999999999</v>
          </cell>
          <cell r="G55">
            <v>0</v>
          </cell>
          <cell r="H55">
            <v>8.2200000000000006</v>
          </cell>
          <cell r="I55">
            <v>0</v>
          </cell>
          <cell r="J55">
            <v>0.22900000000000001</v>
          </cell>
          <cell r="K55">
            <v>0</v>
          </cell>
          <cell r="L55">
            <v>0</v>
          </cell>
          <cell r="M55">
            <v>0</v>
          </cell>
          <cell r="N55">
            <v>0.79400000000000004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1.034</v>
          </cell>
          <cell r="W55">
            <v>0</v>
          </cell>
          <cell r="X55">
            <v>0</v>
          </cell>
          <cell r="Y55">
            <v>0</v>
          </cell>
          <cell r="Z55">
            <v>0.96899999999999997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0.745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7.399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7.2290000000000001</v>
          </cell>
          <cell r="AU55">
            <v>0</v>
          </cell>
          <cell r="AV55">
            <v>6.2190000000000003</v>
          </cell>
          <cell r="AW55">
            <v>0</v>
          </cell>
          <cell r="AX55">
            <v>0.96899999999999997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0.51</v>
          </cell>
          <cell r="BG55">
            <v>0</v>
          </cell>
          <cell r="BH55">
            <v>4.1390000000000002</v>
          </cell>
          <cell r="BI55">
            <v>0</v>
          </cell>
          <cell r="BJ55">
            <v>0</v>
          </cell>
          <cell r="BK55">
            <v>0</v>
          </cell>
          <cell r="BL55">
            <v>4.8620000000000001</v>
          </cell>
          <cell r="BM55">
            <v>0</v>
          </cell>
          <cell r="BN55">
            <v>12.98</v>
          </cell>
          <cell r="BO55">
            <v>0</v>
          </cell>
          <cell r="BP55">
            <v>82.359000000000009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3.903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12.132999999999999</v>
          </cell>
          <cell r="CG55">
            <v>0</v>
          </cell>
          <cell r="CH55">
            <v>19.620999999999999</v>
          </cell>
          <cell r="CI55">
            <v>0</v>
          </cell>
          <cell r="CJ55">
            <v>12.858000000000001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68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4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68.177000000000007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5.3040000000000003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5.5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4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4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5.9219999999999997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4.8620000000000001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4.165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</row>
        <row r="60">
          <cell r="D60">
            <v>0</v>
          </cell>
          <cell r="E60">
            <v>0</v>
          </cell>
          <cell r="F60">
            <v>7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5.5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2.5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3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2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</row>
        <row r="61">
          <cell r="D61">
            <v>5.5339999999999998</v>
          </cell>
          <cell r="E61">
            <v>0</v>
          </cell>
          <cell r="F61">
            <v>19.997</v>
          </cell>
          <cell r="G61">
            <v>0</v>
          </cell>
          <cell r="H61">
            <v>8.2200000000000006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0.96899999999999997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1.4770000000000001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6.7640000000000002</v>
          </cell>
          <cell r="AU61">
            <v>0</v>
          </cell>
          <cell r="AV61">
            <v>6.2190000000000003</v>
          </cell>
          <cell r="AW61">
            <v>0</v>
          </cell>
          <cell r="AX61">
            <v>0.96899999999999997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0.51</v>
          </cell>
          <cell r="BG61">
            <v>0</v>
          </cell>
          <cell r="BH61">
            <v>4.1390000000000002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3.903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2.5870000000000002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0.2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0.22900000000000001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1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4.9480000000000004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</row>
        <row r="66">
          <cell r="D66">
            <v>1</v>
          </cell>
          <cell r="E66">
            <v>0</v>
          </cell>
          <cell r="F66">
            <v>1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2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1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1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1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3</v>
          </cell>
          <cell r="BO66">
            <v>0</v>
          </cell>
          <cell r="BP66">
            <v>3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3</v>
          </cell>
          <cell r="CG66">
            <v>0</v>
          </cell>
          <cell r="CH66">
            <v>18</v>
          </cell>
          <cell r="CI66">
            <v>0</v>
          </cell>
          <cell r="CJ66">
            <v>1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</row>
        <row r="67">
          <cell r="D67">
            <v>0.41199999999999998</v>
          </cell>
          <cell r="E67">
            <v>0</v>
          </cell>
          <cell r="F67">
            <v>0.41199999999999998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0.79400000000000004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1.034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0.745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0.46500000000000002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12.98</v>
          </cell>
          <cell r="BO67">
            <v>0</v>
          </cell>
          <cell r="BP67">
            <v>14.182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6.8289999999999997</v>
          </cell>
          <cell r="CG67">
            <v>0</v>
          </cell>
          <cell r="CH67">
            <v>15.456</v>
          </cell>
          <cell r="CI67">
            <v>0</v>
          </cell>
          <cell r="CJ67">
            <v>5.3230000000000004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1.5</v>
          </cell>
          <cell r="CA68">
            <v>0</v>
          </cell>
          <cell r="CB68">
            <v>0</v>
          </cell>
          <cell r="CC68">
            <v>0</v>
          </cell>
          <cell r="CD68">
            <v>1.0009999999999999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3</v>
          </cell>
          <cell r="CA71">
            <v>0</v>
          </cell>
          <cell r="CB71">
            <v>0</v>
          </cell>
          <cell r="CC71">
            <v>0</v>
          </cell>
          <cell r="CD71">
            <v>2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1.5</v>
          </cell>
          <cell r="CA72">
            <v>0</v>
          </cell>
          <cell r="CB72">
            <v>0</v>
          </cell>
          <cell r="CC72">
            <v>0</v>
          </cell>
          <cell r="CD72">
            <v>1.0009999999999999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</row>
        <row r="77">
          <cell r="D77">
            <v>5.9459999999999997</v>
          </cell>
          <cell r="E77">
            <v>0</v>
          </cell>
          <cell r="F77">
            <v>20.408999999999999</v>
          </cell>
          <cell r="G77">
            <v>0</v>
          </cell>
          <cell r="H77">
            <v>8.2200000000000006</v>
          </cell>
          <cell r="I77">
            <v>0</v>
          </cell>
          <cell r="J77">
            <v>0.22900000000000001</v>
          </cell>
          <cell r="K77">
            <v>0</v>
          </cell>
          <cell r="L77">
            <v>0</v>
          </cell>
          <cell r="M77">
            <v>0</v>
          </cell>
          <cell r="N77">
            <v>0.79400000000000004</v>
          </cell>
          <cell r="O77">
            <v>0</v>
          </cell>
          <cell r="P77">
            <v>0</v>
          </cell>
          <cell r="Q77">
            <v>0</v>
          </cell>
          <cell r="R77">
            <v>28.131</v>
          </cell>
          <cell r="S77">
            <v>0</v>
          </cell>
          <cell r="T77">
            <v>0</v>
          </cell>
          <cell r="U77">
            <v>0</v>
          </cell>
          <cell r="V77">
            <v>1.034</v>
          </cell>
          <cell r="W77">
            <v>0</v>
          </cell>
          <cell r="X77">
            <v>48.784999999999997</v>
          </cell>
          <cell r="Y77">
            <v>0</v>
          </cell>
          <cell r="Z77">
            <v>269.84999999999997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0.745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7.399</v>
          </cell>
          <cell r="AO77">
            <v>0</v>
          </cell>
          <cell r="AP77">
            <v>20.158000000000001</v>
          </cell>
          <cell r="AQ77">
            <v>0</v>
          </cell>
          <cell r="AR77">
            <v>0</v>
          </cell>
          <cell r="AS77">
            <v>0</v>
          </cell>
          <cell r="AT77">
            <v>7.2290000000000001</v>
          </cell>
          <cell r="AU77">
            <v>0</v>
          </cell>
          <cell r="AV77">
            <v>6.2190000000000003</v>
          </cell>
          <cell r="AW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0.51</v>
          </cell>
          <cell r="BG77">
            <v>0</v>
          </cell>
          <cell r="BH77">
            <v>27.245999999999999</v>
          </cell>
          <cell r="BI77">
            <v>0</v>
          </cell>
          <cell r="BJ77">
            <v>0.747</v>
          </cell>
          <cell r="BK77">
            <v>0</v>
          </cell>
          <cell r="BL77">
            <v>8.6389999999999993</v>
          </cell>
          <cell r="BM77">
            <v>0</v>
          </cell>
          <cell r="BN77">
            <v>21.19</v>
          </cell>
          <cell r="BO77">
            <v>0</v>
          </cell>
          <cell r="BP77">
            <v>82.359000000000009</v>
          </cell>
          <cell r="BQ77">
            <v>0</v>
          </cell>
          <cell r="BR77">
            <v>24.138000000000002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38.008000000000003</v>
          </cell>
          <cell r="BY77">
            <v>0</v>
          </cell>
          <cell r="BZ77">
            <v>5.4030000000000005</v>
          </cell>
          <cell r="CA77">
            <v>0</v>
          </cell>
          <cell r="CB77">
            <v>0</v>
          </cell>
          <cell r="CC77">
            <v>0</v>
          </cell>
          <cell r="CD77">
            <v>6.6229999999999993</v>
          </cell>
          <cell r="CE77">
            <v>0</v>
          </cell>
          <cell r="CF77">
            <v>26.695999999999998</v>
          </cell>
          <cell r="CG77">
            <v>0</v>
          </cell>
          <cell r="CH77">
            <v>38.344999999999999</v>
          </cell>
          <cell r="CI77">
            <v>0</v>
          </cell>
          <cell r="CJ77">
            <v>15.332000000000001</v>
          </cell>
          <cell r="CK77">
            <v>0</v>
          </cell>
          <cell r="CL77">
            <v>0</v>
          </cell>
          <cell r="CM77">
            <v>0</v>
          </cell>
          <cell r="CN77">
            <v>1.639</v>
          </cell>
          <cell r="CO77">
            <v>0</v>
          </cell>
        </row>
        <row r="78">
          <cell r="D78">
            <v>5.6769999999999996</v>
          </cell>
          <cell r="E78">
            <v>0</v>
          </cell>
          <cell r="F78">
            <v>2.4359999999999999</v>
          </cell>
          <cell r="G78">
            <v>0</v>
          </cell>
          <cell r="H78">
            <v>2.1110000000000002</v>
          </cell>
          <cell r="I78">
            <v>0</v>
          </cell>
          <cell r="J78">
            <v>5.5659999999999998</v>
          </cell>
          <cell r="K78">
            <v>0</v>
          </cell>
          <cell r="L78">
            <v>4.5110000000000001</v>
          </cell>
          <cell r="M78">
            <v>0</v>
          </cell>
          <cell r="N78">
            <v>3.2120000000000002</v>
          </cell>
          <cell r="O78">
            <v>0</v>
          </cell>
          <cell r="P78">
            <v>7.1520000000000001</v>
          </cell>
          <cell r="Q78">
            <v>0</v>
          </cell>
          <cell r="R78">
            <v>20.838000000000001</v>
          </cell>
          <cell r="S78">
            <v>0</v>
          </cell>
          <cell r="T78">
            <v>3.31</v>
          </cell>
          <cell r="U78">
            <v>0</v>
          </cell>
          <cell r="V78">
            <v>7.9059999999999997</v>
          </cell>
          <cell r="W78">
            <v>0</v>
          </cell>
          <cell r="X78">
            <v>3.6539999999999999</v>
          </cell>
          <cell r="Y78">
            <v>0</v>
          </cell>
          <cell r="Z78">
            <v>3.5640000000000001</v>
          </cell>
          <cell r="AA78">
            <v>0</v>
          </cell>
          <cell r="AB78">
            <v>3.6539999999999999</v>
          </cell>
          <cell r="AC78">
            <v>0</v>
          </cell>
          <cell r="AD78">
            <v>0.32900000000000001</v>
          </cell>
          <cell r="AE78">
            <v>0</v>
          </cell>
          <cell r="AF78">
            <v>24.91</v>
          </cell>
          <cell r="AG78">
            <v>0</v>
          </cell>
          <cell r="AH78">
            <v>26.288</v>
          </cell>
          <cell r="AI78">
            <v>0</v>
          </cell>
          <cell r="AJ78">
            <v>4.3419999999999996</v>
          </cell>
          <cell r="AK78">
            <v>0</v>
          </cell>
          <cell r="AL78">
            <v>24.844000000000001</v>
          </cell>
          <cell r="AM78">
            <v>0</v>
          </cell>
          <cell r="AN78">
            <v>3.532</v>
          </cell>
          <cell r="AO78">
            <v>0</v>
          </cell>
          <cell r="AP78">
            <v>6.9080000000000004</v>
          </cell>
          <cell r="AQ78">
            <v>0</v>
          </cell>
          <cell r="AR78">
            <v>2.0710000000000002</v>
          </cell>
          <cell r="AS78">
            <v>0</v>
          </cell>
          <cell r="AT78">
            <v>1.9950000000000001</v>
          </cell>
          <cell r="AU78">
            <v>0</v>
          </cell>
          <cell r="AV78">
            <v>8.3840000000000003</v>
          </cell>
          <cell r="AW78">
            <v>0</v>
          </cell>
          <cell r="AX78">
            <v>1.9950000000000001</v>
          </cell>
          <cell r="AY78">
            <v>0</v>
          </cell>
          <cell r="AZ78">
            <v>0.876</v>
          </cell>
          <cell r="BA78">
            <v>0</v>
          </cell>
          <cell r="BB78">
            <v>5.7969999999999997</v>
          </cell>
          <cell r="BC78">
            <v>0</v>
          </cell>
          <cell r="BD78">
            <v>0.32900000000000001</v>
          </cell>
          <cell r="BE78">
            <v>0</v>
          </cell>
          <cell r="BF78">
            <v>0.25700000000000001</v>
          </cell>
          <cell r="BG78">
            <v>0</v>
          </cell>
          <cell r="BH78">
            <v>1.5489999999999999</v>
          </cell>
          <cell r="BI78">
            <v>0</v>
          </cell>
          <cell r="BJ78">
            <v>7.5650000000000004</v>
          </cell>
          <cell r="BK78">
            <v>0</v>
          </cell>
          <cell r="BL78">
            <v>4.5759999999999996</v>
          </cell>
          <cell r="BM78">
            <v>0</v>
          </cell>
          <cell r="BN78">
            <v>0.53700000000000003</v>
          </cell>
          <cell r="BO78">
            <v>0</v>
          </cell>
          <cell r="BP78">
            <v>0.25700000000000001</v>
          </cell>
          <cell r="BQ78">
            <v>0</v>
          </cell>
          <cell r="BR78">
            <v>1.2130000000000001</v>
          </cell>
          <cell r="BS78">
            <v>0</v>
          </cell>
          <cell r="BT78">
            <v>6.2329999999999997</v>
          </cell>
          <cell r="BU78">
            <v>0</v>
          </cell>
          <cell r="BV78">
            <v>1.744</v>
          </cell>
          <cell r="BW78">
            <v>0</v>
          </cell>
          <cell r="BX78">
            <v>3.762</v>
          </cell>
          <cell r="BY78">
            <v>0</v>
          </cell>
          <cell r="BZ78">
            <v>31.744</v>
          </cell>
          <cell r="CA78">
            <v>0</v>
          </cell>
          <cell r="CB78">
            <v>32.194000000000003</v>
          </cell>
          <cell r="CC78">
            <v>0</v>
          </cell>
          <cell r="CD78">
            <v>33.338999999999999</v>
          </cell>
          <cell r="CE78">
            <v>0</v>
          </cell>
          <cell r="CF78">
            <v>31.88</v>
          </cell>
          <cell r="CG78">
            <v>0</v>
          </cell>
          <cell r="CH78">
            <v>31.824999999999999</v>
          </cell>
          <cell r="CI78">
            <v>0</v>
          </cell>
          <cell r="CJ78">
            <v>27.268999999999998</v>
          </cell>
          <cell r="CK78">
            <v>0</v>
          </cell>
          <cell r="CL78">
            <v>31.678000000000001</v>
          </cell>
          <cell r="CM78">
            <v>0</v>
          </cell>
          <cell r="CN78">
            <v>28.765000000000001</v>
          </cell>
          <cell r="CO78">
            <v>0</v>
          </cell>
        </row>
      </sheetData>
      <sheetData sheetId="3"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3.6640000000000001</v>
          </cell>
          <cell r="I7">
            <v>0</v>
          </cell>
          <cell r="J7">
            <v>0</v>
          </cell>
          <cell r="K7">
            <v>0</v>
          </cell>
          <cell r="L7">
            <v>0.747</v>
          </cell>
          <cell r="M7">
            <v>0</v>
          </cell>
          <cell r="N7">
            <v>0</v>
          </cell>
          <cell r="O7">
            <v>0</v>
          </cell>
          <cell r="P7">
            <v>0.253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5</v>
          </cell>
          <cell r="I35">
            <v>0</v>
          </cell>
          <cell r="J35">
            <v>0</v>
          </cell>
          <cell r="K35">
            <v>0</v>
          </cell>
          <cell r="L35">
            <v>1</v>
          </cell>
          <cell r="M35">
            <v>0</v>
          </cell>
          <cell r="N35">
            <v>0</v>
          </cell>
          <cell r="O35">
            <v>0</v>
          </cell>
          <cell r="P35">
            <v>1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3.6640000000000001</v>
          </cell>
          <cell r="I36">
            <v>0</v>
          </cell>
          <cell r="J36">
            <v>0</v>
          </cell>
          <cell r="K36">
            <v>0</v>
          </cell>
          <cell r="L36">
            <v>0.747</v>
          </cell>
          <cell r="M36">
            <v>0</v>
          </cell>
          <cell r="N36">
            <v>0</v>
          </cell>
          <cell r="O36">
            <v>0</v>
          </cell>
          <cell r="P36">
            <v>0.253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D55">
            <v>25.664999999999999</v>
          </cell>
          <cell r="E55">
            <v>0</v>
          </cell>
          <cell r="F55">
            <v>3.5250000000000004</v>
          </cell>
          <cell r="G55">
            <v>0</v>
          </cell>
          <cell r="H55">
            <v>23.339999999999996</v>
          </cell>
          <cell r="I55">
            <v>0</v>
          </cell>
          <cell r="J55">
            <v>9.3350000000000009</v>
          </cell>
          <cell r="K55">
            <v>0</v>
          </cell>
          <cell r="L55">
            <v>8.6750000000000007</v>
          </cell>
          <cell r="M55">
            <v>0</v>
          </cell>
          <cell r="N55">
            <v>10.788</v>
          </cell>
          <cell r="O55">
            <v>0</v>
          </cell>
          <cell r="P55">
            <v>21.504000000000001</v>
          </cell>
          <cell r="Q55">
            <v>0</v>
          </cell>
          <cell r="R55">
            <v>1.7629999999999999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D58">
            <v>0</v>
          </cell>
          <cell r="E58">
            <v>0</v>
          </cell>
          <cell r="F58">
            <v>2.6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D59">
            <v>0</v>
          </cell>
          <cell r="E59">
            <v>0</v>
          </cell>
          <cell r="F59">
            <v>2.3490000000000002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D60">
            <v>5.5</v>
          </cell>
          <cell r="E60">
            <v>0</v>
          </cell>
          <cell r="F60">
            <v>0</v>
          </cell>
          <cell r="G60">
            <v>0</v>
          </cell>
          <cell r="H60">
            <v>4.5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D61">
            <v>3.4809999999999999</v>
          </cell>
          <cell r="E61">
            <v>0</v>
          </cell>
          <cell r="F61">
            <v>0</v>
          </cell>
          <cell r="G61">
            <v>0</v>
          </cell>
          <cell r="H61">
            <v>2.6989999999999998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6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8.6750000000000007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D66">
            <v>25</v>
          </cell>
          <cell r="E66">
            <v>0</v>
          </cell>
          <cell r="F66">
            <v>2</v>
          </cell>
          <cell r="G66">
            <v>0</v>
          </cell>
          <cell r="H66">
            <v>22</v>
          </cell>
          <cell r="I66">
            <v>0</v>
          </cell>
          <cell r="J66">
            <v>2</v>
          </cell>
          <cell r="K66">
            <v>0</v>
          </cell>
          <cell r="L66">
            <v>0</v>
          </cell>
          <cell r="M66">
            <v>0</v>
          </cell>
          <cell r="N66">
            <v>2</v>
          </cell>
          <cell r="O66">
            <v>0</v>
          </cell>
          <cell r="P66">
            <v>4</v>
          </cell>
          <cell r="Q66">
            <v>0</v>
          </cell>
          <cell r="R66">
            <v>3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D67">
            <v>22.184000000000001</v>
          </cell>
          <cell r="E67">
            <v>0</v>
          </cell>
          <cell r="F67">
            <v>1.1759999999999999</v>
          </cell>
          <cell r="G67">
            <v>0</v>
          </cell>
          <cell r="H67">
            <v>20.640999999999998</v>
          </cell>
          <cell r="I67">
            <v>0</v>
          </cell>
          <cell r="J67">
            <v>9.3350000000000009</v>
          </cell>
          <cell r="K67">
            <v>0</v>
          </cell>
          <cell r="L67">
            <v>0</v>
          </cell>
          <cell r="M67">
            <v>0</v>
          </cell>
          <cell r="N67">
            <v>10.788</v>
          </cell>
          <cell r="O67">
            <v>0</v>
          </cell>
          <cell r="P67">
            <v>21.504000000000001</v>
          </cell>
          <cell r="Q67">
            <v>0</v>
          </cell>
          <cell r="R67">
            <v>1.7629999999999999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10.938000000000001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0.44800000000000001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40.799999999999997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4.08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5.4930000000000003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0.44800000000000001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5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5.4450000000000003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D77">
            <v>25.664999999999999</v>
          </cell>
          <cell r="E77">
            <v>0</v>
          </cell>
          <cell r="F77">
            <v>3.5250000000000004</v>
          </cell>
          <cell r="G77">
            <v>0</v>
          </cell>
          <cell r="H77">
            <v>27.003999999999998</v>
          </cell>
          <cell r="I77">
            <v>0</v>
          </cell>
          <cell r="J77">
            <v>9.3350000000000009</v>
          </cell>
          <cell r="K77">
            <v>0</v>
          </cell>
          <cell r="L77">
            <v>20.36</v>
          </cell>
          <cell r="M77">
            <v>0</v>
          </cell>
          <cell r="N77">
            <v>10.788</v>
          </cell>
          <cell r="O77">
            <v>0</v>
          </cell>
          <cell r="P77">
            <v>21.757000000000001</v>
          </cell>
          <cell r="Q77">
            <v>0</v>
          </cell>
          <cell r="R77">
            <v>2.2109999999999999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D78">
            <v>0.88400000000000001</v>
          </cell>
          <cell r="E78">
            <v>0</v>
          </cell>
          <cell r="F78">
            <v>6.0039999999999996</v>
          </cell>
          <cell r="G78">
            <v>0</v>
          </cell>
          <cell r="H78">
            <v>1.579</v>
          </cell>
          <cell r="I78">
            <v>0</v>
          </cell>
          <cell r="J78">
            <v>0.62</v>
          </cell>
          <cell r="K78">
            <v>0</v>
          </cell>
          <cell r="L78">
            <v>18.231000000000002</v>
          </cell>
          <cell r="M78">
            <v>0</v>
          </cell>
          <cell r="N78">
            <v>3.3959999999999999</v>
          </cell>
          <cell r="O78">
            <v>0</v>
          </cell>
          <cell r="P78">
            <v>0.71199999999999997</v>
          </cell>
          <cell r="Q78">
            <v>0</v>
          </cell>
          <cell r="R78">
            <v>0.25700000000000001</v>
          </cell>
          <cell r="S78">
            <v>0</v>
          </cell>
          <cell r="T78">
            <v>0.25700000000000001</v>
          </cell>
          <cell r="U78">
            <v>0</v>
          </cell>
          <cell r="V78">
            <v>10.641999999999999</v>
          </cell>
          <cell r="W78">
            <v>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ЛПИНО Авг."/>
      <sheetName val="МЕТАЛЛОСТРОЙ  Авг."/>
      <sheetName val="ПОНТОННЫЙ  Авг."/>
      <sheetName val="САПЕРНЫЙ Авг."/>
    </sheetNames>
    <sheetDataSet>
      <sheetData sheetId="0"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12.585000000000001</v>
          </cell>
          <cell r="I7">
            <v>0</v>
          </cell>
          <cell r="J7">
            <v>0</v>
          </cell>
          <cell r="K7">
            <v>0</v>
          </cell>
          <cell r="L7">
            <v>23.71</v>
          </cell>
          <cell r="M7">
            <v>0</v>
          </cell>
          <cell r="N7">
            <v>0</v>
          </cell>
          <cell r="O7">
            <v>0</v>
          </cell>
          <cell r="P7">
            <v>9.4789999999999992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69.526999999999987</v>
          </cell>
          <cell r="AE7">
            <v>0</v>
          </cell>
          <cell r="AF7">
            <v>0</v>
          </cell>
          <cell r="AG7">
            <v>0</v>
          </cell>
          <cell r="AH7">
            <v>16.597999999999999</v>
          </cell>
          <cell r="AI7">
            <v>0</v>
          </cell>
          <cell r="AJ7">
            <v>93.859000000000009</v>
          </cell>
          <cell r="AK7">
            <v>0</v>
          </cell>
          <cell r="AL7">
            <v>22.405000000000001</v>
          </cell>
          <cell r="AM7">
            <v>0</v>
          </cell>
          <cell r="AN7">
            <v>0.92200000000000004</v>
          </cell>
          <cell r="AO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50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32.186999999999998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2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20</v>
          </cell>
          <cell r="AE21">
            <v>0</v>
          </cell>
          <cell r="AF21">
            <v>0</v>
          </cell>
          <cell r="AG21">
            <v>0</v>
          </cell>
          <cell r="AH21">
            <v>73</v>
          </cell>
          <cell r="AI21">
            <v>0</v>
          </cell>
          <cell r="AJ21">
            <v>12</v>
          </cell>
          <cell r="AK21">
            <v>0</v>
          </cell>
          <cell r="AL21">
            <v>141.4</v>
          </cell>
          <cell r="AM21">
            <v>0</v>
          </cell>
          <cell r="AN21">
            <v>0.5</v>
          </cell>
          <cell r="A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4.1950000000000003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25.574000000000002</v>
          </cell>
          <cell r="AE22">
            <v>0</v>
          </cell>
          <cell r="AF22">
            <v>0</v>
          </cell>
          <cell r="AG22">
            <v>0</v>
          </cell>
          <cell r="AH22">
            <v>8.5419999999999998</v>
          </cell>
          <cell r="AI22">
            <v>0</v>
          </cell>
          <cell r="AJ22">
            <v>1.405</v>
          </cell>
          <cell r="AK22">
            <v>0</v>
          </cell>
          <cell r="AL22">
            <v>16.547000000000001</v>
          </cell>
          <cell r="AM22">
            <v>0</v>
          </cell>
          <cell r="AN22">
            <v>0.92200000000000004</v>
          </cell>
          <cell r="A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4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8</v>
          </cell>
          <cell r="AE23">
            <v>0</v>
          </cell>
          <cell r="AF23">
            <v>0</v>
          </cell>
          <cell r="AG23">
            <v>0</v>
          </cell>
          <cell r="AH23">
            <v>37</v>
          </cell>
          <cell r="AI23">
            <v>0</v>
          </cell>
          <cell r="AJ23">
            <v>14.6</v>
          </cell>
          <cell r="AK23">
            <v>0</v>
          </cell>
          <cell r="AL23">
            <v>26.9</v>
          </cell>
          <cell r="AM23">
            <v>0</v>
          </cell>
          <cell r="AN23">
            <v>0</v>
          </cell>
          <cell r="A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8.39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1.742</v>
          </cell>
          <cell r="AE24">
            <v>0</v>
          </cell>
          <cell r="AF24">
            <v>0</v>
          </cell>
          <cell r="AG24">
            <v>0</v>
          </cell>
          <cell r="AH24">
            <v>8.0559999999999992</v>
          </cell>
          <cell r="AI24">
            <v>0</v>
          </cell>
          <cell r="AJ24">
            <v>3.1789999999999998</v>
          </cell>
          <cell r="AK24">
            <v>0</v>
          </cell>
          <cell r="AL24">
            <v>5.8579999999999997</v>
          </cell>
          <cell r="AM24">
            <v>0</v>
          </cell>
          <cell r="AN24">
            <v>0</v>
          </cell>
          <cell r="A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45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168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21.29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79.481999999999999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44.5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29.3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35.9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9.4789999999999992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9.8019999999999996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9.7929999999999993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5.45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0.5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2.42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0.222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</row>
        <row r="55">
          <cell r="D55">
            <v>9.9749999999999996</v>
          </cell>
          <cell r="E55">
            <v>0</v>
          </cell>
          <cell r="F55">
            <v>3.145</v>
          </cell>
          <cell r="G55">
            <v>0</v>
          </cell>
          <cell r="H55">
            <v>3.145</v>
          </cell>
          <cell r="I55">
            <v>0</v>
          </cell>
          <cell r="J55">
            <v>3.145</v>
          </cell>
          <cell r="K55">
            <v>0</v>
          </cell>
          <cell r="L55">
            <v>13.532999999999999</v>
          </cell>
          <cell r="M55">
            <v>0</v>
          </cell>
          <cell r="N55">
            <v>0</v>
          </cell>
          <cell r="O55">
            <v>0</v>
          </cell>
          <cell r="P55">
            <v>4.8819999999999997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9.6950000000000003</v>
          </cell>
          <cell r="Y55">
            <v>0</v>
          </cell>
          <cell r="Z55">
            <v>1.3580000000000001</v>
          </cell>
          <cell r="AA55">
            <v>0</v>
          </cell>
          <cell r="AB55">
            <v>88.228000000000009</v>
          </cell>
          <cell r="AC55">
            <v>0</v>
          </cell>
          <cell r="AD55">
            <v>0</v>
          </cell>
          <cell r="AE55">
            <v>0</v>
          </cell>
          <cell r="AF55">
            <v>0.60299999999999998</v>
          </cell>
          <cell r="AG55">
            <v>0</v>
          </cell>
          <cell r="AH55">
            <v>17.688000000000002</v>
          </cell>
          <cell r="AI55">
            <v>0</v>
          </cell>
          <cell r="AJ55">
            <v>0</v>
          </cell>
          <cell r="AK55">
            <v>0</v>
          </cell>
          <cell r="AL55">
            <v>2.984</v>
          </cell>
          <cell r="AM55">
            <v>0</v>
          </cell>
          <cell r="AN55">
            <v>0</v>
          </cell>
          <cell r="A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</row>
        <row r="58">
          <cell r="D58">
            <v>3.5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2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8</v>
          </cell>
          <cell r="AI58">
            <v>0</v>
          </cell>
          <cell r="AJ58">
            <v>0</v>
          </cell>
          <cell r="AK58">
            <v>0</v>
          </cell>
          <cell r="AL58">
            <v>1.5</v>
          </cell>
          <cell r="AM58">
            <v>0</v>
          </cell>
          <cell r="AN58">
            <v>0</v>
          </cell>
          <cell r="AO58">
            <v>0</v>
          </cell>
        </row>
        <row r="59">
          <cell r="D59">
            <v>4.4889999999999999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3.1669999999999998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10.32</v>
          </cell>
          <cell r="AI59">
            <v>0</v>
          </cell>
          <cell r="AJ59">
            <v>0</v>
          </cell>
          <cell r="AK59">
            <v>0</v>
          </cell>
          <cell r="AL59">
            <v>2.3809999999999998</v>
          </cell>
          <cell r="AM59">
            <v>0</v>
          </cell>
          <cell r="AN59">
            <v>0</v>
          </cell>
          <cell r="A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7</v>
          </cell>
          <cell r="Y60">
            <v>0</v>
          </cell>
          <cell r="Z60">
            <v>0</v>
          </cell>
          <cell r="AA60">
            <v>0</v>
          </cell>
          <cell r="AB60">
            <v>60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9.6950000000000003</v>
          </cell>
          <cell r="Y61">
            <v>0</v>
          </cell>
          <cell r="Z61">
            <v>0</v>
          </cell>
          <cell r="AA61">
            <v>0</v>
          </cell>
          <cell r="AB61">
            <v>65.409000000000006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2.2999999999999998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1.5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1.3580000000000001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2.8730000000000002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</row>
        <row r="66">
          <cell r="D66">
            <v>3</v>
          </cell>
          <cell r="E66">
            <v>0</v>
          </cell>
          <cell r="F66">
            <v>1</v>
          </cell>
          <cell r="G66">
            <v>0</v>
          </cell>
          <cell r="H66">
            <v>1</v>
          </cell>
          <cell r="I66">
            <v>0</v>
          </cell>
          <cell r="J66">
            <v>1</v>
          </cell>
          <cell r="K66">
            <v>0</v>
          </cell>
          <cell r="L66">
            <v>5</v>
          </cell>
          <cell r="M66">
            <v>0</v>
          </cell>
          <cell r="N66">
            <v>0</v>
          </cell>
          <cell r="O66">
            <v>0</v>
          </cell>
          <cell r="P66">
            <v>2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36</v>
          </cell>
          <cell r="AC66">
            <v>0</v>
          </cell>
          <cell r="AD66">
            <v>0</v>
          </cell>
          <cell r="AE66">
            <v>0</v>
          </cell>
          <cell r="AF66">
            <v>1</v>
          </cell>
          <cell r="AG66">
            <v>0</v>
          </cell>
          <cell r="AH66">
            <v>5</v>
          </cell>
          <cell r="AI66">
            <v>0</v>
          </cell>
          <cell r="AJ66">
            <v>0</v>
          </cell>
          <cell r="AK66">
            <v>0</v>
          </cell>
          <cell r="AL66">
            <v>1</v>
          </cell>
          <cell r="AM66">
            <v>0</v>
          </cell>
          <cell r="AN66">
            <v>0</v>
          </cell>
          <cell r="AO66">
            <v>0</v>
          </cell>
        </row>
        <row r="67">
          <cell r="D67">
            <v>5.4859999999999998</v>
          </cell>
          <cell r="E67">
            <v>0</v>
          </cell>
          <cell r="F67">
            <v>3.145</v>
          </cell>
          <cell r="G67">
            <v>0</v>
          </cell>
          <cell r="H67">
            <v>3.145</v>
          </cell>
          <cell r="I67">
            <v>0</v>
          </cell>
          <cell r="J67">
            <v>3.145</v>
          </cell>
          <cell r="K67">
            <v>0</v>
          </cell>
          <cell r="L67">
            <v>10.366</v>
          </cell>
          <cell r="M67">
            <v>0</v>
          </cell>
          <cell r="N67">
            <v>0</v>
          </cell>
          <cell r="O67">
            <v>0</v>
          </cell>
          <cell r="P67">
            <v>4.8819999999999997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22.818999999999999</v>
          </cell>
          <cell r="AC67">
            <v>0</v>
          </cell>
          <cell r="AD67">
            <v>0</v>
          </cell>
          <cell r="AE67">
            <v>0</v>
          </cell>
          <cell r="AF67">
            <v>0.60299999999999998</v>
          </cell>
          <cell r="AG67">
            <v>0</v>
          </cell>
          <cell r="AH67">
            <v>4.4950000000000001</v>
          </cell>
          <cell r="AI67">
            <v>0</v>
          </cell>
          <cell r="AJ67">
            <v>0</v>
          </cell>
          <cell r="AK67">
            <v>0</v>
          </cell>
          <cell r="AL67">
            <v>0.60299999999999998</v>
          </cell>
          <cell r="AM67">
            <v>0</v>
          </cell>
          <cell r="AN67">
            <v>0</v>
          </cell>
          <cell r="AO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3.669</v>
          </cell>
          <cell r="K68">
            <v>0</v>
          </cell>
          <cell r="L68">
            <v>21.754000000000001</v>
          </cell>
          <cell r="M68">
            <v>0</v>
          </cell>
          <cell r="N68">
            <v>0</v>
          </cell>
          <cell r="O68">
            <v>0</v>
          </cell>
          <cell r="P68">
            <v>28.791</v>
          </cell>
          <cell r="Q68">
            <v>0</v>
          </cell>
          <cell r="R68">
            <v>2.9969999999999999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6.5510000000000002</v>
          </cell>
          <cell r="Y68">
            <v>0</v>
          </cell>
          <cell r="Z68">
            <v>10.412000000000001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14.762</v>
          </cell>
          <cell r="AG68">
            <v>0</v>
          </cell>
          <cell r="AH68">
            <v>0</v>
          </cell>
          <cell r="AI68">
            <v>0</v>
          </cell>
          <cell r="AJ68">
            <v>10.920999999999999</v>
          </cell>
          <cell r="AK68">
            <v>0</v>
          </cell>
          <cell r="AL68">
            <v>24.453000000000003</v>
          </cell>
          <cell r="AM68">
            <v>0</v>
          </cell>
          <cell r="AN68">
            <v>14.114000000000001</v>
          </cell>
          <cell r="A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10</v>
          </cell>
          <cell r="M71">
            <v>0</v>
          </cell>
          <cell r="N71">
            <v>0</v>
          </cell>
          <cell r="O71">
            <v>0</v>
          </cell>
          <cell r="P71">
            <v>15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8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8</v>
          </cell>
          <cell r="AG71">
            <v>0</v>
          </cell>
          <cell r="AH71">
            <v>0</v>
          </cell>
          <cell r="AI71">
            <v>0</v>
          </cell>
          <cell r="AJ71">
            <v>5</v>
          </cell>
          <cell r="AK71">
            <v>0</v>
          </cell>
          <cell r="AL71">
            <v>6</v>
          </cell>
          <cell r="AM71">
            <v>0</v>
          </cell>
          <cell r="AN71">
            <v>2</v>
          </cell>
          <cell r="AO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21.754000000000001</v>
          </cell>
          <cell r="M72">
            <v>0</v>
          </cell>
          <cell r="N72">
            <v>0</v>
          </cell>
          <cell r="O72">
            <v>0</v>
          </cell>
          <cell r="P72">
            <v>28.791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10.412000000000001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10.064</v>
          </cell>
          <cell r="AG72">
            <v>0</v>
          </cell>
          <cell r="AH72">
            <v>0</v>
          </cell>
          <cell r="AI72">
            <v>0</v>
          </cell>
          <cell r="AJ72">
            <v>10.920999999999999</v>
          </cell>
          <cell r="AK72">
            <v>0</v>
          </cell>
          <cell r="AL72">
            <v>7.5460000000000003</v>
          </cell>
          <cell r="AM72">
            <v>0</v>
          </cell>
          <cell r="AN72">
            <v>5.5730000000000004</v>
          </cell>
          <cell r="AO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2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1</v>
          </cell>
          <cell r="AM73">
            <v>0</v>
          </cell>
          <cell r="AN73">
            <v>3</v>
          </cell>
          <cell r="AO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3.669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2.9969999999999999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4.6980000000000004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0.998</v>
          </cell>
          <cell r="AM74">
            <v>0</v>
          </cell>
          <cell r="AN74">
            <v>2.9969999999999999</v>
          </cell>
          <cell r="A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6.5510000000000002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15.909000000000001</v>
          </cell>
          <cell r="AM76">
            <v>0</v>
          </cell>
          <cell r="AN76">
            <v>5.5439999999999996</v>
          </cell>
          <cell r="AO76">
            <v>0</v>
          </cell>
        </row>
        <row r="77">
          <cell r="D77">
            <v>9.9749999999999996</v>
          </cell>
          <cell r="E77">
            <v>0</v>
          </cell>
          <cell r="F77">
            <v>3.145</v>
          </cell>
          <cell r="G77">
            <v>0</v>
          </cell>
          <cell r="H77">
            <v>15.73</v>
          </cell>
          <cell r="I77">
            <v>0</v>
          </cell>
          <cell r="J77">
            <v>6.8140000000000001</v>
          </cell>
          <cell r="K77">
            <v>0</v>
          </cell>
          <cell r="L77">
            <v>58.997</v>
          </cell>
          <cell r="M77">
            <v>0</v>
          </cell>
          <cell r="N77">
            <v>0</v>
          </cell>
          <cell r="O77">
            <v>0</v>
          </cell>
          <cell r="P77">
            <v>43.152000000000001</v>
          </cell>
          <cell r="Q77">
            <v>0</v>
          </cell>
          <cell r="R77">
            <v>2.9969999999999999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16.246000000000002</v>
          </cell>
          <cell r="Y77">
            <v>0</v>
          </cell>
          <cell r="Z77">
            <v>11.770000000000001</v>
          </cell>
          <cell r="AA77">
            <v>0</v>
          </cell>
          <cell r="AB77">
            <v>88.228000000000009</v>
          </cell>
          <cell r="AC77">
            <v>0</v>
          </cell>
          <cell r="AD77">
            <v>69.526999999999987</v>
          </cell>
          <cell r="AE77">
            <v>0</v>
          </cell>
          <cell r="AF77">
            <v>15.365</v>
          </cell>
          <cell r="AG77">
            <v>0</v>
          </cell>
          <cell r="AH77">
            <v>34.286000000000001</v>
          </cell>
          <cell r="AI77">
            <v>0</v>
          </cell>
          <cell r="AJ77">
            <v>104.78</v>
          </cell>
          <cell r="AK77">
            <v>0</v>
          </cell>
          <cell r="AL77">
            <v>49.842000000000006</v>
          </cell>
          <cell r="AM77">
            <v>0</v>
          </cell>
          <cell r="AN77">
            <v>15.036000000000001</v>
          </cell>
          <cell r="AO77">
            <v>0</v>
          </cell>
        </row>
        <row r="78">
          <cell r="D78">
            <v>29.469000000000001</v>
          </cell>
          <cell r="E78">
            <v>0</v>
          </cell>
          <cell r="F78">
            <v>29.469000000000001</v>
          </cell>
          <cell r="G78">
            <v>0</v>
          </cell>
          <cell r="H78">
            <v>29.812999999999999</v>
          </cell>
          <cell r="I78">
            <v>0</v>
          </cell>
          <cell r="J78">
            <v>30.044</v>
          </cell>
          <cell r="K78">
            <v>0</v>
          </cell>
          <cell r="L78">
            <v>69.355999999999995</v>
          </cell>
          <cell r="M78">
            <v>0</v>
          </cell>
          <cell r="N78">
            <v>2.8380000000000001</v>
          </cell>
          <cell r="O78">
            <v>0</v>
          </cell>
          <cell r="P78">
            <v>39.082999999999998</v>
          </cell>
          <cell r="Q78">
            <v>0</v>
          </cell>
          <cell r="R78">
            <v>0.85199999999999998</v>
          </cell>
          <cell r="S78">
            <v>0</v>
          </cell>
          <cell r="T78">
            <v>0.25700000000000001</v>
          </cell>
          <cell r="U78">
            <v>0</v>
          </cell>
          <cell r="V78">
            <v>0.25700000000000001</v>
          </cell>
          <cell r="W78">
            <v>0</v>
          </cell>
          <cell r="X78">
            <v>5.5460000000000003</v>
          </cell>
          <cell r="Y78">
            <v>0</v>
          </cell>
          <cell r="Z78">
            <v>2.5880000000000001</v>
          </cell>
          <cell r="AA78">
            <v>0</v>
          </cell>
          <cell r="AB78">
            <v>4.1109999999999998</v>
          </cell>
          <cell r="AC78">
            <v>0</v>
          </cell>
          <cell r="AD78">
            <v>26.209</v>
          </cell>
          <cell r="AE78">
            <v>0</v>
          </cell>
          <cell r="AF78">
            <v>10.545999999999999</v>
          </cell>
          <cell r="AG78">
            <v>0</v>
          </cell>
          <cell r="AH78">
            <v>10.657</v>
          </cell>
          <cell r="AI78">
            <v>0</v>
          </cell>
          <cell r="AJ78">
            <v>10.103</v>
          </cell>
          <cell r="AK78">
            <v>0</v>
          </cell>
          <cell r="AL78">
            <v>34.402999999999999</v>
          </cell>
          <cell r="AM78">
            <v>0</v>
          </cell>
          <cell r="AN78">
            <v>5.3319999999999999</v>
          </cell>
          <cell r="AO78">
            <v>0</v>
          </cell>
        </row>
      </sheetData>
      <sheetData sheetId="1">
        <row r="7">
          <cell r="D7">
            <v>6.4480000000000004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190.566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4.1496000000000004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4.6109999999999998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1.595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11.54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16.834</v>
          </cell>
          <cell r="BW7">
            <v>0</v>
          </cell>
          <cell r="BX7">
            <v>32.234000000000002</v>
          </cell>
          <cell r="BY7">
            <v>0</v>
          </cell>
          <cell r="BZ7">
            <v>0</v>
          </cell>
          <cell r="CA7">
            <v>0</v>
          </cell>
          <cell r="CB7">
            <v>30.364000000000001</v>
          </cell>
          <cell r="CC7">
            <v>0</v>
          </cell>
          <cell r="CD7">
            <v>1.077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1.994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54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13.635999999999999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3.198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1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22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1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2.0630000000000002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4.6109999999999998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1.077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</row>
        <row r="23">
          <cell r="D23">
            <v>3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2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18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30</v>
          </cell>
          <cell r="BY23">
            <v>0</v>
          </cell>
          <cell r="BZ23">
            <v>0</v>
          </cell>
          <cell r="CA23">
            <v>0</v>
          </cell>
          <cell r="CB23">
            <v>28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</row>
        <row r="24">
          <cell r="D24">
            <v>6.4480000000000004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4.1496000000000004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11.54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32.234000000000002</v>
          </cell>
          <cell r="BY24">
            <v>0</v>
          </cell>
          <cell r="BZ24">
            <v>0</v>
          </cell>
          <cell r="CA24">
            <v>0</v>
          </cell>
          <cell r="CB24">
            <v>30.364000000000001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1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142.42400000000001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0.2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0.82799999999999996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2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35.058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1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5.0090000000000003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4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4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5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5.1840000000000002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1.595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1.994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D55">
            <v>2.85</v>
          </cell>
          <cell r="E55">
            <v>0</v>
          </cell>
          <cell r="F55">
            <v>3.4209999999999998</v>
          </cell>
          <cell r="G55">
            <v>0</v>
          </cell>
          <cell r="H55">
            <v>0</v>
          </cell>
          <cell r="I55">
            <v>0</v>
          </cell>
          <cell r="J55">
            <v>2.2799999999999998</v>
          </cell>
          <cell r="K55">
            <v>0</v>
          </cell>
          <cell r="L55">
            <v>8.4759999999999991</v>
          </cell>
          <cell r="M55">
            <v>0</v>
          </cell>
          <cell r="N55">
            <v>38.28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55.99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14.678999999999998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28.564999999999998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3.99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2.2799999999999998</v>
          </cell>
          <cell r="AY55">
            <v>0</v>
          </cell>
          <cell r="AZ55">
            <v>7.4279999999999999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4.0670000000000002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7.0359999999999996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7.9340000000000002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0.58299999999999996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2.5449999999999999</v>
          </cell>
          <cell r="C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2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2.3279999999999998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3.5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1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7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6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6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4.8879999999999999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3.7639999999999998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1.6020000000000001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7.4279999999999999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7.0359999999999996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6.766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2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8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</row>
        <row r="61">
          <cell r="D61">
            <v>2.85</v>
          </cell>
          <cell r="E61">
            <v>0</v>
          </cell>
          <cell r="F61">
            <v>3.4209999999999998</v>
          </cell>
          <cell r="G61">
            <v>0</v>
          </cell>
          <cell r="H61">
            <v>0</v>
          </cell>
          <cell r="I61">
            <v>0</v>
          </cell>
          <cell r="J61">
            <v>2.2799999999999998</v>
          </cell>
          <cell r="K61">
            <v>0</v>
          </cell>
          <cell r="L61">
            <v>3.5880000000000001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9.6679999999999993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22.805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3.99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2.2799999999999998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47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12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32.828000000000003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55.99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1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5.452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2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3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2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2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1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3</v>
          </cell>
          <cell r="CO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1.2470000000000001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1.83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4.0670000000000002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1.1679999999999999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0.58299999999999996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2.5449999999999999</v>
          </cell>
          <cell r="CO67">
            <v>0</v>
          </cell>
        </row>
        <row r="68">
          <cell r="D68">
            <v>3.153</v>
          </cell>
          <cell r="E68">
            <v>0</v>
          </cell>
          <cell r="F68">
            <v>0</v>
          </cell>
          <cell r="G68">
            <v>0</v>
          </cell>
          <cell r="H68">
            <v>6.7309999999999999</v>
          </cell>
          <cell r="I68">
            <v>0</v>
          </cell>
          <cell r="J68">
            <v>4.4889999999999999</v>
          </cell>
          <cell r="K68">
            <v>0</v>
          </cell>
          <cell r="L68">
            <v>0.624</v>
          </cell>
          <cell r="M68">
            <v>0</v>
          </cell>
          <cell r="N68">
            <v>0</v>
          </cell>
          <cell r="O68">
            <v>0</v>
          </cell>
          <cell r="P68">
            <v>3.3119999999999998</v>
          </cell>
          <cell r="Q68">
            <v>0</v>
          </cell>
          <cell r="R68">
            <v>42.295000000000002</v>
          </cell>
          <cell r="S68">
            <v>0</v>
          </cell>
          <cell r="T68">
            <v>0</v>
          </cell>
          <cell r="U68">
            <v>0</v>
          </cell>
          <cell r="V68">
            <v>3.3119999999999998</v>
          </cell>
          <cell r="W68">
            <v>0</v>
          </cell>
          <cell r="X68">
            <v>3.1539999999999999</v>
          </cell>
          <cell r="Y68">
            <v>0</v>
          </cell>
          <cell r="Z68">
            <v>3.1539999999999999</v>
          </cell>
          <cell r="AA68">
            <v>0</v>
          </cell>
          <cell r="AB68">
            <v>4.1020000000000003</v>
          </cell>
          <cell r="AC68">
            <v>0</v>
          </cell>
          <cell r="AD68">
            <v>1.61</v>
          </cell>
          <cell r="AE68">
            <v>0</v>
          </cell>
          <cell r="AF68">
            <v>2.3660000000000001</v>
          </cell>
          <cell r="AG68">
            <v>0</v>
          </cell>
          <cell r="AH68">
            <v>1.893</v>
          </cell>
          <cell r="AI68">
            <v>0</v>
          </cell>
          <cell r="AJ68">
            <v>0</v>
          </cell>
          <cell r="AK68">
            <v>0</v>
          </cell>
          <cell r="AL68">
            <v>12.375999999999999</v>
          </cell>
          <cell r="AM68">
            <v>0</v>
          </cell>
          <cell r="AN68">
            <v>3.1539999999999999</v>
          </cell>
          <cell r="AO68">
            <v>0</v>
          </cell>
          <cell r="AP68">
            <v>3.5019999999999998</v>
          </cell>
          <cell r="AQ68">
            <v>0</v>
          </cell>
          <cell r="AR68">
            <v>0</v>
          </cell>
          <cell r="AS68">
            <v>0</v>
          </cell>
          <cell r="AT68">
            <v>6.3090000000000002</v>
          </cell>
          <cell r="AU68">
            <v>0</v>
          </cell>
          <cell r="AV68">
            <v>0</v>
          </cell>
          <cell r="AW68">
            <v>0</v>
          </cell>
          <cell r="AX68">
            <v>4.4889999999999999</v>
          </cell>
          <cell r="AY68">
            <v>0</v>
          </cell>
          <cell r="AZ68">
            <v>3.1539999999999999</v>
          </cell>
          <cell r="BA68">
            <v>0</v>
          </cell>
          <cell r="BB68">
            <v>3.1539999999999999</v>
          </cell>
          <cell r="BC68">
            <v>0</v>
          </cell>
          <cell r="BD68">
            <v>3.1539999999999999</v>
          </cell>
          <cell r="BE68">
            <v>0</v>
          </cell>
          <cell r="BF68">
            <v>3.1539999999999999</v>
          </cell>
          <cell r="BG68">
            <v>0</v>
          </cell>
          <cell r="BH68">
            <v>6.7309999999999999</v>
          </cell>
          <cell r="BI68">
            <v>0</v>
          </cell>
          <cell r="BJ68">
            <v>2.2429999999999999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8.6679999999999993</v>
          </cell>
          <cell r="BQ68">
            <v>0</v>
          </cell>
          <cell r="BR68">
            <v>4.4889999999999999</v>
          </cell>
          <cell r="BS68">
            <v>0</v>
          </cell>
          <cell r="BT68">
            <v>26.818000000000001</v>
          </cell>
          <cell r="BU68">
            <v>0</v>
          </cell>
          <cell r="BV68">
            <v>6.0299999999999994</v>
          </cell>
          <cell r="BW68">
            <v>0</v>
          </cell>
          <cell r="BX68">
            <v>6.7309999999999999</v>
          </cell>
          <cell r="BY68">
            <v>0</v>
          </cell>
          <cell r="BZ68">
            <v>4.4889999999999999</v>
          </cell>
          <cell r="CA68">
            <v>0</v>
          </cell>
          <cell r="CB68">
            <v>0.79600000000000004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</row>
        <row r="69">
          <cell r="D69">
            <v>8.16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9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7.14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</row>
        <row r="70">
          <cell r="D70">
            <v>0.91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1.0249999999999999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0.79600000000000004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</row>
        <row r="71">
          <cell r="D71">
            <v>1</v>
          </cell>
          <cell r="E71">
            <v>0</v>
          </cell>
          <cell r="F71">
            <v>0</v>
          </cell>
          <cell r="G71">
            <v>0</v>
          </cell>
          <cell r="H71">
            <v>3</v>
          </cell>
          <cell r="I71">
            <v>0</v>
          </cell>
          <cell r="J71">
            <v>2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12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2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2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3</v>
          </cell>
          <cell r="BI71">
            <v>0</v>
          </cell>
          <cell r="BJ71">
            <v>1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2</v>
          </cell>
          <cell r="BQ71">
            <v>0</v>
          </cell>
          <cell r="BR71">
            <v>2</v>
          </cell>
          <cell r="BS71">
            <v>0</v>
          </cell>
          <cell r="BT71">
            <v>0</v>
          </cell>
          <cell r="BU71">
            <v>0</v>
          </cell>
          <cell r="BV71">
            <v>1</v>
          </cell>
          <cell r="BW71">
            <v>0</v>
          </cell>
          <cell r="BX71">
            <v>3</v>
          </cell>
          <cell r="BY71">
            <v>0</v>
          </cell>
          <cell r="BZ71">
            <v>2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</row>
        <row r="72">
          <cell r="D72">
            <v>2.2429999999999999</v>
          </cell>
          <cell r="E72">
            <v>0</v>
          </cell>
          <cell r="F72">
            <v>0</v>
          </cell>
          <cell r="G72">
            <v>0</v>
          </cell>
          <cell r="H72">
            <v>6.7309999999999999</v>
          </cell>
          <cell r="I72">
            <v>0</v>
          </cell>
          <cell r="J72">
            <v>4.4889999999999999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42.295000000000002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10.574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4.4889999999999999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6.7309999999999999</v>
          </cell>
          <cell r="BI72">
            <v>0</v>
          </cell>
          <cell r="BJ72">
            <v>2.2429999999999999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4.4889999999999999</v>
          </cell>
          <cell r="BQ72">
            <v>0</v>
          </cell>
          <cell r="BR72">
            <v>4.4889999999999999</v>
          </cell>
          <cell r="BS72">
            <v>0</v>
          </cell>
          <cell r="BT72">
            <v>0</v>
          </cell>
          <cell r="BU72">
            <v>0</v>
          </cell>
          <cell r="BV72">
            <v>2.2429999999999999</v>
          </cell>
          <cell r="BW72">
            <v>0</v>
          </cell>
          <cell r="BX72">
            <v>6.7309999999999999</v>
          </cell>
          <cell r="BY72">
            <v>0</v>
          </cell>
          <cell r="BZ72">
            <v>4.4889999999999999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1</v>
          </cell>
          <cell r="Y73">
            <v>0</v>
          </cell>
          <cell r="Z73">
            <v>1</v>
          </cell>
          <cell r="AA73">
            <v>0</v>
          </cell>
          <cell r="AB73">
            <v>1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2</v>
          </cell>
          <cell r="AM73">
            <v>0</v>
          </cell>
          <cell r="AN73">
            <v>1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2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1</v>
          </cell>
          <cell r="BA73">
            <v>0</v>
          </cell>
          <cell r="BB73">
            <v>1</v>
          </cell>
          <cell r="BC73">
            <v>0</v>
          </cell>
          <cell r="BD73">
            <v>1</v>
          </cell>
          <cell r="BE73">
            <v>0</v>
          </cell>
          <cell r="BF73">
            <v>1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1</v>
          </cell>
          <cell r="BQ73">
            <v>0</v>
          </cell>
          <cell r="BR73">
            <v>0</v>
          </cell>
          <cell r="BS73">
            <v>0</v>
          </cell>
          <cell r="BT73">
            <v>1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3.1539999999999999</v>
          </cell>
          <cell r="Y74">
            <v>0</v>
          </cell>
          <cell r="Z74">
            <v>3.1539999999999999</v>
          </cell>
          <cell r="AA74">
            <v>0</v>
          </cell>
          <cell r="AB74">
            <v>3.1539999999999999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1.802</v>
          </cell>
          <cell r="AM74">
            <v>0</v>
          </cell>
          <cell r="AN74">
            <v>3.1539999999999999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6.3090000000000002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3.1539999999999999</v>
          </cell>
          <cell r="BA74">
            <v>0</v>
          </cell>
          <cell r="BB74">
            <v>3.1539999999999999</v>
          </cell>
          <cell r="BC74">
            <v>0</v>
          </cell>
          <cell r="BD74">
            <v>3.1539999999999999</v>
          </cell>
          <cell r="BE74">
            <v>0</v>
          </cell>
          <cell r="BF74">
            <v>3.1539999999999999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3.1539999999999999</v>
          </cell>
          <cell r="BQ74">
            <v>0</v>
          </cell>
          <cell r="BR74">
            <v>0</v>
          </cell>
          <cell r="BS74">
            <v>0</v>
          </cell>
          <cell r="BT74">
            <v>3.1539999999999999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0.624</v>
          </cell>
          <cell r="M76">
            <v>0</v>
          </cell>
          <cell r="N76">
            <v>0</v>
          </cell>
          <cell r="O76">
            <v>0</v>
          </cell>
          <cell r="P76">
            <v>3.3119999999999998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3.3119999999999998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0.94799999999999995</v>
          </cell>
          <cell r="AC76">
            <v>0</v>
          </cell>
          <cell r="AD76">
            <v>1.61</v>
          </cell>
          <cell r="AE76">
            <v>0</v>
          </cell>
          <cell r="AF76">
            <v>2.3660000000000001</v>
          </cell>
          <cell r="AG76">
            <v>0</v>
          </cell>
          <cell r="AH76">
            <v>1.893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3.5019999999999998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23.664000000000001</v>
          </cell>
          <cell r="BU76">
            <v>0</v>
          </cell>
          <cell r="BV76">
            <v>3.7869999999999999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</row>
        <row r="77">
          <cell r="D77">
            <v>12.451000000000001</v>
          </cell>
          <cell r="E77">
            <v>0</v>
          </cell>
          <cell r="F77">
            <v>3.4209999999999998</v>
          </cell>
          <cell r="G77">
            <v>0</v>
          </cell>
          <cell r="H77">
            <v>6.7309999999999999</v>
          </cell>
          <cell r="I77">
            <v>0</v>
          </cell>
          <cell r="J77">
            <v>6.7690000000000001</v>
          </cell>
          <cell r="K77">
            <v>0</v>
          </cell>
          <cell r="L77">
            <v>9.1</v>
          </cell>
          <cell r="M77">
            <v>0</v>
          </cell>
          <cell r="N77">
            <v>38.28</v>
          </cell>
          <cell r="O77">
            <v>0</v>
          </cell>
          <cell r="P77">
            <v>3.3119999999999998</v>
          </cell>
          <cell r="Q77">
            <v>0</v>
          </cell>
          <cell r="R77">
            <v>42.295000000000002</v>
          </cell>
          <cell r="S77">
            <v>0</v>
          </cell>
          <cell r="T77">
            <v>0</v>
          </cell>
          <cell r="U77">
            <v>0</v>
          </cell>
          <cell r="V77">
            <v>59.302</v>
          </cell>
          <cell r="W77">
            <v>0</v>
          </cell>
          <cell r="X77">
            <v>193.72</v>
          </cell>
          <cell r="Y77">
            <v>0</v>
          </cell>
          <cell r="Z77">
            <v>3.1539999999999999</v>
          </cell>
          <cell r="AA77">
            <v>0</v>
          </cell>
          <cell r="AB77">
            <v>4.1020000000000003</v>
          </cell>
          <cell r="AC77">
            <v>0</v>
          </cell>
          <cell r="AD77">
            <v>20.438599999999997</v>
          </cell>
          <cell r="AE77">
            <v>0</v>
          </cell>
          <cell r="AF77">
            <v>2.3660000000000001</v>
          </cell>
          <cell r="AG77">
            <v>0</v>
          </cell>
          <cell r="AH77">
            <v>1.893</v>
          </cell>
          <cell r="AI77">
            <v>0</v>
          </cell>
          <cell r="AJ77">
            <v>0</v>
          </cell>
          <cell r="AK77">
            <v>0</v>
          </cell>
          <cell r="AL77">
            <v>45.551999999999992</v>
          </cell>
          <cell r="AM77">
            <v>0</v>
          </cell>
          <cell r="AN77">
            <v>3.1539999999999999</v>
          </cell>
          <cell r="AO77">
            <v>0</v>
          </cell>
          <cell r="AP77">
            <v>3.5019999999999998</v>
          </cell>
          <cell r="AQ77">
            <v>0</v>
          </cell>
          <cell r="AR77">
            <v>3.99</v>
          </cell>
          <cell r="AS77">
            <v>0</v>
          </cell>
          <cell r="AT77">
            <v>7.9039999999999999</v>
          </cell>
          <cell r="AU77">
            <v>0</v>
          </cell>
          <cell r="AV77">
            <v>0</v>
          </cell>
          <cell r="AW77">
            <v>0</v>
          </cell>
          <cell r="AX77">
            <v>6.7690000000000001</v>
          </cell>
          <cell r="AY77">
            <v>0</v>
          </cell>
          <cell r="AZ77">
            <v>10.582000000000001</v>
          </cell>
          <cell r="BA77">
            <v>0</v>
          </cell>
          <cell r="BB77">
            <v>14.693999999999999</v>
          </cell>
          <cell r="BC77">
            <v>0</v>
          </cell>
          <cell r="BD77">
            <v>3.1539999999999999</v>
          </cell>
          <cell r="BE77">
            <v>0</v>
          </cell>
          <cell r="BF77">
            <v>7.2210000000000001</v>
          </cell>
          <cell r="BG77">
            <v>0</v>
          </cell>
          <cell r="BH77">
            <v>6.7309999999999999</v>
          </cell>
          <cell r="BI77">
            <v>0</v>
          </cell>
          <cell r="BJ77">
            <v>2.2429999999999999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15.703999999999999</v>
          </cell>
          <cell r="BQ77">
            <v>0</v>
          </cell>
          <cell r="BR77">
            <v>4.4889999999999999</v>
          </cell>
          <cell r="BS77">
            <v>0</v>
          </cell>
          <cell r="BT77">
            <v>26.818000000000001</v>
          </cell>
          <cell r="BU77">
            <v>0</v>
          </cell>
          <cell r="BV77">
            <v>22.863999999999997</v>
          </cell>
          <cell r="BW77">
            <v>0</v>
          </cell>
          <cell r="BX77">
            <v>38.965000000000003</v>
          </cell>
          <cell r="BY77">
            <v>0</v>
          </cell>
          <cell r="BZ77">
            <v>12.423</v>
          </cell>
          <cell r="CA77">
            <v>0</v>
          </cell>
          <cell r="CB77">
            <v>31.16</v>
          </cell>
          <cell r="CC77">
            <v>0</v>
          </cell>
          <cell r="CD77">
            <v>1.077</v>
          </cell>
          <cell r="CE77">
            <v>0</v>
          </cell>
          <cell r="CF77">
            <v>0.58299999999999996</v>
          </cell>
          <cell r="CG77">
            <v>0</v>
          </cell>
          <cell r="CH77">
            <v>0</v>
          </cell>
          <cell r="CI77">
            <v>0</v>
          </cell>
          <cell r="CJ77">
            <v>1.994</v>
          </cell>
          <cell r="CK77">
            <v>0</v>
          </cell>
          <cell r="CL77">
            <v>0</v>
          </cell>
          <cell r="CM77">
            <v>0</v>
          </cell>
          <cell r="CN77">
            <v>2.5449999999999999</v>
          </cell>
          <cell r="CO77">
            <v>0</v>
          </cell>
        </row>
        <row r="78">
          <cell r="D78">
            <v>7.9009999999999998</v>
          </cell>
          <cell r="E78">
            <v>0</v>
          </cell>
          <cell r="F78">
            <v>6.3479999999999999</v>
          </cell>
          <cell r="G78">
            <v>0</v>
          </cell>
          <cell r="H78">
            <v>46.073999999999998</v>
          </cell>
          <cell r="I78">
            <v>0</v>
          </cell>
          <cell r="J78">
            <v>11.346</v>
          </cell>
          <cell r="K78">
            <v>0</v>
          </cell>
          <cell r="L78">
            <v>12.942</v>
          </cell>
          <cell r="M78">
            <v>0</v>
          </cell>
          <cell r="N78">
            <v>20.215</v>
          </cell>
          <cell r="O78">
            <v>0</v>
          </cell>
          <cell r="P78">
            <v>3.8929999999999998</v>
          </cell>
          <cell r="Q78">
            <v>0</v>
          </cell>
          <cell r="R78">
            <v>5.2709999999999999</v>
          </cell>
          <cell r="S78">
            <v>0</v>
          </cell>
          <cell r="T78">
            <v>3.7210000000000001</v>
          </cell>
          <cell r="U78">
            <v>0</v>
          </cell>
          <cell r="V78">
            <v>17.951000000000001</v>
          </cell>
          <cell r="W78">
            <v>0</v>
          </cell>
          <cell r="X78">
            <v>47.780999999999999</v>
          </cell>
          <cell r="Y78">
            <v>0</v>
          </cell>
          <cell r="Z78">
            <v>17.792000000000002</v>
          </cell>
          <cell r="AA78">
            <v>0</v>
          </cell>
          <cell r="AB78">
            <v>9.7420000000000009</v>
          </cell>
          <cell r="AC78">
            <v>0</v>
          </cell>
          <cell r="AD78">
            <v>11.007999999999999</v>
          </cell>
          <cell r="AE78">
            <v>0</v>
          </cell>
          <cell r="AF78">
            <v>6.9020000000000001</v>
          </cell>
          <cell r="AG78">
            <v>0</v>
          </cell>
          <cell r="AH78">
            <v>6.9160000000000004</v>
          </cell>
          <cell r="AI78">
            <v>0</v>
          </cell>
          <cell r="AJ78">
            <v>9.2899999999999991</v>
          </cell>
          <cell r="AK78">
            <v>0</v>
          </cell>
          <cell r="AL78">
            <v>3.8889999999999998</v>
          </cell>
          <cell r="AM78">
            <v>0</v>
          </cell>
          <cell r="AN78">
            <v>25.257000000000001</v>
          </cell>
          <cell r="AO78">
            <v>0</v>
          </cell>
          <cell r="AP78">
            <v>13.52</v>
          </cell>
          <cell r="AQ78">
            <v>0</v>
          </cell>
          <cell r="AR78">
            <v>2.9249999999999998</v>
          </cell>
          <cell r="AS78">
            <v>0</v>
          </cell>
          <cell r="AT78">
            <v>8.0830000000000002</v>
          </cell>
          <cell r="AU78">
            <v>0</v>
          </cell>
          <cell r="AV78">
            <v>2.0630000000000002</v>
          </cell>
          <cell r="AW78">
            <v>0</v>
          </cell>
          <cell r="AX78">
            <v>5.2759999999999998</v>
          </cell>
          <cell r="AY78">
            <v>0</v>
          </cell>
          <cell r="AZ78">
            <v>5.52</v>
          </cell>
          <cell r="BA78">
            <v>0</v>
          </cell>
          <cell r="BB78">
            <v>7.5709999999999997</v>
          </cell>
          <cell r="BC78">
            <v>0</v>
          </cell>
          <cell r="BD78">
            <v>4.8360000000000003</v>
          </cell>
          <cell r="BE78">
            <v>0</v>
          </cell>
          <cell r="BF78">
            <v>3.7160000000000002</v>
          </cell>
          <cell r="BG78">
            <v>0</v>
          </cell>
          <cell r="BH78">
            <v>18.516999999999999</v>
          </cell>
          <cell r="BI78">
            <v>0</v>
          </cell>
          <cell r="BJ78">
            <v>1.976</v>
          </cell>
          <cell r="BK78">
            <v>0</v>
          </cell>
          <cell r="BL78">
            <v>1.5880000000000001</v>
          </cell>
          <cell r="BM78">
            <v>0</v>
          </cell>
          <cell r="BN78">
            <v>1.849</v>
          </cell>
          <cell r="BO78">
            <v>0</v>
          </cell>
          <cell r="BP78">
            <v>8.8680000000000003</v>
          </cell>
          <cell r="BQ78">
            <v>0</v>
          </cell>
          <cell r="BR78">
            <v>1.633</v>
          </cell>
          <cell r="BS78">
            <v>0</v>
          </cell>
          <cell r="BT78">
            <v>16.847000000000001</v>
          </cell>
          <cell r="BU78">
            <v>0</v>
          </cell>
          <cell r="BV78">
            <v>1.24</v>
          </cell>
          <cell r="BW78">
            <v>0</v>
          </cell>
          <cell r="BX78">
            <v>1.2010000000000001</v>
          </cell>
          <cell r="BY78">
            <v>0</v>
          </cell>
          <cell r="BZ78">
            <v>37.536000000000001</v>
          </cell>
          <cell r="CA78">
            <v>0</v>
          </cell>
          <cell r="CB78">
            <v>2.4889999999999999</v>
          </cell>
          <cell r="CC78">
            <v>0</v>
          </cell>
          <cell r="CD78">
            <v>1.883</v>
          </cell>
          <cell r="CE78">
            <v>0</v>
          </cell>
          <cell r="CF78">
            <v>1.8149999999999999</v>
          </cell>
          <cell r="CG78">
            <v>0</v>
          </cell>
          <cell r="CH78">
            <v>1.3220000000000001</v>
          </cell>
          <cell r="CI78">
            <v>0</v>
          </cell>
          <cell r="CJ78">
            <v>1.8340000000000001</v>
          </cell>
          <cell r="CK78">
            <v>0</v>
          </cell>
          <cell r="CL78">
            <v>7.1890000000000001</v>
          </cell>
          <cell r="CM78">
            <v>0</v>
          </cell>
          <cell r="CN78">
            <v>1.3220000000000001</v>
          </cell>
          <cell r="CO78">
            <v>0</v>
          </cell>
        </row>
      </sheetData>
      <sheetData sheetId="2">
        <row r="7">
          <cell r="D7">
            <v>0</v>
          </cell>
          <cell r="E7">
            <v>0</v>
          </cell>
          <cell r="F7">
            <v>180.86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3.5489999999999999</v>
          </cell>
          <cell r="O7">
            <v>0</v>
          </cell>
          <cell r="P7">
            <v>0</v>
          </cell>
          <cell r="Q7">
            <v>0</v>
          </cell>
          <cell r="R7">
            <v>3.8919999999999999</v>
          </cell>
          <cell r="S7">
            <v>0</v>
          </cell>
          <cell r="T7">
            <v>95.212000000000003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6.7409999999999997</v>
          </cell>
          <cell r="AA7">
            <v>0</v>
          </cell>
          <cell r="AB7">
            <v>62.155000000000001</v>
          </cell>
          <cell r="AC7">
            <v>0</v>
          </cell>
          <cell r="AD7">
            <v>52.493000000000002</v>
          </cell>
          <cell r="AE7">
            <v>0</v>
          </cell>
          <cell r="AF7">
            <v>108.554</v>
          </cell>
          <cell r="AG7">
            <v>0</v>
          </cell>
          <cell r="AH7">
            <v>6.4630000000000001</v>
          </cell>
          <cell r="AI7">
            <v>0</v>
          </cell>
          <cell r="AJ7">
            <v>2.8</v>
          </cell>
          <cell r="AK7">
            <v>0</v>
          </cell>
          <cell r="AL7">
            <v>6.4630000000000001</v>
          </cell>
          <cell r="AM7">
            <v>0</v>
          </cell>
          <cell r="AN7">
            <v>1.6180000000000001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4.3079999999999998</v>
          </cell>
          <cell r="CM7">
            <v>0</v>
          </cell>
          <cell r="CN7">
            <v>18.309000000000001</v>
          </cell>
          <cell r="CO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161</v>
          </cell>
          <cell r="AC14">
            <v>0</v>
          </cell>
          <cell r="AD14">
            <v>126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62.155000000000001</v>
          </cell>
          <cell r="AC15">
            <v>0</v>
          </cell>
          <cell r="AD15">
            <v>48.551000000000002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6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6</v>
          </cell>
          <cell r="AI21">
            <v>0</v>
          </cell>
          <cell r="AJ21">
            <v>2.6</v>
          </cell>
          <cell r="AK21">
            <v>0</v>
          </cell>
          <cell r="AL21">
            <v>6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4</v>
          </cell>
          <cell r="CM21">
            <v>0</v>
          </cell>
          <cell r="CN21">
            <v>17</v>
          </cell>
          <cell r="C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6.4630000000000001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6.4630000000000001</v>
          </cell>
          <cell r="AI22">
            <v>0</v>
          </cell>
          <cell r="AJ22">
            <v>2.8</v>
          </cell>
          <cell r="AK22">
            <v>0</v>
          </cell>
          <cell r="AL22">
            <v>6.4630000000000001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4.3079999999999998</v>
          </cell>
          <cell r="CM22">
            <v>0</v>
          </cell>
          <cell r="CN22">
            <v>18.309000000000001</v>
          </cell>
          <cell r="C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9</v>
          </cell>
          <cell r="O23">
            <v>0</v>
          </cell>
          <cell r="P23">
            <v>0</v>
          </cell>
          <cell r="Q23">
            <v>0</v>
          </cell>
          <cell r="R23">
            <v>2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10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3.5489999999999999</v>
          </cell>
          <cell r="O24">
            <v>0</v>
          </cell>
          <cell r="P24">
            <v>0</v>
          </cell>
          <cell r="Q24">
            <v>0</v>
          </cell>
          <cell r="R24">
            <v>3.8919999999999999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3.9420000000000002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</row>
        <row r="29">
          <cell r="D29">
            <v>0</v>
          </cell>
          <cell r="E29">
            <v>0</v>
          </cell>
          <cell r="F29">
            <v>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1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</row>
        <row r="30">
          <cell r="D30">
            <v>0</v>
          </cell>
          <cell r="E30">
            <v>0</v>
          </cell>
          <cell r="F30">
            <v>179.048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91.340999999999994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1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1.407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</row>
        <row r="33">
          <cell r="D33">
            <v>0</v>
          </cell>
          <cell r="E33">
            <v>0</v>
          </cell>
          <cell r="F33">
            <v>4.5999999999999996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</row>
        <row r="34">
          <cell r="D34">
            <v>0</v>
          </cell>
          <cell r="E34">
            <v>0</v>
          </cell>
          <cell r="F34">
            <v>1.8120000000000001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1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0.27800000000000002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0.21099999999999999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20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1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95.212000000000003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17.213000000000001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5.1740000000000004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2.4630000000000001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8.5229999999999997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1.369</v>
          </cell>
          <cell r="AW55">
            <v>0</v>
          </cell>
          <cell r="AX55">
            <v>1.6990000000000001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10.917</v>
          </cell>
          <cell r="BM55">
            <v>0</v>
          </cell>
          <cell r="BN55">
            <v>0</v>
          </cell>
          <cell r="BO55">
            <v>0</v>
          </cell>
          <cell r="BP55">
            <v>14.605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37.895000000000003</v>
          </cell>
          <cell r="BY55">
            <v>0</v>
          </cell>
          <cell r="BZ55">
            <v>79.594999999999999</v>
          </cell>
          <cell r="CA55">
            <v>0</v>
          </cell>
          <cell r="CB55">
            <v>0</v>
          </cell>
          <cell r="CC55">
            <v>0</v>
          </cell>
          <cell r="CD55">
            <v>1.8399999999999999</v>
          </cell>
          <cell r="CE55">
            <v>0</v>
          </cell>
          <cell r="CF55">
            <v>0</v>
          </cell>
          <cell r="CG55">
            <v>0</v>
          </cell>
          <cell r="CH55">
            <v>7.2430000000000003</v>
          </cell>
          <cell r="CI55">
            <v>0</v>
          </cell>
          <cell r="CJ55">
            <v>11.152999999999999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10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1</v>
          </cell>
          <cell r="CE58">
            <v>0</v>
          </cell>
          <cell r="CF58">
            <v>0</v>
          </cell>
          <cell r="CG58">
            <v>0</v>
          </cell>
          <cell r="CH58">
            <v>5</v>
          </cell>
          <cell r="CI58">
            <v>0</v>
          </cell>
          <cell r="CJ58">
            <v>6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1.6990000000000001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10.917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1.246</v>
          </cell>
          <cell r="CE59">
            <v>0</v>
          </cell>
          <cell r="CF59">
            <v>0</v>
          </cell>
          <cell r="CG59">
            <v>0</v>
          </cell>
          <cell r="CH59">
            <v>5.9930000000000003</v>
          </cell>
          <cell r="CI59">
            <v>0</v>
          </cell>
          <cell r="CJ59">
            <v>7.3529999999999998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3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7.3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3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5.1740000000000004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8.5229999999999997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3.8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0.7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20.5</v>
          </cell>
          <cell r="BY62">
            <v>0</v>
          </cell>
          <cell r="BZ62">
            <v>14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1.663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37.895000000000003</v>
          </cell>
          <cell r="BY63">
            <v>0</v>
          </cell>
          <cell r="BZ63">
            <v>79.594999999999999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7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14.605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2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2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1</v>
          </cell>
          <cell r="CE66">
            <v>0</v>
          </cell>
          <cell r="CF66">
            <v>0</v>
          </cell>
          <cell r="CG66">
            <v>0</v>
          </cell>
          <cell r="CH66">
            <v>2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0.8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1.369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0.59399999999999997</v>
          </cell>
          <cell r="CE67">
            <v>0</v>
          </cell>
          <cell r="CF67">
            <v>0</v>
          </cell>
          <cell r="CG67">
            <v>0</v>
          </cell>
          <cell r="CH67">
            <v>1.25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</row>
        <row r="68">
          <cell r="D68">
            <v>1.2170000000000001</v>
          </cell>
          <cell r="E68">
            <v>0</v>
          </cell>
          <cell r="F68">
            <v>2.0680000000000001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5.8920000000000003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5.0170000000000003</v>
          </cell>
          <cell r="AA68">
            <v>0</v>
          </cell>
          <cell r="AB68">
            <v>4.0590000000000002</v>
          </cell>
          <cell r="AC68">
            <v>0</v>
          </cell>
          <cell r="AD68">
            <v>0</v>
          </cell>
          <cell r="AE68">
            <v>0</v>
          </cell>
          <cell r="AF68">
            <v>2.5299999999999998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2.9020000000000001</v>
          </cell>
          <cell r="AO68">
            <v>0</v>
          </cell>
          <cell r="AP68">
            <v>0</v>
          </cell>
          <cell r="AQ68">
            <v>0</v>
          </cell>
          <cell r="AR68">
            <v>3.016</v>
          </cell>
          <cell r="AS68">
            <v>0</v>
          </cell>
          <cell r="AT68">
            <v>2.9449999999999998</v>
          </cell>
          <cell r="AU68">
            <v>0</v>
          </cell>
          <cell r="AV68">
            <v>8.8369999999999997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3.4460000000000002</v>
          </cell>
          <cell r="BG68">
            <v>0</v>
          </cell>
          <cell r="BH68">
            <v>2.9449999999999998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6.6909999999999998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</row>
        <row r="69">
          <cell r="D69">
            <v>6.5</v>
          </cell>
          <cell r="E69">
            <v>0</v>
          </cell>
          <cell r="F69">
            <v>6.5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</row>
        <row r="70">
          <cell r="D70">
            <v>0.71699999999999997</v>
          </cell>
          <cell r="E70">
            <v>0</v>
          </cell>
          <cell r="F70">
            <v>0.71699999999999997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</row>
        <row r="71">
          <cell r="D71">
            <v>1</v>
          </cell>
          <cell r="E71">
            <v>0</v>
          </cell>
          <cell r="F71">
            <v>1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2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6</v>
          </cell>
          <cell r="AA71">
            <v>0</v>
          </cell>
          <cell r="AB71">
            <v>4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1</v>
          </cell>
          <cell r="AS71">
            <v>0</v>
          </cell>
          <cell r="AT71">
            <v>1</v>
          </cell>
          <cell r="AU71">
            <v>0</v>
          </cell>
          <cell r="AV71">
            <v>3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2</v>
          </cell>
          <cell r="BG71">
            <v>0</v>
          </cell>
          <cell r="BH71">
            <v>1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8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</row>
        <row r="72">
          <cell r="D72">
            <v>0.5</v>
          </cell>
          <cell r="E72">
            <v>0</v>
          </cell>
          <cell r="F72">
            <v>1.351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5.8920000000000003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5.0170000000000003</v>
          </cell>
          <cell r="AA72">
            <v>0</v>
          </cell>
          <cell r="AB72">
            <v>4.0590000000000002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3.016</v>
          </cell>
          <cell r="AS72">
            <v>0</v>
          </cell>
          <cell r="AT72">
            <v>2.9449999999999998</v>
          </cell>
          <cell r="AU72">
            <v>0</v>
          </cell>
          <cell r="AV72">
            <v>8.8369999999999997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3.4460000000000002</v>
          </cell>
          <cell r="BG72">
            <v>0</v>
          </cell>
          <cell r="BH72">
            <v>2.9449999999999998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6.6909999999999998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2.5299999999999998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2.9020000000000001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</row>
        <row r="77">
          <cell r="D77">
            <v>1.2170000000000001</v>
          </cell>
          <cell r="E77">
            <v>0</v>
          </cell>
          <cell r="F77">
            <v>182.92800000000003</v>
          </cell>
          <cell r="G77">
            <v>0</v>
          </cell>
          <cell r="H77">
            <v>5.1740000000000004</v>
          </cell>
          <cell r="I77">
            <v>0</v>
          </cell>
          <cell r="J77">
            <v>0</v>
          </cell>
          <cell r="K77">
            <v>0</v>
          </cell>
          <cell r="L77">
            <v>5.8920000000000003</v>
          </cell>
          <cell r="M77">
            <v>0</v>
          </cell>
          <cell r="N77">
            <v>3.5489999999999999</v>
          </cell>
          <cell r="O77">
            <v>0</v>
          </cell>
          <cell r="P77">
            <v>0</v>
          </cell>
          <cell r="Q77">
            <v>0</v>
          </cell>
          <cell r="R77">
            <v>3.8919999999999999</v>
          </cell>
          <cell r="S77">
            <v>0</v>
          </cell>
          <cell r="T77">
            <v>97.674999999999997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11.757999999999999</v>
          </cell>
          <cell r="AA77">
            <v>0</v>
          </cell>
          <cell r="AB77">
            <v>66.213999999999999</v>
          </cell>
          <cell r="AC77">
            <v>0</v>
          </cell>
          <cell r="AD77">
            <v>52.493000000000002</v>
          </cell>
          <cell r="AE77">
            <v>0</v>
          </cell>
          <cell r="AF77">
            <v>111.084</v>
          </cell>
          <cell r="AG77">
            <v>0</v>
          </cell>
          <cell r="AH77">
            <v>6.4630000000000001</v>
          </cell>
          <cell r="AI77">
            <v>0</v>
          </cell>
          <cell r="AJ77">
            <v>2.8</v>
          </cell>
          <cell r="AK77">
            <v>0</v>
          </cell>
          <cell r="AL77">
            <v>6.4630000000000001</v>
          </cell>
          <cell r="AM77">
            <v>0</v>
          </cell>
          <cell r="AN77">
            <v>13.042999999999999</v>
          </cell>
          <cell r="AO77">
            <v>0</v>
          </cell>
          <cell r="AP77">
            <v>0</v>
          </cell>
          <cell r="AQ77">
            <v>0</v>
          </cell>
          <cell r="AR77">
            <v>3.016</v>
          </cell>
          <cell r="AS77">
            <v>0</v>
          </cell>
          <cell r="AT77">
            <v>2.9449999999999998</v>
          </cell>
          <cell r="AU77">
            <v>0</v>
          </cell>
          <cell r="AV77">
            <v>10.206</v>
          </cell>
          <cell r="AW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3.4460000000000002</v>
          </cell>
          <cell r="BG77">
            <v>0</v>
          </cell>
          <cell r="BH77">
            <v>2.9449999999999998</v>
          </cell>
          <cell r="BI77">
            <v>0</v>
          </cell>
          <cell r="BJ77">
            <v>0</v>
          </cell>
          <cell r="BK77">
            <v>0</v>
          </cell>
          <cell r="BL77">
            <v>10.917</v>
          </cell>
          <cell r="BM77">
            <v>0</v>
          </cell>
          <cell r="BN77">
            <v>0</v>
          </cell>
          <cell r="BO77">
            <v>0</v>
          </cell>
          <cell r="BP77">
            <v>21.295999999999999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37.895000000000003</v>
          </cell>
          <cell r="BY77">
            <v>0</v>
          </cell>
          <cell r="BZ77">
            <v>79.594999999999999</v>
          </cell>
          <cell r="CA77">
            <v>0</v>
          </cell>
          <cell r="CB77">
            <v>0</v>
          </cell>
          <cell r="CC77">
            <v>0</v>
          </cell>
          <cell r="CD77">
            <v>1.8399999999999999</v>
          </cell>
          <cell r="CE77">
            <v>0</v>
          </cell>
          <cell r="CF77">
            <v>0</v>
          </cell>
          <cell r="CG77">
            <v>0</v>
          </cell>
          <cell r="CH77">
            <v>7.2430000000000003</v>
          </cell>
          <cell r="CI77">
            <v>0</v>
          </cell>
          <cell r="CJ77">
            <v>11.152999999999999</v>
          </cell>
          <cell r="CK77">
            <v>0</v>
          </cell>
          <cell r="CL77">
            <v>4.3079999999999998</v>
          </cell>
          <cell r="CM77">
            <v>0</v>
          </cell>
          <cell r="CN77">
            <v>18.309000000000001</v>
          </cell>
          <cell r="CO77">
            <v>0</v>
          </cell>
        </row>
        <row r="78">
          <cell r="D78">
            <v>4.2370000000000001</v>
          </cell>
          <cell r="E78">
            <v>0</v>
          </cell>
          <cell r="F78">
            <v>23.013999999999999</v>
          </cell>
          <cell r="G78">
            <v>0</v>
          </cell>
          <cell r="H78">
            <v>3.5339999999999998</v>
          </cell>
          <cell r="I78">
            <v>0</v>
          </cell>
          <cell r="J78">
            <v>3.2240000000000002</v>
          </cell>
          <cell r="K78">
            <v>0</v>
          </cell>
          <cell r="L78">
            <v>4.6669999999999998</v>
          </cell>
          <cell r="M78">
            <v>0</v>
          </cell>
          <cell r="N78">
            <v>4.9450000000000003</v>
          </cell>
          <cell r="O78">
            <v>0</v>
          </cell>
          <cell r="P78">
            <v>6.7729999999999997</v>
          </cell>
          <cell r="Q78">
            <v>0</v>
          </cell>
          <cell r="R78">
            <v>16.809999999999999</v>
          </cell>
          <cell r="S78">
            <v>0</v>
          </cell>
          <cell r="T78">
            <v>6.8490000000000002</v>
          </cell>
          <cell r="U78">
            <v>0</v>
          </cell>
          <cell r="V78">
            <v>6.9290000000000003</v>
          </cell>
          <cell r="W78">
            <v>0</v>
          </cell>
          <cell r="X78">
            <v>2.8959999999999999</v>
          </cell>
          <cell r="Y78">
            <v>0</v>
          </cell>
          <cell r="Z78">
            <v>25.166</v>
          </cell>
          <cell r="AA78">
            <v>0</v>
          </cell>
          <cell r="AB78">
            <v>4.7140000000000004</v>
          </cell>
          <cell r="AC78">
            <v>0</v>
          </cell>
          <cell r="AD78">
            <v>0.55300000000000005</v>
          </cell>
          <cell r="AE78">
            <v>0</v>
          </cell>
          <cell r="AF78">
            <v>12.176</v>
          </cell>
          <cell r="AG78">
            <v>0</v>
          </cell>
          <cell r="AH78">
            <v>0.25700000000000001</v>
          </cell>
          <cell r="AI78">
            <v>0</v>
          </cell>
          <cell r="AJ78">
            <v>0.25700000000000001</v>
          </cell>
          <cell r="AK78">
            <v>0</v>
          </cell>
          <cell r="AL78">
            <v>0.25700000000000001</v>
          </cell>
          <cell r="AM78">
            <v>0</v>
          </cell>
          <cell r="AN78">
            <v>6.367</v>
          </cell>
          <cell r="AO78">
            <v>0</v>
          </cell>
          <cell r="AP78">
            <v>1.778</v>
          </cell>
          <cell r="AQ78">
            <v>0</v>
          </cell>
          <cell r="AR78">
            <v>3.3260000000000001</v>
          </cell>
          <cell r="AS78">
            <v>0</v>
          </cell>
          <cell r="AT78">
            <v>3.2949999999999999</v>
          </cell>
          <cell r="AU78">
            <v>0</v>
          </cell>
          <cell r="AV78">
            <v>12.180999999999999</v>
          </cell>
          <cell r="AW78">
            <v>0</v>
          </cell>
          <cell r="AX78">
            <v>5.3650000000000002</v>
          </cell>
          <cell r="AY78">
            <v>0</v>
          </cell>
          <cell r="AZ78">
            <v>0.25700000000000001</v>
          </cell>
          <cell r="BA78">
            <v>0</v>
          </cell>
          <cell r="BB78">
            <v>0.25700000000000001</v>
          </cell>
          <cell r="BC78">
            <v>0</v>
          </cell>
          <cell r="BD78">
            <v>1.66</v>
          </cell>
          <cell r="BE78">
            <v>0</v>
          </cell>
          <cell r="BF78">
            <v>0.25700000000000001</v>
          </cell>
          <cell r="BG78">
            <v>0</v>
          </cell>
          <cell r="BH78">
            <v>0.70199999999999996</v>
          </cell>
          <cell r="BI78">
            <v>0</v>
          </cell>
          <cell r="BJ78">
            <v>30.356999999999999</v>
          </cell>
          <cell r="BK78">
            <v>0</v>
          </cell>
          <cell r="BL78">
            <v>8.2769999999999992</v>
          </cell>
          <cell r="BM78">
            <v>0</v>
          </cell>
          <cell r="BN78">
            <v>2.2090000000000001</v>
          </cell>
          <cell r="BO78">
            <v>0</v>
          </cell>
          <cell r="BP78">
            <v>2.008</v>
          </cell>
          <cell r="BQ78">
            <v>0</v>
          </cell>
          <cell r="BR78">
            <v>2.008</v>
          </cell>
          <cell r="BS78">
            <v>0</v>
          </cell>
          <cell r="BT78">
            <v>2.008</v>
          </cell>
          <cell r="BU78">
            <v>0</v>
          </cell>
          <cell r="BV78">
            <v>13.347</v>
          </cell>
          <cell r="BW78">
            <v>0</v>
          </cell>
          <cell r="BX78">
            <v>25.285</v>
          </cell>
          <cell r="BY78">
            <v>0</v>
          </cell>
          <cell r="BZ78">
            <v>18.588999999999999</v>
          </cell>
          <cell r="CA78">
            <v>0</v>
          </cell>
          <cell r="CB78">
            <v>15.696</v>
          </cell>
          <cell r="CC78">
            <v>0</v>
          </cell>
          <cell r="CD78">
            <v>4.3579999999999997</v>
          </cell>
          <cell r="CE78">
            <v>0</v>
          </cell>
          <cell r="CF78">
            <v>8.8160000000000007</v>
          </cell>
          <cell r="CG78">
            <v>0</v>
          </cell>
          <cell r="CH78">
            <v>4.3579999999999997</v>
          </cell>
          <cell r="CI78">
            <v>0</v>
          </cell>
          <cell r="CJ78">
            <v>3.673</v>
          </cell>
          <cell r="CK78">
            <v>0</v>
          </cell>
          <cell r="CL78">
            <v>0.25700000000000001</v>
          </cell>
          <cell r="CM78">
            <v>0</v>
          </cell>
          <cell r="CN78">
            <v>0.25700000000000001</v>
          </cell>
          <cell r="CO78">
            <v>0</v>
          </cell>
        </row>
      </sheetData>
      <sheetData sheetId="3"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D55">
            <v>15.023</v>
          </cell>
          <cell r="E55">
            <v>0</v>
          </cell>
          <cell r="F55">
            <v>0</v>
          </cell>
          <cell r="G55">
            <v>0</v>
          </cell>
          <cell r="H55">
            <v>2.9289999999999998</v>
          </cell>
          <cell r="I55">
            <v>0</v>
          </cell>
          <cell r="J55">
            <v>17.823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29.273000000000003</v>
          </cell>
          <cell r="Q55">
            <v>0</v>
          </cell>
          <cell r="R55">
            <v>2.9710000000000001</v>
          </cell>
          <cell r="S55">
            <v>0</v>
          </cell>
          <cell r="T55">
            <v>5.6859999999999999</v>
          </cell>
          <cell r="U55">
            <v>0</v>
          </cell>
          <cell r="V55">
            <v>0</v>
          </cell>
          <cell r="W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D60">
            <v>5</v>
          </cell>
          <cell r="E60">
            <v>0</v>
          </cell>
          <cell r="F60">
            <v>0</v>
          </cell>
          <cell r="G60">
            <v>0</v>
          </cell>
          <cell r="H60">
            <v>5</v>
          </cell>
          <cell r="I60">
            <v>0</v>
          </cell>
          <cell r="J60">
            <v>7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30.12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D61">
            <v>2.9169999999999998</v>
          </cell>
          <cell r="E61">
            <v>0</v>
          </cell>
          <cell r="F61">
            <v>0</v>
          </cell>
          <cell r="G61">
            <v>0</v>
          </cell>
          <cell r="H61">
            <v>2.9289999999999998</v>
          </cell>
          <cell r="I61">
            <v>0</v>
          </cell>
          <cell r="J61">
            <v>4.5090000000000003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28.161000000000001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D62">
            <v>16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2.25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>
            <v>12.106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1.296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18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1</v>
          </cell>
          <cell r="Q66">
            <v>0</v>
          </cell>
          <cell r="R66">
            <v>5</v>
          </cell>
          <cell r="S66">
            <v>0</v>
          </cell>
          <cell r="T66">
            <v>6</v>
          </cell>
          <cell r="U66">
            <v>0</v>
          </cell>
          <cell r="V66">
            <v>0</v>
          </cell>
          <cell r="W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12.018000000000001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1.1120000000000001</v>
          </cell>
          <cell r="Q67">
            <v>0</v>
          </cell>
          <cell r="R67">
            <v>2.9710000000000001</v>
          </cell>
          <cell r="S67">
            <v>0</v>
          </cell>
          <cell r="T67">
            <v>5.6859999999999999</v>
          </cell>
          <cell r="U67">
            <v>0</v>
          </cell>
          <cell r="V67">
            <v>0</v>
          </cell>
          <cell r="W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D77">
            <v>15.023</v>
          </cell>
          <cell r="E77">
            <v>0</v>
          </cell>
          <cell r="F77">
            <v>0</v>
          </cell>
          <cell r="G77">
            <v>0</v>
          </cell>
          <cell r="H77">
            <v>2.9289999999999998</v>
          </cell>
          <cell r="I77">
            <v>0</v>
          </cell>
          <cell r="J77">
            <v>17.823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29.273000000000003</v>
          </cell>
          <cell r="Q77">
            <v>0</v>
          </cell>
          <cell r="R77">
            <v>2.9710000000000001</v>
          </cell>
          <cell r="S77">
            <v>0</v>
          </cell>
          <cell r="T77">
            <v>5.6859999999999999</v>
          </cell>
          <cell r="U77">
            <v>0</v>
          </cell>
          <cell r="V77">
            <v>0</v>
          </cell>
          <cell r="W77">
            <v>0</v>
          </cell>
        </row>
        <row r="78">
          <cell r="D78">
            <v>3.96</v>
          </cell>
          <cell r="E78">
            <v>0</v>
          </cell>
          <cell r="F78">
            <v>0.25700000000000001</v>
          </cell>
          <cell r="G78">
            <v>0</v>
          </cell>
          <cell r="H78">
            <v>0.25700000000000001</v>
          </cell>
          <cell r="I78">
            <v>0</v>
          </cell>
          <cell r="J78">
            <v>3.96</v>
          </cell>
          <cell r="K78">
            <v>0</v>
          </cell>
          <cell r="L78">
            <v>0.25700000000000001</v>
          </cell>
          <cell r="M78">
            <v>0</v>
          </cell>
          <cell r="N78">
            <v>0.25700000000000001</v>
          </cell>
          <cell r="O78">
            <v>0</v>
          </cell>
          <cell r="P78">
            <v>0.25700000000000001</v>
          </cell>
          <cell r="Q78">
            <v>0</v>
          </cell>
          <cell r="R78">
            <v>61.673999999999999</v>
          </cell>
          <cell r="S78">
            <v>0</v>
          </cell>
          <cell r="T78">
            <v>61.673999999999999</v>
          </cell>
          <cell r="U78">
            <v>0</v>
          </cell>
          <cell r="V78">
            <v>83.182000000000002</v>
          </cell>
          <cell r="W78">
            <v>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ЛПИНО Сент."/>
      <sheetName val="МЕТАЛЛОСТРОЙ  Сент."/>
      <sheetName val="ПОНТОННЫЙ  Сент."/>
      <sheetName val="САПЕРНЫЙ Сент."/>
    </sheetNames>
    <sheetDataSet>
      <sheetData sheetId="0"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24.736000000000001</v>
          </cell>
          <cell r="I7">
            <v>0</v>
          </cell>
          <cell r="J7">
            <v>0</v>
          </cell>
          <cell r="K7">
            <v>0</v>
          </cell>
          <cell r="L7">
            <v>8.9009999999999998</v>
          </cell>
          <cell r="M7">
            <v>0</v>
          </cell>
          <cell r="N7">
            <v>0</v>
          </cell>
          <cell r="O7">
            <v>0</v>
          </cell>
          <cell r="P7">
            <v>19.363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2.6139999999999999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35.195999999999998</v>
          </cell>
          <cell r="AE7">
            <v>0</v>
          </cell>
          <cell r="AF7">
            <v>0</v>
          </cell>
          <cell r="AG7">
            <v>0</v>
          </cell>
          <cell r="AH7">
            <v>74.174999999999997</v>
          </cell>
          <cell r="AI7">
            <v>0</v>
          </cell>
          <cell r="AJ7">
            <v>42.655000000000001</v>
          </cell>
          <cell r="AK7">
            <v>0</v>
          </cell>
          <cell r="AL7">
            <v>22.254000000000001</v>
          </cell>
          <cell r="AM7">
            <v>0</v>
          </cell>
          <cell r="AN7">
            <v>0</v>
          </cell>
          <cell r="AO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20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12.942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11.5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26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24.736000000000001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5.9829999999999997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12</v>
          </cell>
          <cell r="M25">
            <v>0</v>
          </cell>
          <cell r="N25">
            <v>0</v>
          </cell>
          <cell r="O25">
            <v>0</v>
          </cell>
          <cell r="P25">
            <v>18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30</v>
          </cell>
          <cell r="AE25">
            <v>0</v>
          </cell>
          <cell r="AF25">
            <v>0</v>
          </cell>
          <cell r="AG25">
            <v>0</v>
          </cell>
          <cell r="AH25">
            <v>100</v>
          </cell>
          <cell r="AI25">
            <v>0</v>
          </cell>
          <cell r="AJ25">
            <v>0</v>
          </cell>
          <cell r="AK25">
            <v>0</v>
          </cell>
          <cell r="AL25">
            <v>30</v>
          </cell>
          <cell r="AM25">
            <v>0</v>
          </cell>
          <cell r="AN25">
            <v>0</v>
          </cell>
          <cell r="A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8.9009999999999998</v>
          </cell>
          <cell r="M26">
            <v>0</v>
          </cell>
          <cell r="N26">
            <v>0</v>
          </cell>
          <cell r="O26">
            <v>0</v>
          </cell>
          <cell r="P26">
            <v>13.352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22.254000000000001</v>
          </cell>
          <cell r="AE26">
            <v>0</v>
          </cell>
          <cell r="AF26">
            <v>0</v>
          </cell>
          <cell r="AG26">
            <v>0</v>
          </cell>
          <cell r="AH26">
            <v>74.174999999999997</v>
          </cell>
          <cell r="AI26">
            <v>0</v>
          </cell>
          <cell r="AJ26">
            <v>0</v>
          </cell>
          <cell r="AK26">
            <v>0</v>
          </cell>
          <cell r="AL26">
            <v>22.254000000000001</v>
          </cell>
          <cell r="AM26">
            <v>0</v>
          </cell>
          <cell r="AN26">
            <v>0</v>
          </cell>
          <cell r="A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4.5999999999999996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2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68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6.0110000000000001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2.6139999999999999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34.841000000000001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2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1.831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</row>
        <row r="55">
          <cell r="D55">
            <v>0.59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4.5640000000000001</v>
          </cell>
          <cell r="K55">
            <v>0</v>
          </cell>
          <cell r="L55">
            <v>0</v>
          </cell>
          <cell r="M55">
            <v>0</v>
          </cell>
          <cell r="N55">
            <v>0.624</v>
          </cell>
          <cell r="O55">
            <v>0</v>
          </cell>
          <cell r="P55">
            <v>0</v>
          </cell>
          <cell r="Q55">
            <v>0</v>
          </cell>
          <cell r="R55">
            <v>1.274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68.983999999999995</v>
          </cell>
          <cell r="AA55">
            <v>0</v>
          </cell>
          <cell r="AB55">
            <v>2.371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34.31</v>
          </cell>
          <cell r="AI55">
            <v>0</v>
          </cell>
          <cell r="AJ55">
            <v>6.3990000000000009</v>
          </cell>
          <cell r="AK55">
            <v>0</v>
          </cell>
          <cell r="AL55">
            <v>7.569</v>
          </cell>
          <cell r="AM55">
            <v>0</v>
          </cell>
          <cell r="AN55">
            <v>14.962</v>
          </cell>
          <cell r="A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3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3.5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3.9740000000000002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4.1749999999999998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1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49.5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12</v>
          </cell>
          <cell r="AO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1.274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51.604999999999997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27.245999999999999</v>
          </cell>
          <cell r="AI61">
            <v>0</v>
          </cell>
          <cell r="AJ61">
            <v>4.3600000000000003</v>
          </cell>
          <cell r="AK61">
            <v>0</v>
          </cell>
          <cell r="AL61">
            <v>0</v>
          </cell>
          <cell r="AM61">
            <v>0</v>
          </cell>
          <cell r="AN61">
            <v>14.962</v>
          </cell>
          <cell r="A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3</v>
          </cell>
          <cell r="AI62">
            <v>0</v>
          </cell>
          <cell r="AJ62">
            <v>0</v>
          </cell>
          <cell r="AK62">
            <v>0</v>
          </cell>
          <cell r="AL62">
            <v>1</v>
          </cell>
          <cell r="AM62">
            <v>0</v>
          </cell>
          <cell r="AN62">
            <v>0</v>
          </cell>
          <cell r="A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2.2280000000000002</v>
          </cell>
          <cell r="AI63">
            <v>0</v>
          </cell>
          <cell r="AJ63">
            <v>0</v>
          </cell>
          <cell r="AK63">
            <v>0</v>
          </cell>
          <cell r="AL63">
            <v>0.873</v>
          </cell>
          <cell r="AM63">
            <v>0</v>
          </cell>
          <cell r="AN63">
            <v>0</v>
          </cell>
          <cell r="A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</row>
        <row r="66">
          <cell r="D66">
            <v>1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1</v>
          </cell>
          <cell r="K66">
            <v>0</v>
          </cell>
          <cell r="L66">
            <v>0</v>
          </cell>
          <cell r="M66">
            <v>0</v>
          </cell>
          <cell r="N66">
            <v>1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28</v>
          </cell>
          <cell r="AA66">
            <v>0</v>
          </cell>
          <cell r="AB66">
            <v>4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1</v>
          </cell>
          <cell r="AI66">
            <v>0</v>
          </cell>
          <cell r="AJ66">
            <v>3</v>
          </cell>
          <cell r="AK66">
            <v>0</v>
          </cell>
          <cell r="AL66">
            <v>2</v>
          </cell>
          <cell r="AM66">
            <v>0</v>
          </cell>
          <cell r="AN66">
            <v>0</v>
          </cell>
          <cell r="AO66">
            <v>0</v>
          </cell>
        </row>
        <row r="67">
          <cell r="D67">
            <v>0.59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0.59</v>
          </cell>
          <cell r="K67">
            <v>0</v>
          </cell>
          <cell r="L67">
            <v>0</v>
          </cell>
          <cell r="M67">
            <v>0</v>
          </cell>
          <cell r="N67">
            <v>0.624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17.379000000000001</v>
          </cell>
          <cell r="AA67">
            <v>0</v>
          </cell>
          <cell r="AB67">
            <v>2.371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0.66100000000000003</v>
          </cell>
          <cell r="AI67">
            <v>0</v>
          </cell>
          <cell r="AJ67">
            <v>2.0390000000000001</v>
          </cell>
          <cell r="AK67">
            <v>0</v>
          </cell>
          <cell r="AL67">
            <v>6.6959999999999997</v>
          </cell>
          <cell r="AM67">
            <v>0</v>
          </cell>
          <cell r="AN67">
            <v>0</v>
          </cell>
          <cell r="AO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17.648</v>
          </cell>
          <cell r="M68">
            <v>0</v>
          </cell>
          <cell r="N68">
            <v>0</v>
          </cell>
          <cell r="O68">
            <v>0</v>
          </cell>
          <cell r="P68">
            <v>5.883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5.3879999999999999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3.3140000000000001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0.186</v>
          </cell>
          <cell r="A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4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2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1</v>
          </cell>
          <cell r="AO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5.3879999999999999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0.372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0.186</v>
          </cell>
          <cell r="AO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6</v>
          </cell>
          <cell r="M73">
            <v>0</v>
          </cell>
          <cell r="N73">
            <v>0</v>
          </cell>
          <cell r="O73">
            <v>0</v>
          </cell>
          <cell r="P73">
            <v>2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1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17.648</v>
          </cell>
          <cell r="M74">
            <v>0</v>
          </cell>
          <cell r="N74">
            <v>0</v>
          </cell>
          <cell r="O74">
            <v>0</v>
          </cell>
          <cell r="P74">
            <v>5.883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2.9420000000000002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</row>
        <row r="77">
          <cell r="D77">
            <v>0.59</v>
          </cell>
          <cell r="E77">
            <v>0</v>
          </cell>
          <cell r="F77">
            <v>0</v>
          </cell>
          <cell r="G77">
            <v>0</v>
          </cell>
          <cell r="H77">
            <v>24.736000000000001</v>
          </cell>
          <cell r="I77">
            <v>0</v>
          </cell>
          <cell r="J77">
            <v>4.5640000000000001</v>
          </cell>
          <cell r="K77">
            <v>0</v>
          </cell>
          <cell r="L77">
            <v>26.548999999999999</v>
          </cell>
          <cell r="M77">
            <v>0</v>
          </cell>
          <cell r="N77">
            <v>0.624</v>
          </cell>
          <cell r="O77">
            <v>0</v>
          </cell>
          <cell r="P77">
            <v>25.245999999999999</v>
          </cell>
          <cell r="Q77">
            <v>0</v>
          </cell>
          <cell r="R77">
            <v>1.274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2.6139999999999999</v>
          </cell>
          <cell r="Y77">
            <v>0</v>
          </cell>
          <cell r="Z77">
            <v>68.983999999999995</v>
          </cell>
          <cell r="AA77">
            <v>0</v>
          </cell>
          <cell r="AB77">
            <v>7.7590000000000003</v>
          </cell>
          <cell r="AC77">
            <v>0</v>
          </cell>
          <cell r="AD77">
            <v>35.195999999999998</v>
          </cell>
          <cell r="AE77">
            <v>0</v>
          </cell>
          <cell r="AF77">
            <v>0</v>
          </cell>
          <cell r="AG77">
            <v>0</v>
          </cell>
          <cell r="AH77">
            <v>111.79900000000001</v>
          </cell>
          <cell r="AI77">
            <v>0</v>
          </cell>
          <cell r="AJ77">
            <v>49.054000000000002</v>
          </cell>
          <cell r="AK77">
            <v>0</v>
          </cell>
          <cell r="AL77">
            <v>29.823</v>
          </cell>
          <cell r="AM77">
            <v>0</v>
          </cell>
          <cell r="AN77">
            <v>15.148</v>
          </cell>
          <cell r="AO77">
            <v>0</v>
          </cell>
        </row>
        <row r="78">
          <cell r="D78">
            <v>2.448</v>
          </cell>
          <cell r="E78">
            <v>0</v>
          </cell>
          <cell r="F78">
            <v>10.784000000000001</v>
          </cell>
          <cell r="G78">
            <v>0</v>
          </cell>
          <cell r="H78">
            <v>11.523999999999999</v>
          </cell>
          <cell r="I78">
            <v>0</v>
          </cell>
          <cell r="J78">
            <v>1.0269999999999999</v>
          </cell>
          <cell r="K78">
            <v>0</v>
          </cell>
          <cell r="L78">
            <v>13.013</v>
          </cell>
          <cell r="M78">
            <v>0</v>
          </cell>
          <cell r="N78">
            <v>2.08</v>
          </cell>
          <cell r="O78">
            <v>0</v>
          </cell>
          <cell r="P78">
            <v>1.8109999999999999</v>
          </cell>
          <cell r="Q78">
            <v>0</v>
          </cell>
          <cell r="R78">
            <v>0.26100000000000001</v>
          </cell>
          <cell r="S78">
            <v>0</v>
          </cell>
          <cell r="T78">
            <v>0.26100000000000001</v>
          </cell>
          <cell r="U78">
            <v>0</v>
          </cell>
          <cell r="V78">
            <v>2.08</v>
          </cell>
          <cell r="W78">
            <v>0</v>
          </cell>
          <cell r="X78">
            <v>0.26100000000000001</v>
          </cell>
          <cell r="Y78">
            <v>0</v>
          </cell>
          <cell r="Z78">
            <v>2.9350000000000001</v>
          </cell>
          <cell r="AA78">
            <v>0</v>
          </cell>
          <cell r="AB78">
            <v>3.3740000000000001</v>
          </cell>
          <cell r="AC78">
            <v>0</v>
          </cell>
          <cell r="AD78">
            <v>1.718</v>
          </cell>
          <cell r="AE78">
            <v>0</v>
          </cell>
          <cell r="AF78">
            <v>11.677</v>
          </cell>
          <cell r="AG78">
            <v>0</v>
          </cell>
          <cell r="AH78">
            <v>21.306999999999999</v>
          </cell>
          <cell r="AI78">
            <v>0</v>
          </cell>
          <cell r="AJ78">
            <v>17.710999999999999</v>
          </cell>
          <cell r="AK78">
            <v>0</v>
          </cell>
          <cell r="AL78">
            <v>48.070999999999998</v>
          </cell>
          <cell r="AM78">
            <v>0</v>
          </cell>
          <cell r="AN78">
            <v>20.949000000000002</v>
          </cell>
          <cell r="AO78">
            <v>0</v>
          </cell>
        </row>
      </sheetData>
      <sheetData sheetId="1">
        <row r="7">
          <cell r="D7">
            <v>26.661999999999999</v>
          </cell>
          <cell r="E7">
            <v>0</v>
          </cell>
          <cell r="F7">
            <v>8.0690000000000008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133.297</v>
          </cell>
          <cell r="S7">
            <v>0</v>
          </cell>
          <cell r="T7">
            <v>0</v>
          </cell>
          <cell r="U7">
            <v>0</v>
          </cell>
          <cell r="V7">
            <v>10.309000000000001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0.89700000000000002</v>
          </cell>
          <cell r="AM7">
            <v>0</v>
          </cell>
          <cell r="AN7">
            <v>51.180999999999997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2.0049999999999999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3.9380000000000002</v>
          </cell>
          <cell r="BC7">
            <v>0</v>
          </cell>
          <cell r="BD7">
            <v>163.518</v>
          </cell>
          <cell r="BE7">
            <v>0</v>
          </cell>
          <cell r="BF7">
            <v>8.74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9.173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</row>
        <row r="14">
          <cell r="D14">
            <v>67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</row>
        <row r="15">
          <cell r="D15">
            <v>26.661999999999999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2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2.2349999999999999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3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6.9379999999999997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69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51.180999999999997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1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132.69499999999999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</row>
        <row r="35">
          <cell r="D35">
            <v>0</v>
          </cell>
          <cell r="E35">
            <v>0</v>
          </cell>
          <cell r="F35">
            <v>8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4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</row>
        <row r="36">
          <cell r="D36">
            <v>0</v>
          </cell>
          <cell r="E36">
            <v>0</v>
          </cell>
          <cell r="F36">
            <v>8.0690000000000008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6.1340000000000003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1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2.5</v>
          </cell>
          <cell r="BC37">
            <v>0</v>
          </cell>
          <cell r="BD37">
            <v>9.1999999999999993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4.1749999999999998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3.9380000000000002</v>
          </cell>
          <cell r="BC38">
            <v>0</v>
          </cell>
          <cell r="BD38">
            <v>163.518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1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1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0.60199999999999998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0.89700000000000002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16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8.74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5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2.0049999999999999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D55">
            <v>146.35900000000001</v>
          </cell>
          <cell r="E55">
            <v>0</v>
          </cell>
          <cell r="F55">
            <v>0</v>
          </cell>
          <cell r="G55">
            <v>0</v>
          </cell>
          <cell r="H55">
            <v>0.54300000000000004</v>
          </cell>
          <cell r="I55">
            <v>0</v>
          </cell>
          <cell r="J55">
            <v>103.937</v>
          </cell>
          <cell r="K55">
            <v>0</v>
          </cell>
          <cell r="L55">
            <v>3.198</v>
          </cell>
          <cell r="M55">
            <v>0</v>
          </cell>
          <cell r="N55">
            <v>3.698</v>
          </cell>
          <cell r="O55">
            <v>0</v>
          </cell>
          <cell r="P55">
            <v>0.69299999999999995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4.931</v>
          </cell>
          <cell r="W55">
            <v>0</v>
          </cell>
          <cell r="X55">
            <v>10.981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5.8579999999999997</v>
          </cell>
          <cell r="AM55">
            <v>0</v>
          </cell>
          <cell r="AN55">
            <v>7.4690000000000003</v>
          </cell>
          <cell r="AO55">
            <v>0</v>
          </cell>
          <cell r="AP55">
            <v>0.69299999999999995</v>
          </cell>
          <cell r="AQ55">
            <v>0</v>
          </cell>
          <cell r="AR55">
            <v>0</v>
          </cell>
          <cell r="AS55">
            <v>0</v>
          </cell>
          <cell r="AT55">
            <v>3.09</v>
          </cell>
          <cell r="AU55">
            <v>0</v>
          </cell>
          <cell r="AV55">
            <v>0.69299999999999995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7.22</v>
          </cell>
          <cell r="BE55">
            <v>0</v>
          </cell>
          <cell r="BF55">
            <v>4.1319999999999997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0.69299999999999995</v>
          </cell>
          <cell r="BQ55">
            <v>0</v>
          </cell>
          <cell r="BR55">
            <v>0.69299999999999995</v>
          </cell>
          <cell r="BS55">
            <v>0</v>
          </cell>
          <cell r="BT55">
            <v>0.69299999999999995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1.661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5.2029999999999994</v>
          </cell>
          <cell r="C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3</v>
          </cell>
          <cell r="AM56">
            <v>0</v>
          </cell>
          <cell r="AN56">
            <v>5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5.165</v>
          </cell>
          <cell r="AM57">
            <v>0</v>
          </cell>
          <cell r="AN57">
            <v>7.4690000000000003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</row>
        <row r="58">
          <cell r="D58">
            <v>14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4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3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6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</row>
        <row r="59">
          <cell r="D59">
            <v>19.437000000000001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3.698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4.931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7.22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</row>
        <row r="60">
          <cell r="D60">
            <v>75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56.5</v>
          </cell>
          <cell r="K60">
            <v>0</v>
          </cell>
          <cell r="L60">
            <v>2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2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2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2</v>
          </cell>
          <cell r="CO60">
            <v>0</v>
          </cell>
        </row>
        <row r="61">
          <cell r="D61">
            <v>98.426000000000002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89.620999999999995</v>
          </cell>
          <cell r="K61">
            <v>0</v>
          </cell>
          <cell r="L61">
            <v>3.198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3.09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2.7440000000000002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3.198</v>
          </cell>
          <cell r="C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2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1</v>
          </cell>
          <cell r="C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10.981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2.0049999999999999</v>
          </cell>
          <cell r="CO65">
            <v>0</v>
          </cell>
        </row>
        <row r="66">
          <cell r="D66">
            <v>38</v>
          </cell>
          <cell r="E66">
            <v>0</v>
          </cell>
          <cell r="F66">
            <v>0</v>
          </cell>
          <cell r="G66">
            <v>0</v>
          </cell>
          <cell r="H66">
            <v>1</v>
          </cell>
          <cell r="I66">
            <v>0</v>
          </cell>
          <cell r="J66">
            <v>18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1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1</v>
          </cell>
          <cell r="AM66">
            <v>0</v>
          </cell>
          <cell r="AN66">
            <v>0</v>
          </cell>
          <cell r="AO66">
            <v>0</v>
          </cell>
          <cell r="AP66">
            <v>1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1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2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1</v>
          </cell>
          <cell r="BQ66">
            <v>0</v>
          </cell>
          <cell r="BR66">
            <v>1</v>
          </cell>
          <cell r="BS66">
            <v>0</v>
          </cell>
          <cell r="BT66">
            <v>1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2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</row>
        <row r="67">
          <cell r="D67">
            <v>28.495999999999999</v>
          </cell>
          <cell r="E67">
            <v>0</v>
          </cell>
          <cell r="F67">
            <v>0</v>
          </cell>
          <cell r="G67">
            <v>0</v>
          </cell>
          <cell r="H67">
            <v>0.54300000000000004</v>
          </cell>
          <cell r="I67">
            <v>0</v>
          </cell>
          <cell r="J67">
            <v>14.316000000000001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0.69299999999999995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0.69299999999999995</v>
          </cell>
          <cell r="AM67">
            <v>0</v>
          </cell>
          <cell r="AN67">
            <v>0</v>
          </cell>
          <cell r="AO67">
            <v>0</v>
          </cell>
          <cell r="AP67">
            <v>0.69299999999999995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0.69299999999999995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1.3879999999999999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0.69299999999999995</v>
          </cell>
          <cell r="BQ67">
            <v>0</v>
          </cell>
          <cell r="BR67">
            <v>0.69299999999999995</v>
          </cell>
          <cell r="BS67">
            <v>0</v>
          </cell>
          <cell r="BT67">
            <v>0.69299999999999995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1.661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</row>
        <row r="68">
          <cell r="D68">
            <v>4.8230000000000004</v>
          </cell>
          <cell r="E68">
            <v>0</v>
          </cell>
          <cell r="F68">
            <v>7.7050000000000001</v>
          </cell>
          <cell r="G68">
            <v>0</v>
          </cell>
          <cell r="H68">
            <v>6.66</v>
          </cell>
          <cell r="I68">
            <v>0</v>
          </cell>
          <cell r="J68">
            <v>4.8639999999999999</v>
          </cell>
          <cell r="K68">
            <v>0</v>
          </cell>
          <cell r="L68">
            <v>1.002</v>
          </cell>
          <cell r="M68">
            <v>0</v>
          </cell>
          <cell r="N68">
            <v>6.375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3.33</v>
          </cell>
          <cell r="W68">
            <v>0</v>
          </cell>
          <cell r="X68">
            <v>0</v>
          </cell>
          <cell r="Y68">
            <v>0</v>
          </cell>
          <cell r="Z68">
            <v>1.631</v>
          </cell>
          <cell r="AA68">
            <v>0</v>
          </cell>
          <cell r="AB68">
            <v>0</v>
          </cell>
          <cell r="AC68">
            <v>0</v>
          </cell>
          <cell r="AD68">
            <v>0.54300000000000004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0.54300000000000004</v>
          </cell>
          <cell r="AK68">
            <v>0</v>
          </cell>
          <cell r="AL68">
            <v>19.344999999999999</v>
          </cell>
          <cell r="AM68">
            <v>0</v>
          </cell>
          <cell r="AN68">
            <v>0.54300000000000004</v>
          </cell>
          <cell r="AO68">
            <v>0</v>
          </cell>
          <cell r="AP68">
            <v>2.1739999999999999</v>
          </cell>
          <cell r="AQ68">
            <v>0</v>
          </cell>
          <cell r="AR68">
            <v>8.7049999999999983</v>
          </cell>
          <cell r="AS68">
            <v>0</v>
          </cell>
          <cell r="AT68">
            <v>0</v>
          </cell>
          <cell r="AU68">
            <v>0</v>
          </cell>
          <cell r="AV68">
            <v>3.194</v>
          </cell>
          <cell r="AW68">
            <v>0</v>
          </cell>
          <cell r="AX68">
            <v>14.120000000000001</v>
          </cell>
          <cell r="AY68">
            <v>0</v>
          </cell>
          <cell r="AZ68">
            <v>0</v>
          </cell>
          <cell r="BA68">
            <v>0</v>
          </cell>
          <cell r="BB68">
            <v>1.7030000000000001</v>
          </cell>
          <cell r="BC68">
            <v>0</v>
          </cell>
          <cell r="BD68">
            <v>3.194</v>
          </cell>
          <cell r="BE68">
            <v>0</v>
          </cell>
          <cell r="BF68">
            <v>0</v>
          </cell>
          <cell r="BG68">
            <v>0</v>
          </cell>
          <cell r="BH68">
            <v>9.4979999999999993</v>
          </cell>
          <cell r="BI68">
            <v>0</v>
          </cell>
          <cell r="BJ68">
            <v>4.976</v>
          </cell>
          <cell r="BK68">
            <v>0</v>
          </cell>
          <cell r="BL68">
            <v>5.9870000000000001</v>
          </cell>
          <cell r="BM68">
            <v>0</v>
          </cell>
          <cell r="BN68">
            <v>10.700000000000001</v>
          </cell>
          <cell r="BO68">
            <v>0</v>
          </cell>
          <cell r="BP68">
            <v>1.464</v>
          </cell>
          <cell r="BQ68">
            <v>0</v>
          </cell>
          <cell r="BR68">
            <v>0</v>
          </cell>
          <cell r="BS68">
            <v>0</v>
          </cell>
          <cell r="BT68">
            <v>13.882999999999999</v>
          </cell>
          <cell r="BU68">
            <v>0</v>
          </cell>
          <cell r="BV68">
            <v>1.907</v>
          </cell>
          <cell r="BW68">
            <v>0</v>
          </cell>
          <cell r="BX68">
            <v>0</v>
          </cell>
          <cell r="BY68">
            <v>0</v>
          </cell>
          <cell r="BZ68">
            <v>4.6379999999999999</v>
          </cell>
          <cell r="CA68">
            <v>0</v>
          </cell>
          <cell r="CB68">
            <v>9.1579999999999995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3.1920000000000002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</row>
        <row r="69">
          <cell r="D69">
            <v>6.12</v>
          </cell>
          <cell r="E69">
            <v>0</v>
          </cell>
          <cell r="F69">
            <v>1.53</v>
          </cell>
          <cell r="G69">
            <v>0</v>
          </cell>
          <cell r="H69">
            <v>0</v>
          </cell>
          <cell r="I69">
            <v>0</v>
          </cell>
          <cell r="J69">
            <v>7.14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5.0999999999999996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15.3</v>
          </cell>
          <cell r="AY69">
            <v>0</v>
          </cell>
          <cell r="AZ69">
            <v>0</v>
          </cell>
          <cell r="BA69">
            <v>0</v>
          </cell>
          <cell r="BB69">
            <v>15.3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12.24</v>
          </cell>
          <cell r="BI69">
            <v>0</v>
          </cell>
          <cell r="BJ69">
            <v>8.16</v>
          </cell>
          <cell r="BK69">
            <v>0</v>
          </cell>
          <cell r="BL69">
            <v>4.08</v>
          </cell>
          <cell r="BM69">
            <v>0</v>
          </cell>
          <cell r="BN69">
            <v>13.26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10.199999999999999</v>
          </cell>
          <cell r="BU69">
            <v>0</v>
          </cell>
          <cell r="BV69">
            <v>8.16</v>
          </cell>
          <cell r="BW69">
            <v>0</v>
          </cell>
          <cell r="BX69">
            <v>0</v>
          </cell>
          <cell r="BY69">
            <v>0</v>
          </cell>
          <cell r="BZ69">
            <v>5.0999999999999996</v>
          </cell>
          <cell r="CA69">
            <v>0</v>
          </cell>
          <cell r="CB69">
            <v>9.18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6.12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</row>
        <row r="70">
          <cell r="D70">
            <v>0.68100000000000005</v>
          </cell>
          <cell r="E70">
            <v>0</v>
          </cell>
          <cell r="F70">
            <v>0.17</v>
          </cell>
          <cell r="G70">
            <v>0</v>
          </cell>
          <cell r="H70">
            <v>0</v>
          </cell>
          <cell r="I70">
            <v>0</v>
          </cell>
          <cell r="J70">
            <v>0.79500000000000004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0.56899999999999995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1.7030000000000001</v>
          </cell>
          <cell r="AY70">
            <v>0</v>
          </cell>
          <cell r="AZ70">
            <v>0</v>
          </cell>
          <cell r="BA70">
            <v>0</v>
          </cell>
          <cell r="BB70">
            <v>1.7030000000000001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1.3620000000000001</v>
          </cell>
          <cell r="BI70">
            <v>0</v>
          </cell>
          <cell r="BJ70">
            <v>0.90700000000000003</v>
          </cell>
          <cell r="BK70">
            <v>0</v>
          </cell>
          <cell r="BL70">
            <v>0.45400000000000001</v>
          </cell>
          <cell r="BM70">
            <v>0</v>
          </cell>
          <cell r="BN70">
            <v>1.4770000000000001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1.135</v>
          </cell>
          <cell r="BU70">
            <v>0</v>
          </cell>
          <cell r="BV70">
            <v>0.90700000000000003</v>
          </cell>
          <cell r="BW70">
            <v>0</v>
          </cell>
          <cell r="BX70">
            <v>0</v>
          </cell>
          <cell r="BY70">
            <v>0</v>
          </cell>
          <cell r="BZ70">
            <v>0.56899999999999995</v>
          </cell>
          <cell r="CA70">
            <v>0</v>
          </cell>
          <cell r="CB70">
            <v>1.022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0.68100000000000005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</row>
        <row r="71">
          <cell r="D71">
            <v>1</v>
          </cell>
          <cell r="E71">
            <v>0</v>
          </cell>
          <cell r="F71">
            <v>3</v>
          </cell>
          <cell r="G71">
            <v>0</v>
          </cell>
          <cell r="H71">
            <v>0</v>
          </cell>
          <cell r="I71">
            <v>0</v>
          </cell>
          <cell r="J71">
            <v>1</v>
          </cell>
          <cell r="K71">
            <v>0</v>
          </cell>
          <cell r="L71">
            <v>0</v>
          </cell>
          <cell r="M71">
            <v>0</v>
          </cell>
          <cell r="N71">
            <v>4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3</v>
          </cell>
          <cell r="AA71">
            <v>0</v>
          </cell>
          <cell r="AB71">
            <v>0</v>
          </cell>
          <cell r="AC71">
            <v>0</v>
          </cell>
          <cell r="AD71">
            <v>1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1</v>
          </cell>
          <cell r="AK71">
            <v>0</v>
          </cell>
          <cell r="AL71">
            <v>5</v>
          </cell>
          <cell r="AM71">
            <v>0</v>
          </cell>
          <cell r="AN71">
            <v>1</v>
          </cell>
          <cell r="AO71">
            <v>0</v>
          </cell>
          <cell r="AP71">
            <v>4</v>
          </cell>
          <cell r="AQ71">
            <v>0</v>
          </cell>
          <cell r="AR71">
            <v>2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4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2</v>
          </cell>
          <cell r="BI71">
            <v>0</v>
          </cell>
          <cell r="BJ71">
            <v>1</v>
          </cell>
          <cell r="BK71">
            <v>0</v>
          </cell>
          <cell r="BL71">
            <v>1</v>
          </cell>
          <cell r="BM71">
            <v>0</v>
          </cell>
          <cell r="BN71">
            <v>4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4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1</v>
          </cell>
          <cell r="CA71">
            <v>0</v>
          </cell>
          <cell r="CB71">
            <v>2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1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</row>
        <row r="72">
          <cell r="D72">
            <v>4.069</v>
          </cell>
          <cell r="E72">
            <v>0</v>
          </cell>
          <cell r="F72">
            <v>7.5350000000000001</v>
          </cell>
          <cell r="G72">
            <v>0</v>
          </cell>
          <cell r="H72">
            <v>0</v>
          </cell>
          <cell r="I72">
            <v>0</v>
          </cell>
          <cell r="J72">
            <v>4.069</v>
          </cell>
          <cell r="K72">
            <v>0</v>
          </cell>
          <cell r="L72">
            <v>0</v>
          </cell>
          <cell r="M72">
            <v>0</v>
          </cell>
          <cell r="N72">
            <v>3.181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1.631</v>
          </cell>
          <cell r="AA72">
            <v>0</v>
          </cell>
          <cell r="AB72">
            <v>0</v>
          </cell>
          <cell r="AC72">
            <v>0</v>
          </cell>
          <cell r="AD72">
            <v>0.54300000000000004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0.54300000000000004</v>
          </cell>
          <cell r="AK72">
            <v>0</v>
          </cell>
          <cell r="AL72">
            <v>7.7569999999999997</v>
          </cell>
          <cell r="AM72">
            <v>0</v>
          </cell>
          <cell r="AN72">
            <v>0.54300000000000004</v>
          </cell>
          <cell r="AO72">
            <v>0</v>
          </cell>
          <cell r="AP72">
            <v>2.1739999999999999</v>
          </cell>
          <cell r="AQ72">
            <v>0</v>
          </cell>
          <cell r="AR72">
            <v>8.1359999999999992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9.2230000000000008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8.1359999999999992</v>
          </cell>
          <cell r="BI72">
            <v>0</v>
          </cell>
          <cell r="BJ72">
            <v>4.069</v>
          </cell>
          <cell r="BK72">
            <v>0</v>
          </cell>
          <cell r="BL72">
            <v>4.069</v>
          </cell>
          <cell r="BM72">
            <v>0</v>
          </cell>
          <cell r="BN72">
            <v>9.2230000000000008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12.747999999999999</v>
          </cell>
          <cell r="BU72">
            <v>0</v>
          </cell>
          <cell r="BV72">
            <v>1</v>
          </cell>
          <cell r="BW72">
            <v>0</v>
          </cell>
          <cell r="BX72">
            <v>0</v>
          </cell>
          <cell r="BY72">
            <v>0</v>
          </cell>
          <cell r="BZ72">
            <v>4.069</v>
          </cell>
          <cell r="CA72">
            <v>0</v>
          </cell>
          <cell r="CB72">
            <v>8.1359999999999992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2.5110000000000001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2</v>
          </cell>
          <cell r="I73">
            <v>0</v>
          </cell>
          <cell r="J73">
            <v>0</v>
          </cell>
          <cell r="K73">
            <v>0</v>
          </cell>
          <cell r="L73">
            <v>1</v>
          </cell>
          <cell r="M73">
            <v>0</v>
          </cell>
          <cell r="N73">
            <v>1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1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5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1</v>
          </cell>
          <cell r="AW73">
            <v>0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1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4.069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6.66</v>
          </cell>
          <cell r="I74">
            <v>0</v>
          </cell>
          <cell r="J74">
            <v>0</v>
          </cell>
          <cell r="K74">
            <v>0</v>
          </cell>
          <cell r="L74">
            <v>1.002</v>
          </cell>
          <cell r="M74">
            <v>0</v>
          </cell>
          <cell r="N74">
            <v>3.194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3.33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11.587999999999999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3.194</v>
          </cell>
          <cell r="AW74">
            <v>0</v>
          </cell>
          <cell r="AX74">
            <v>3.194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3.194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</row>
        <row r="76">
          <cell r="D76">
            <v>7.2999999999999995E-2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1.464</v>
          </cell>
          <cell r="BM76">
            <v>0</v>
          </cell>
          <cell r="BN76">
            <v>0</v>
          </cell>
          <cell r="BO76">
            <v>0</v>
          </cell>
          <cell r="BP76">
            <v>1.464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</row>
        <row r="77">
          <cell r="D77">
            <v>177.84400000000002</v>
          </cell>
          <cell r="E77">
            <v>0</v>
          </cell>
          <cell r="F77">
            <v>15.774000000000001</v>
          </cell>
          <cell r="G77">
            <v>0</v>
          </cell>
          <cell r="H77">
            <v>7.2030000000000003</v>
          </cell>
          <cell r="I77">
            <v>0</v>
          </cell>
          <cell r="J77">
            <v>108.801</v>
          </cell>
          <cell r="K77">
            <v>0</v>
          </cell>
          <cell r="L77">
            <v>4.2</v>
          </cell>
          <cell r="M77">
            <v>0</v>
          </cell>
          <cell r="N77">
            <v>10.073</v>
          </cell>
          <cell r="O77">
            <v>0</v>
          </cell>
          <cell r="P77">
            <v>0.69299999999999995</v>
          </cell>
          <cell r="Q77">
            <v>0</v>
          </cell>
          <cell r="R77">
            <v>133.297</v>
          </cell>
          <cell r="S77">
            <v>0</v>
          </cell>
          <cell r="T77">
            <v>0</v>
          </cell>
          <cell r="U77">
            <v>0</v>
          </cell>
          <cell r="V77">
            <v>18.57</v>
          </cell>
          <cell r="W77">
            <v>0</v>
          </cell>
          <cell r="X77">
            <v>10.981</v>
          </cell>
          <cell r="Y77">
            <v>0</v>
          </cell>
          <cell r="Z77">
            <v>1.631</v>
          </cell>
          <cell r="AA77">
            <v>0</v>
          </cell>
          <cell r="AB77">
            <v>0</v>
          </cell>
          <cell r="AC77">
            <v>0</v>
          </cell>
          <cell r="AD77">
            <v>0.54300000000000004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0.54300000000000004</v>
          </cell>
          <cell r="AK77">
            <v>0</v>
          </cell>
          <cell r="AL77">
            <v>26.099999999999998</v>
          </cell>
          <cell r="AM77">
            <v>0</v>
          </cell>
          <cell r="AN77">
            <v>59.192999999999998</v>
          </cell>
          <cell r="AO77">
            <v>0</v>
          </cell>
          <cell r="AP77">
            <v>2.867</v>
          </cell>
          <cell r="AQ77">
            <v>0</v>
          </cell>
          <cell r="AR77">
            <v>8.7049999999999983</v>
          </cell>
          <cell r="AS77">
            <v>0</v>
          </cell>
          <cell r="AT77">
            <v>5.0949999999999998</v>
          </cell>
          <cell r="AU77">
            <v>0</v>
          </cell>
          <cell r="AV77">
            <v>3.887</v>
          </cell>
          <cell r="AW77">
            <v>0</v>
          </cell>
          <cell r="AX77">
            <v>14.120000000000001</v>
          </cell>
          <cell r="AY77">
            <v>0</v>
          </cell>
          <cell r="AZ77">
            <v>0</v>
          </cell>
          <cell r="BA77">
            <v>0</v>
          </cell>
          <cell r="BB77">
            <v>5.641</v>
          </cell>
          <cell r="BC77">
            <v>0</v>
          </cell>
          <cell r="BD77">
            <v>173.93199999999999</v>
          </cell>
          <cell r="BE77">
            <v>0</v>
          </cell>
          <cell r="BF77">
            <v>12.872</v>
          </cell>
          <cell r="BG77">
            <v>0</v>
          </cell>
          <cell r="BH77">
            <v>9.4979999999999993</v>
          </cell>
          <cell r="BI77">
            <v>0</v>
          </cell>
          <cell r="BJ77">
            <v>4.976</v>
          </cell>
          <cell r="BK77">
            <v>0</v>
          </cell>
          <cell r="BL77">
            <v>5.9870000000000001</v>
          </cell>
          <cell r="BM77">
            <v>0</v>
          </cell>
          <cell r="BN77">
            <v>10.700000000000001</v>
          </cell>
          <cell r="BO77">
            <v>0</v>
          </cell>
          <cell r="BP77">
            <v>2.157</v>
          </cell>
          <cell r="BQ77">
            <v>0</v>
          </cell>
          <cell r="BR77">
            <v>0.69299999999999995</v>
          </cell>
          <cell r="BS77">
            <v>0</v>
          </cell>
          <cell r="BT77">
            <v>14.575999999999999</v>
          </cell>
          <cell r="BU77">
            <v>0</v>
          </cell>
          <cell r="BV77">
            <v>1.907</v>
          </cell>
          <cell r="BW77">
            <v>0</v>
          </cell>
          <cell r="BX77">
            <v>0</v>
          </cell>
          <cell r="BY77">
            <v>0</v>
          </cell>
          <cell r="BZ77">
            <v>4.6379999999999999</v>
          </cell>
          <cell r="CA77">
            <v>0</v>
          </cell>
          <cell r="CB77">
            <v>9.1579999999999995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14.026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5.2029999999999994</v>
          </cell>
          <cell r="CO77">
            <v>0</v>
          </cell>
        </row>
        <row r="78">
          <cell r="D78">
            <v>2.2349999999999999</v>
          </cell>
          <cell r="E78">
            <v>0</v>
          </cell>
          <cell r="F78">
            <v>2.407</v>
          </cell>
          <cell r="G78">
            <v>0</v>
          </cell>
          <cell r="H78">
            <v>8.2430000000000003</v>
          </cell>
          <cell r="I78">
            <v>0</v>
          </cell>
          <cell r="J78">
            <v>7.5389999999999997</v>
          </cell>
          <cell r="K78">
            <v>0</v>
          </cell>
          <cell r="L78">
            <v>4.7919999999999998</v>
          </cell>
          <cell r="M78">
            <v>0</v>
          </cell>
          <cell r="N78">
            <v>30.423999999999999</v>
          </cell>
          <cell r="O78">
            <v>0</v>
          </cell>
          <cell r="P78">
            <v>2.198</v>
          </cell>
          <cell r="Q78">
            <v>0</v>
          </cell>
          <cell r="R78">
            <v>32.395000000000003</v>
          </cell>
          <cell r="S78">
            <v>0</v>
          </cell>
          <cell r="T78">
            <v>2.9369999999999998</v>
          </cell>
          <cell r="U78">
            <v>0</v>
          </cell>
          <cell r="V78">
            <v>5.0599999999999996</v>
          </cell>
          <cell r="W78">
            <v>0</v>
          </cell>
          <cell r="X78">
            <v>3.8439999999999999</v>
          </cell>
          <cell r="Y78">
            <v>0</v>
          </cell>
          <cell r="Z78">
            <v>4.6470000000000002</v>
          </cell>
          <cell r="AA78">
            <v>0</v>
          </cell>
          <cell r="AB78">
            <v>2.2919999999999998</v>
          </cell>
          <cell r="AC78">
            <v>0</v>
          </cell>
          <cell r="AD78">
            <v>1.8080000000000001</v>
          </cell>
          <cell r="AE78">
            <v>0</v>
          </cell>
          <cell r="AF78">
            <v>1.8080000000000001</v>
          </cell>
          <cell r="AG78">
            <v>0</v>
          </cell>
          <cell r="AH78">
            <v>1.8080000000000001</v>
          </cell>
          <cell r="AI78">
            <v>0</v>
          </cell>
          <cell r="AJ78">
            <v>2.4249999999999998</v>
          </cell>
          <cell r="AK78">
            <v>0</v>
          </cell>
          <cell r="AL78">
            <v>15.689</v>
          </cell>
          <cell r="AM78">
            <v>0</v>
          </cell>
          <cell r="AN78">
            <v>41.908999999999999</v>
          </cell>
          <cell r="AO78">
            <v>0</v>
          </cell>
          <cell r="AP78">
            <v>8.16</v>
          </cell>
          <cell r="AQ78">
            <v>0</v>
          </cell>
          <cell r="AR78">
            <v>4.8849999999999998</v>
          </cell>
          <cell r="AS78">
            <v>0</v>
          </cell>
          <cell r="AT78">
            <v>1.7609999999999999</v>
          </cell>
          <cell r="AU78">
            <v>0</v>
          </cell>
          <cell r="AV78">
            <v>6.0620000000000003</v>
          </cell>
          <cell r="AW78">
            <v>0</v>
          </cell>
          <cell r="AX78">
            <v>16.998999999999999</v>
          </cell>
          <cell r="AY78">
            <v>0</v>
          </cell>
          <cell r="AZ78">
            <v>52.655000000000001</v>
          </cell>
          <cell r="BA78">
            <v>0</v>
          </cell>
          <cell r="BB78">
            <v>11.808</v>
          </cell>
          <cell r="BC78">
            <v>0</v>
          </cell>
          <cell r="BD78">
            <v>11.834</v>
          </cell>
          <cell r="BE78">
            <v>0</v>
          </cell>
          <cell r="BF78">
            <v>2.6739999999999999</v>
          </cell>
          <cell r="BG78">
            <v>0</v>
          </cell>
          <cell r="BH78">
            <v>9.4440000000000008</v>
          </cell>
          <cell r="BI78">
            <v>0</v>
          </cell>
          <cell r="BJ78">
            <v>5.82</v>
          </cell>
          <cell r="BK78">
            <v>0</v>
          </cell>
          <cell r="BL78">
            <v>1.7609999999999999</v>
          </cell>
          <cell r="BM78">
            <v>0</v>
          </cell>
          <cell r="BN78">
            <v>5.3369999999999997</v>
          </cell>
          <cell r="BO78">
            <v>0</v>
          </cell>
          <cell r="BP78">
            <v>1.7609999999999999</v>
          </cell>
          <cell r="BQ78">
            <v>0</v>
          </cell>
          <cell r="BR78">
            <v>11.955</v>
          </cell>
          <cell r="BS78">
            <v>0</v>
          </cell>
          <cell r="BT78">
            <v>4.024</v>
          </cell>
          <cell r="BU78">
            <v>0</v>
          </cell>
          <cell r="BV78">
            <v>8.3610000000000007</v>
          </cell>
          <cell r="BW78">
            <v>0</v>
          </cell>
          <cell r="BX78">
            <v>10.103999999999999</v>
          </cell>
          <cell r="BY78">
            <v>0</v>
          </cell>
          <cell r="BZ78">
            <v>2.3090000000000002</v>
          </cell>
          <cell r="CA78">
            <v>0</v>
          </cell>
          <cell r="CB78">
            <v>6.0250000000000004</v>
          </cell>
          <cell r="CC78">
            <v>0</v>
          </cell>
          <cell r="CD78">
            <v>7.75</v>
          </cell>
          <cell r="CE78">
            <v>0</v>
          </cell>
          <cell r="CF78">
            <v>9.4770000000000003</v>
          </cell>
          <cell r="CG78">
            <v>0</v>
          </cell>
          <cell r="CH78">
            <v>8.1069999999999993</v>
          </cell>
          <cell r="CI78">
            <v>0</v>
          </cell>
          <cell r="CJ78">
            <v>15.57</v>
          </cell>
          <cell r="CK78">
            <v>0</v>
          </cell>
          <cell r="CL78">
            <v>17.928000000000001</v>
          </cell>
          <cell r="CM78">
            <v>0</v>
          </cell>
          <cell r="CN78">
            <v>13.558999999999999</v>
          </cell>
          <cell r="CO78">
            <v>0</v>
          </cell>
        </row>
      </sheetData>
      <sheetData sheetId="2"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30.99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63.975000000000001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120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166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63.975000000000001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120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47.225999999999999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23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28.100999999999999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2.5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2.8889999999999998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48.878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2.0110000000000001</v>
          </cell>
          <cell r="AW55">
            <v>0</v>
          </cell>
          <cell r="AX55">
            <v>3.883</v>
          </cell>
          <cell r="AY55">
            <v>0</v>
          </cell>
          <cell r="AZ55">
            <v>0</v>
          </cell>
          <cell r="BA55">
            <v>0</v>
          </cell>
          <cell r="BB55">
            <v>3.9329999999999998</v>
          </cell>
          <cell r="BC55">
            <v>0</v>
          </cell>
          <cell r="BD55">
            <v>0</v>
          </cell>
          <cell r="BE55">
            <v>0</v>
          </cell>
          <cell r="BF55">
            <v>30.039000000000001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224.49700000000001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30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1.5</v>
          </cell>
          <cell r="AW60">
            <v>0</v>
          </cell>
          <cell r="AX60">
            <v>3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4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135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46.215000000000003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2.0110000000000001</v>
          </cell>
          <cell r="AW61">
            <v>0</v>
          </cell>
          <cell r="AX61">
            <v>3.883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5.7309999999999999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178.774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2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3.9329999999999998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6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58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50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2.6629999999999998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24.308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45.722999999999999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</row>
        <row r="68">
          <cell r="D68">
            <v>0</v>
          </cell>
          <cell r="E68">
            <v>0</v>
          </cell>
          <cell r="F68">
            <v>4.8899999999999997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6.3150000000000004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5.3879999999999999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0.186</v>
          </cell>
          <cell r="BK68">
            <v>0</v>
          </cell>
          <cell r="BL68">
            <v>0</v>
          </cell>
          <cell r="BM68">
            <v>0</v>
          </cell>
          <cell r="BN68">
            <v>0.372</v>
          </cell>
          <cell r="BO68">
            <v>0</v>
          </cell>
          <cell r="BP68">
            <v>0</v>
          </cell>
          <cell r="BQ68">
            <v>0</v>
          </cell>
          <cell r="BR68">
            <v>8.4510000000000005</v>
          </cell>
          <cell r="BS68">
            <v>0</v>
          </cell>
          <cell r="BT68">
            <v>0</v>
          </cell>
          <cell r="BU68">
            <v>0</v>
          </cell>
          <cell r="BV68">
            <v>15.414999999999999</v>
          </cell>
          <cell r="BW68">
            <v>0</v>
          </cell>
          <cell r="BX68">
            <v>0</v>
          </cell>
          <cell r="BY68">
            <v>0</v>
          </cell>
          <cell r="BZ68">
            <v>0.372</v>
          </cell>
          <cell r="CA68">
            <v>0</v>
          </cell>
          <cell r="CB68">
            <v>7.1640000000000006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5.4379999999999997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8.0790000000000006</v>
          </cell>
          <cell r="C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6.12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26.52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10.199999999999999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0.76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2.95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1.135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</row>
        <row r="71">
          <cell r="D71">
            <v>0</v>
          </cell>
          <cell r="E71">
            <v>0</v>
          </cell>
          <cell r="F71">
            <v>2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4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1</v>
          </cell>
          <cell r="BK71">
            <v>0</v>
          </cell>
          <cell r="BL71">
            <v>0</v>
          </cell>
          <cell r="BM71">
            <v>0</v>
          </cell>
          <cell r="BN71">
            <v>2</v>
          </cell>
          <cell r="BO71">
            <v>0</v>
          </cell>
          <cell r="BP71">
            <v>0</v>
          </cell>
          <cell r="BQ71">
            <v>0</v>
          </cell>
          <cell r="BR71">
            <v>8</v>
          </cell>
          <cell r="BS71">
            <v>0</v>
          </cell>
          <cell r="BT71">
            <v>0</v>
          </cell>
          <cell r="BU71">
            <v>0</v>
          </cell>
          <cell r="BV71">
            <v>1</v>
          </cell>
          <cell r="BW71">
            <v>0</v>
          </cell>
          <cell r="BX71">
            <v>0</v>
          </cell>
          <cell r="BY71">
            <v>0</v>
          </cell>
          <cell r="BZ71">
            <v>2</v>
          </cell>
          <cell r="CA71">
            <v>0</v>
          </cell>
          <cell r="CB71">
            <v>12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6</v>
          </cell>
          <cell r="CO71">
            <v>0</v>
          </cell>
        </row>
        <row r="72">
          <cell r="D72">
            <v>0</v>
          </cell>
          <cell r="E72">
            <v>0</v>
          </cell>
          <cell r="F72">
            <v>4.8899999999999997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5.3879999999999999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0.186</v>
          </cell>
          <cell r="BK72">
            <v>0</v>
          </cell>
          <cell r="BL72">
            <v>0</v>
          </cell>
          <cell r="BM72">
            <v>0</v>
          </cell>
          <cell r="BN72">
            <v>0.372</v>
          </cell>
          <cell r="BO72">
            <v>0</v>
          </cell>
          <cell r="BP72">
            <v>0</v>
          </cell>
          <cell r="BQ72">
            <v>0</v>
          </cell>
          <cell r="BR72">
            <v>8.4510000000000005</v>
          </cell>
          <cell r="BS72">
            <v>0</v>
          </cell>
          <cell r="BT72">
            <v>0</v>
          </cell>
          <cell r="BU72">
            <v>0</v>
          </cell>
          <cell r="BV72">
            <v>0.186</v>
          </cell>
          <cell r="BW72">
            <v>0</v>
          </cell>
          <cell r="BX72">
            <v>0</v>
          </cell>
          <cell r="BY72">
            <v>0</v>
          </cell>
          <cell r="BZ72">
            <v>0.372</v>
          </cell>
          <cell r="CA72">
            <v>0</v>
          </cell>
          <cell r="CB72">
            <v>4.2140000000000004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8.0790000000000006</v>
          </cell>
          <cell r="CO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1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8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1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6.3150000000000004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14.468999999999999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4.3029999999999999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</row>
        <row r="77">
          <cell r="D77">
            <v>0</v>
          </cell>
          <cell r="E77">
            <v>0</v>
          </cell>
          <cell r="F77">
            <v>4.8899999999999997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6.3150000000000004</v>
          </cell>
          <cell r="O77">
            <v>0</v>
          </cell>
          <cell r="P77">
            <v>0</v>
          </cell>
          <cell r="Q77">
            <v>0</v>
          </cell>
          <cell r="R77">
            <v>30.99</v>
          </cell>
          <cell r="S77">
            <v>0</v>
          </cell>
          <cell r="T77">
            <v>0</v>
          </cell>
          <cell r="U77">
            <v>0</v>
          </cell>
          <cell r="V77">
            <v>48.878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5.3879999999999999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2.0110000000000001</v>
          </cell>
          <cell r="AW77">
            <v>0</v>
          </cell>
          <cell r="AZ77">
            <v>0</v>
          </cell>
          <cell r="BA77">
            <v>0</v>
          </cell>
          <cell r="BB77">
            <v>3.9329999999999998</v>
          </cell>
          <cell r="BC77">
            <v>0</v>
          </cell>
          <cell r="BD77">
            <v>0</v>
          </cell>
          <cell r="BE77">
            <v>0</v>
          </cell>
          <cell r="BF77">
            <v>94.01400000000001</v>
          </cell>
          <cell r="BG77">
            <v>0</v>
          </cell>
          <cell r="BH77">
            <v>0</v>
          </cell>
          <cell r="BI77">
            <v>0</v>
          </cell>
          <cell r="BJ77">
            <v>0.186</v>
          </cell>
          <cell r="BK77">
            <v>0</v>
          </cell>
          <cell r="BL77">
            <v>0</v>
          </cell>
          <cell r="BM77">
            <v>0</v>
          </cell>
          <cell r="BN77">
            <v>0.372</v>
          </cell>
          <cell r="BO77">
            <v>0</v>
          </cell>
          <cell r="BP77">
            <v>0</v>
          </cell>
          <cell r="BQ77">
            <v>0</v>
          </cell>
          <cell r="BR77">
            <v>8.4510000000000005</v>
          </cell>
          <cell r="BS77">
            <v>0</v>
          </cell>
          <cell r="BT77">
            <v>0</v>
          </cell>
          <cell r="BU77">
            <v>0</v>
          </cell>
          <cell r="BV77">
            <v>15.414999999999999</v>
          </cell>
          <cell r="BW77">
            <v>0</v>
          </cell>
          <cell r="BX77">
            <v>0</v>
          </cell>
          <cell r="BY77">
            <v>0</v>
          </cell>
          <cell r="BZ77">
            <v>344.86900000000003</v>
          </cell>
          <cell r="CA77">
            <v>0</v>
          </cell>
          <cell r="CB77">
            <v>7.1640000000000006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5.4379999999999997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8.0790000000000006</v>
          </cell>
          <cell r="CO77">
            <v>0</v>
          </cell>
        </row>
        <row r="78">
          <cell r="D78">
            <v>14.759</v>
          </cell>
          <cell r="E78">
            <v>0</v>
          </cell>
          <cell r="F78">
            <v>10.961</v>
          </cell>
          <cell r="G78">
            <v>0</v>
          </cell>
          <cell r="H78">
            <v>10.096</v>
          </cell>
          <cell r="I78">
            <v>0</v>
          </cell>
          <cell r="J78">
            <v>3.879</v>
          </cell>
          <cell r="K78">
            <v>0</v>
          </cell>
          <cell r="L78">
            <v>4.1619999999999999</v>
          </cell>
          <cell r="M78">
            <v>0</v>
          </cell>
          <cell r="N78">
            <v>5.0220000000000002</v>
          </cell>
          <cell r="O78">
            <v>0</v>
          </cell>
          <cell r="P78">
            <v>7.8049999999999997</v>
          </cell>
          <cell r="Q78">
            <v>0</v>
          </cell>
          <cell r="R78">
            <v>15.292</v>
          </cell>
          <cell r="S78">
            <v>0</v>
          </cell>
          <cell r="T78">
            <v>5.0030000000000001</v>
          </cell>
          <cell r="U78">
            <v>0</v>
          </cell>
          <cell r="V78">
            <v>14.72</v>
          </cell>
          <cell r="W78">
            <v>0</v>
          </cell>
          <cell r="X78">
            <v>3.1070000000000002</v>
          </cell>
          <cell r="Y78">
            <v>0</v>
          </cell>
          <cell r="Z78">
            <v>3.6560000000000001</v>
          </cell>
          <cell r="AA78">
            <v>0</v>
          </cell>
          <cell r="AB78">
            <v>3.5489999999999999</v>
          </cell>
          <cell r="AC78">
            <v>0</v>
          </cell>
          <cell r="AD78">
            <v>4.4930000000000003</v>
          </cell>
          <cell r="AE78">
            <v>0</v>
          </cell>
          <cell r="AF78">
            <v>3.3119999999999998</v>
          </cell>
          <cell r="AG78">
            <v>0</v>
          </cell>
          <cell r="AH78">
            <v>2.8540000000000001</v>
          </cell>
          <cell r="AI78">
            <v>0</v>
          </cell>
          <cell r="AJ78">
            <v>2.7639999999999998</v>
          </cell>
          <cell r="AK78">
            <v>0</v>
          </cell>
          <cell r="AL78">
            <v>2.5760000000000001</v>
          </cell>
          <cell r="AM78">
            <v>0</v>
          </cell>
          <cell r="AN78">
            <v>22.809000000000001</v>
          </cell>
          <cell r="AO78">
            <v>0</v>
          </cell>
          <cell r="AP78">
            <v>2.2810000000000001</v>
          </cell>
          <cell r="AQ78">
            <v>0</v>
          </cell>
          <cell r="AR78">
            <v>5.056</v>
          </cell>
          <cell r="AS78">
            <v>0</v>
          </cell>
          <cell r="AT78">
            <v>3.085</v>
          </cell>
          <cell r="AU78">
            <v>0</v>
          </cell>
          <cell r="AV78">
            <v>10.567</v>
          </cell>
          <cell r="AW78">
            <v>0</v>
          </cell>
          <cell r="AX78">
            <v>11.73</v>
          </cell>
          <cell r="AY78">
            <v>0</v>
          </cell>
          <cell r="AZ78">
            <v>1.268</v>
          </cell>
          <cell r="BA78">
            <v>0</v>
          </cell>
          <cell r="BB78">
            <v>2.8540000000000001</v>
          </cell>
          <cell r="BC78">
            <v>0</v>
          </cell>
          <cell r="BD78">
            <v>6.7480000000000002</v>
          </cell>
          <cell r="BE78">
            <v>0</v>
          </cell>
          <cell r="BF78">
            <v>6.7640000000000002</v>
          </cell>
          <cell r="BG78">
            <v>0</v>
          </cell>
          <cell r="BH78">
            <v>3.5569999999999999</v>
          </cell>
          <cell r="BI78">
            <v>0</v>
          </cell>
          <cell r="BJ78">
            <v>7.3879999999999999</v>
          </cell>
          <cell r="BK78">
            <v>0</v>
          </cell>
          <cell r="BL78">
            <v>8.8360000000000003</v>
          </cell>
          <cell r="BM78">
            <v>0</v>
          </cell>
          <cell r="BN78">
            <v>9.9770000000000003</v>
          </cell>
          <cell r="BO78">
            <v>0</v>
          </cell>
          <cell r="BP78">
            <v>10.006</v>
          </cell>
          <cell r="BQ78">
            <v>0</v>
          </cell>
          <cell r="BR78">
            <v>7.7889999999999997</v>
          </cell>
          <cell r="BS78">
            <v>0</v>
          </cell>
          <cell r="BT78">
            <v>3.472</v>
          </cell>
          <cell r="BU78">
            <v>0</v>
          </cell>
          <cell r="BV78">
            <v>29.369</v>
          </cell>
          <cell r="BW78">
            <v>0</v>
          </cell>
          <cell r="BX78">
            <v>32.61</v>
          </cell>
          <cell r="BY78">
            <v>0</v>
          </cell>
          <cell r="BZ78">
            <v>13.222</v>
          </cell>
          <cell r="CA78">
            <v>0</v>
          </cell>
          <cell r="CB78">
            <v>8.0540000000000003</v>
          </cell>
          <cell r="CC78">
            <v>0</v>
          </cell>
          <cell r="CD78">
            <v>5.827</v>
          </cell>
          <cell r="CE78">
            <v>0</v>
          </cell>
          <cell r="CF78">
            <v>6.22</v>
          </cell>
          <cell r="CG78">
            <v>0</v>
          </cell>
          <cell r="CH78">
            <v>6.3310000000000004</v>
          </cell>
          <cell r="CI78">
            <v>0</v>
          </cell>
          <cell r="CJ78">
            <v>5.181</v>
          </cell>
          <cell r="CK78">
            <v>0</v>
          </cell>
          <cell r="CL78">
            <v>3.1970000000000001</v>
          </cell>
          <cell r="CM78">
            <v>0</v>
          </cell>
          <cell r="CN78">
            <v>5.83</v>
          </cell>
          <cell r="CO78">
            <v>0</v>
          </cell>
        </row>
      </sheetData>
      <sheetData sheetId="3"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70.465999999999994</v>
          </cell>
          <cell r="S7">
            <v>0</v>
          </cell>
          <cell r="T7">
            <v>31.895</v>
          </cell>
          <cell r="U7">
            <v>0</v>
          </cell>
          <cell r="V7">
            <v>0</v>
          </cell>
          <cell r="W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95</v>
          </cell>
          <cell r="S25">
            <v>0</v>
          </cell>
          <cell r="T25">
            <v>43</v>
          </cell>
          <cell r="U25">
            <v>0</v>
          </cell>
          <cell r="V25">
            <v>0</v>
          </cell>
          <cell r="W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70.465999999999994</v>
          </cell>
          <cell r="S26">
            <v>0</v>
          </cell>
          <cell r="T26">
            <v>31.895</v>
          </cell>
          <cell r="U26">
            <v>0</v>
          </cell>
          <cell r="V26">
            <v>0</v>
          </cell>
          <cell r="W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D55">
            <v>2.3689999999999998</v>
          </cell>
          <cell r="E55">
            <v>0</v>
          </cell>
          <cell r="F55">
            <v>0</v>
          </cell>
          <cell r="G55">
            <v>0</v>
          </cell>
          <cell r="H55">
            <v>2.9619999999999997</v>
          </cell>
          <cell r="I55">
            <v>0</v>
          </cell>
          <cell r="J55">
            <v>2.9619999999999997</v>
          </cell>
          <cell r="K55">
            <v>0</v>
          </cell>
          <cell r="L55">
            <v>1.1839999999999999</v>
          </cell>
          <cell r="M55">
            <v>0</v>
          </cell>
          <cell r="N55">
            <v>0</v>
          </cell>
          <cell r="O55">
            <v>0</v>
          </cell>
          <cell r="P55">
            <v>17.555999999999997</v>
          </cell>
          <cell r="Q55">
            <v>0</v>
          </cell>
          <cell r="R55">
            <v>26.538</v>
          </cell>
          <cell r="S55">
            <v>0</v>
          </cell>
          <cell r="T55">
            <v>0</v>
          </cell>
          <cell r="U55">
            <v>0</v>
          </cell>
          <cell r="V55">
            <v>2.3620000000000001</v>
          </cell>
          <cell r="W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19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20.629000000000001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D60">
            <v>2</v>
          </cell>
          <cell r="E60">
            <v>0</v>
          </cell>
          <cell r="F60">
            <v>0</v>
          </cell>
          <cell r="G60">
            <v>0</v>
          </cell>
          <cell r="H60">
            <v>3</v>
          </cell>
          <cell r="I60">
            <v>0</v>
          </cell>
          <cell r="J60">
            <v>3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8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D61">
            <v>1.1850000000000001</v>
          </cell>
          <cell r="E61">
            <v>0</v>
          </cell>
          <cell r="F61">
            <v>0</v>
          </cell>
          <cell r="G61">
            <v>0</v>
          </cell>
          <cell r="H61">
            <v>1.778</v>
          </cell>
          <cell r="I61">
            <v>0</v>
          </cell>
          <cell r="J61">
            <v>1.778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4.7409999999999997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D66">
            <v>2</v>
          </cell>
          <cell r="E66">
            <v>0</v>
          </cell>
          <cell r="F66">
            <v>0</v>
          </cell>
          <cell r="G66">
            <v>0</v>
          </cell>
          <cell r="H66">
            <v>2</v>
          </cell>
          <cell r="I66">
            <v>0</v>
          </cell>
          <cell r="J66">
            <v>2</v>
          </cell>
          <cell r="K66">
            <v>0</v>
          </cell>
          <cell r="L66">
            <v>2</v>
          </cell>
          <cell r="M66">
            <v>0</v>
          </cell>
          <cell r="N66">
            <v>0</v>
          </cell>
          <cell r="O66">
            <v>0</v>
          </cell>
          <cell r="P66">
            <v>19</v>
          </cell>
          <cell r="Q66">
            <v>0</v>
          </cell>
          <cell r="R66">
            <v>10</v>
          </cell>
          <cell r="S66">
            <v>0</v>
          </cell>
          <cell r="T66">
            <v>0</v>
          </cell>
          <cell r="U66">
            <v>0</v>
          </cell>
          <cell r="V66">
            <v>4</v>
          </cell>
          <cell r="W66">
            <v>0</v>
          </cell>
        </row>
        <row r="67">
          <cell r="D67">
            <v>1.1839999999999999</v>
          </cell>
          <cell r="E67">
            <v>0</v>
          </cell>
          <cell r="F67">
            <v>0</v>
          </cell>
          <cell r="G67">
            <v>0</v>
          </cell>
          <cell r="H67">
            <v>1.1839999999999999</v>
          </cell>
          <cell r="I67">
            <v>0</v>
          </cell>
          <cell r="J67">
            <v>1.1839999999999999</v>
          </cell>
          <cell r="K67">
            <v>0</v>
          </cell>
          <cell r="L67">
            <v>1.1839999999999999</v>
          </cell>
          <cell r="M67">
            <v>0</v>
          </cell>
          <cell r="N67">
            <v>0</v>
          </cell>
          <cell r="O67">
            <v>0</v>
          </cell>
          <cell r="P67">
            <v>12.815</v>
          </cell>
          <cell r="Q67">
            <v>0</v>
          </cell>
          <cell r="R67">
            <v>5.9089999999999998</v>
          </cell>
          <cell r="S67">
            <v>0</v>
          </cell>
          <cell r="T67">
            <v>0</v>
          </cell>
          <cell r="U67">
            <v>0</v>
          </cell>
          <cell r="V67">
            <v>2.3620000000000001</v>
          </cell>
          <cell r="W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2.6930000000000001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2.6930000000000001</v>
          </cell>
          <cell r="U68">
            <v>0</v>
          </cell>
          <cell r="V68">
            <v>25.587</v>
          </cell>
          <cell r="W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2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2</v>
          </cell>
          <cell r="U71">
            <v>0</v>
          </cell>
          <cell r="V71">
            <v>19</v>
          </cell>
          <cell r="W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2.6930000000000001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2.6930000000000001</v>
          </cell>
          <cell r="U72">
            <v>0</v>
          </cell>
          <cell r="V72">
            <v>25.587</v>
          </cell>
          <cell r="W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D77">
            <v>2.3689999999999998</v>
          </cell>
          <cell r="E77">
            <v>0</v>
          </cell>
          <cell r="F77">
            <v>0</v>
          </cell>
          <cell r="G77">
            <v>0</v>
          </cell>
          <cell r="H77">
            <v>2.9619999999999997</v>
          </cell>
          <cell r="I77">
            <v>0</v>
          </cell>
          <cell r="J77">
            <v>2.9619999999999997</v>
          </cell>
          <cell r="K77">
            <v>0</v>
          </cell>
          <cell r="L77">
            <v>3.8769999999999998</v>
          </cell>
          <cell r="M77">
            <v>0</v>
          </cell>
          <cell r="N77">
            <v>0</v>
          </cell>
          <cell r="O77">
            <v>0</v>
          </cell>
          <cell r="P77">
            <v>17.555999999999997</v>
          </cell>
          <cell r="Q77">
            <v>0</v>
          </cell>
          <cell r="R77">
            <v>97.003999999999991</v>
          </cell>
          <cell r="S77">
            <v>0</v>
          </cell>
          <cell r="T77">
            <v>34.588000000000001</v>
          </cell>
          <cell r="U77">
            <v>0</v>
          </cell>
          <cell r="V77">
            <v>27.948999999999998</v>
          </cell>
          <cell r="W77">
            <v>0</v>
          </cell>
        </row>
        <row r="78">
          <cell r="D78">
            <v>9.1530000000000005</v>
          </cell>
          <cell r="E78">
            <v>0</v>
          </cell>
          <cell r="F78">
            <v>9.4359999999999999</v>
          </cell>
          <cell r="G78">
            <v>0</v>
          </cell>
          <cell r="H78">
            <v>9.3719999999999999</v>
          </cell>
          <cell r="I78">
            <v>0</v>
          </cell>
          <cell r="J78">
            <v>9.5459999999999994</v>
          </cell>
          <cell r="K78">
            <v>0</v>
          </cell>
          <cell r="L78">
            <v>8.9719999999999995</v>
          </cell>
          <cell r="M78">
            <v>0</v>
          </cell>
          <cell r="N78">
            <v>8.8840000000000003</v>
          </cell>
          <cell r="O78">
            <v>0</v>
          </cell>
          <cell r="P78">
            <v>10.795999999999999</v>
          </cell>
          <cell r="Q78">
            <v>0</v>
          </cell>
          <cell r="R78">
            <v>9.5990000000000002</v>
          </cell>
          <cell r="S78">
            <v>0</v>
          </cell>
          <cell r="T78">
            <v>10.064</v>
          </cell>
          <cell r="U78">
            <v>0</v>
          </cell>
          <cell r="V78">
            <v>11.457000000000001</v>
          </cell>
          <cell r="W78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147"/>
  <sheetViews>
    <sheetView workbookViewId="0">
      <pane xSplit="3" topLeftCell="D1" activePane="topRight" state="frozen"/>
      <selection pane="topRight" activeCell="B28" sqref="B28:B29"/>
    </sheetView>
  </sheetViews>
  <sheetFormatPr defaultRowHeight="15" x14ac:dyDescent="0.25"/>
  <cols>
    <col min="1" max="1" width="5.7109375" customWidth="1"/>
    <col min="2" max="2" width="37.85546875" customWidth="1"/>
    <col min="3" max="3" width="9.42578125" customWidth="1"/>
    <col min="4" max="4" width="7.28515625" style="20" customWidth="1"/>
    <col min="5" max="5" width="7.7109375" style="20" customWidth="1"/>
    <col min="6" max="6" width="7.5703125" style="20" customWidth="1"/>
    <col min="7" max="7" width="7.85546875" style="20" customWidth="1"/>
    <col min="8" max="8" width="7.5703125" style="20" customWidth="1"/>
    <col min="9" max="9" width="7.7109375" style="20" customWidth="1"/>
    <col min="10" max="10" width="7.85546875" style="20" customWidth="1"/>
    <col min="11" max="11" width="8.7109375" style="20" customWidth="1"/>
    <col min="12" max="12" width="7.42578125" style="20" customWidth="1"/>
    <col min="13" max="13" width="8.85546875" style="20" customWidth="1"/>
    <col min="14" max="14" width="7.7109375" style="20" customWidth="1"/>
    <col min="15" max="15" width="9.7109375" style="20" customWidth="1"/>
    <col min="16" max="16" width="7.5703125" style="20" customWidth="1"/>
    <col min="17" max="17" width="9.7109375" style="20" customWidth="1"/>
    <col min="18" max="18" width="6.5703125" style="20" customWidth="1"/>
    <col min="19" max="19" width="7.5703125" style="20" customWidth="1"/>
    <col min="20" max="21" width="7.28515625" style="20" customWidth="1"/>
    <col min="22" max="22" width="6.7109375" style="20" customWidth="1"/>
    <col min="23" max="24" width="7.42578125" style="20" customWidth="1"/>
    <col min="25" max="25" width="7.7109375" style="20" customWidth="1"/>
    <col min="26" max="26" width="7.28515625" style="20" customWidth="1"/>
    <col min="27" max="27" width="8" style="20" customWidth="1"/>
    <col min="28" max="28" width="7.7109375" style="20" customWidth="1"/>
    <col min="29" max="29" width="8.5703125" style="20" customWidth="1"/>
    <col min="30" max="30" width="7.7109375" style="20" customWidth="1"/>
    <col min="31" max="31" width="8.28515625" style="20" customWidth="1"/>
    <col min="32" max="32" width="7.140625" style="20" customWidth="1"/>
    <col min="33" max="33" width="9.5703125" style="20" customWidth="1"/>
    <col min="34" max="34" width="7.7109375" style="20" customWidth="1"/>
    <col min="35" max="37" width="8.28515625" style="20" customWidth="1"/>
    <col min="38" max="38" width="8.7109375" style="20" customWidth="1"/>
    <col min="39" max="39" width="9.42578125" style="20" customWidth="1"/>
    <col min="40" max="40" width="7" style="20" customWidth="1"/>
    <col min="41" max="41" width="9.7109375" style="20" customWidth="1"/>
    <col min="42" max="66" width="21.7109375" style="20" customWidth="1"/>
    <col min="67" max="96" width="9.140625" style="20"/>
  </cols>
  <sheetData>
    <row r="1" spans="1:96" s="1" customFormat="1" x14ac:dyDescent="0.25">
      <c r="A1" s="39" t="s">
        <v>249</v>
      </c>
      <c r="B1" s="39"/>
      <c r="C1" s="39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</row>
    <row r="2" spans="1:96" s="1" customFormat="1" x14ac:dyDescent="0.25">
      <c r="A2" s="39" t="s">
        <v>250</v>
      </c>
      <c r="B2" s="39"/>
      <c r="C2" s="39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</row>
    <row r="3" spans="1:96" s="1" customFormat="1" x14ac:dyDescent="0.25">
      <c r="A3" s="39" t="s">
        <v>250</v>
      </c>
      <c r="B3" s="39"/>
      <c r="C3" s="39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</row>
    <row r="4" spans="1:96" s="2" customFormat="1" ht="29.25" customHeight="1" x14ac:dyDescent="0.35">
      <c r="A4" s="220" t="s">
        <v>248</v>
      </c>
      <c r="B4" s="220"/>
      <c r="C4" s="220"/>
      <c r="D4" s="192"/>
      <c r="E4" s="192"/>
      <c r="F4" s="192"/>
      <c r="G4" s="192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</row>
    <row r="5" spans="1:96" s="1" customFormat="1" ht="15.75" thickBot="1" x14ac:dyDescent="0.3">
      <c r="A5" s="221"/>
      <c r="B5" s="221"/>
      <c r="C5" s="221"/>
      <c r="D5" s="193"/>
      <c r="E5" s="193"/>
      <c r="F5" s="193"/>
      <c r="G5" s="193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</row>
    <row r="6" spans="1:96" s="4" customFormat="1" ht="24" customHeight="1" x14ac:dyDescent="0.25">
      <c r="A6" s="210" t="s">
        <v>0</v>
      </c>
      <c r="B6" s="207" t="s">
        <v>1</v>
      </c>
      <c r="C6" s="207" t="s">
        <v>2</v>
      </c>
      <c r="D6" s="186" t="s">
        <v>82</v>
      </c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87"/>
      <c r="P6" s="187"/>
      <c r="Q6" s="187"/>
      <c r="R6" s="187"/>
      <c r="S6" s="187"/>
      <c r="T6" s="187"/>
      <c r="U6" s="187"/>
      <c r="V6" s="187"/>
      <c r="W6" s="187"/>
      <c r="X6" s="187"/>
      <c r="Y6" s="187"/>
      <c r="Z6" s="187"/>
      <c r="AA6" s="187"/>
      <c r="AB6" s="187"/>
      <c r="AC6" s="187"/>
      <c r="AD6" s="187"/>
      <c r="AE6" s="187"/>
      <c r="AF6" s="187"/>
      <c r="AG6" s="187"/>
      <c r="AH6" s="187"/>
      <c r="AI6" s="187"/>
      <c r="AJ6" s="187"/>
      <c r="AK6" s="187"/>
      <c r="AL6" s="187"/>
      <c r="AM6" s="187"/>
      <c r="AN6" s="187"/>
      <c r="AO6" s="188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</row>
    <row r="7" spans="1:96" s="4" customFormat="1" ht="15.95" customHeight="1" thickBot="1" x14ac:dyDescent="0.3">
      <c r="A7" s="211"/>
      <c r="B7" s="208"/>
      <c r="C7" s="208"/>
      <c r="D7" s="189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190"/>
      <c r="AJ7" s="190"/>
      <c r="AK7" s="190"/>
      <c r="AL7" s="190"/>
      <c r="AM7" s="190"/>
      <c r="AN7" s="190"/>
      <c r="AO7" s="191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</row>
    <row r="8" spans="1:96" s="4" customFormat="1" ht="43.15" customHeight="1" thickBot="1" x14ac:dyDescent="0.3">
      <c r="A8" s="211"/>
      <c r="B8" s="208"/>
      <c r="C8" s="208"/>
      <c r="D8" s="194" t="s">
        <v>189</v>
      </c>
      <c r="E8" s="195"/>
      <c r="F8" s="194" t="s">
        <v>190</v>
      </c>
      <c r="G8" s="195"/>
      <c r="H8" s="194" t="s">
        <v>84</v>
      </c>
      <c r="I8" s="195"/>
      <c r="J8" s="194" t="s">
        <v>85</v>
      </c>
      <c r="K8" s="195"/>
      <c r="L8" s="194" t="s">
        <v>191</v>
      </c>
      <c r="M8" s="195"/>
      <c r="N8" s="194" t="s">
        <v>192</v>
      </c>
      <c r="O8" s="195"/>
      <c r="P8" s="194" t="s">
        <v>193</v>
      </c>
      <c r="Q8" s="195"/>
      <c r="R8" s="194" t="s">
        <v>86</v>
      </c>
      <c r="S8" s="195"/>
      <c r="T8" s="194" t="s">
        <v>87</v>
      </c>
      <c r="U8" s="195"/>
      <c r="V8" s="194" t="s">
        <v>194</v>
      </c>
      <c r="W8" s="195"/>
      <c r="X8" s="194" t="s">
        <v>195</v>
      </c>
      <c r="Y8" s="195"/>
      <c r="Z8" s="194" t="s">
        <v>196</v>
      </c>
      <c r="AA8" s="195"/>
      <c r="AB8" s="194" t="s">
        <v>197</v>
      </c>
      <c r="AC8" s="195"/>
      <c r="AD8" s="194" t="s">
        <v>198</v>
      </c>
      <c r="AE8" s="195"/>
      <c r="AF8" s="194" t="s">
        <v>199</v>
      </c>
      <c r="AG8" s="195"/>
      <c r="AH8" s="194" t="s">
        <v>88</v>
      </c>
      <c r="AI8" s="195"/>
      <c r="AJ8" s="194" t="s">
        <v>89</v>
      </c>
      <c r="AK8" s="195"/>
      <c r="AL8" s="194" t="s">
        <v>200</v>
      </c>
      <c r="AM8" s="195"/>
      <c r="AN8" s="194" t="s">
        <v>201</v>
      </c>
      <c r="AO8" s="195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</row>
    <row r="9" spans="1:96" s="4" customFormat="1" ht="32.1" customHeight="1" thickBot="1" x14ac:dyDescent="0.3">
      <c r="A9" s="212"/>
      <c r="B9" s="209"/>
      <c r="C9" s="209"/>
      <c r="D9" s="44" t="s">
        <v>187</v>
      </c>
      <c r="E9" s="44" t="s">
        <v>188</v>
      </c>
      <c r="F9" s="44" t="s">
        <v>187</v>
      </c>
      <c r="G9" s="44" t="s">
        <v>188</v>
      </c>
      <c r="H9" s="44" t="s">
        <v>187</v>
      </c>
      <c r="I9" s="44" t="s">
        <v>188</v>
      </c>
      <c r="J9" s="44" t="s">
        <v>187</v>
      </c>
      <c r="K9" s="44" t="s">
        <v>188</v>
      </c>
      <c r="L9" s="44" t="s">
        <v>187</v>
      </c>
      <c r="M9" s="44" t="s">
        <v>188</v>
      </c>
      <c r="N9" s="44" t="s">
        <v>187</v>
      </c>
      <c r="O9" s="44" t="s">
        <v>188</v>
      </c>
      <c r="P9" s="44" t="s">
        <v>187</v>
      </c>
      <c r="Q9" s="44" t="s">
        <v>188</v>
      </c>
      <c r="R9" s="44" t="s">
        <v>187</v>
      </c>
      <c r="S9" s="44" t="s">
        <v>188</v>
      </c>
      <c r="T9" s="44" t="s">
        <v>187</v>
      </c>
      <c r="U9" s="44" t="s">
        <v>188</v>
      </c>
      <c r="V9" s="44" t="s">
        <v>187</v>
      </c>
      <c r="W9" s="44" t="s">
        <v>188</v>
      </c>
      <c r="X9" s="44" t="s">
        <v>187</v>
      </c>
      <c r="Y9" s="44" t="s">
        <v>188</v>
      </c>
      <c r="Z9" s="44" t="s">
        <v>187</v>
      </c>
      <c r="AA9" s="44" t="s">
        <v>188</v>
      </c>
      <c r="AB9" s="44" t="s">
        <v>187</v>
      </c>
      <c r="AC9" s="44" t="s">
        <v>188</v>
      </c>
      <c r="AD9" s="44" t="s">
        <v>187</v>
      </c>
      <c r="AE9" s="44" t="s">
        <v>188</v>
      </c>
      <c r="AF9" s="44" t="s">
        <v>187</v>
      </c>
      <c r="AG9" s="44" t="s">
        <v>188</v>
      </c>
      <c r="AH9" s="44" t="s">
        <v>187</v>
      </c>
      <c r="AI9" s="44" t="s">
        <v>188</v>
      </c>
      <c r="AJ9" s="44" t="s">
        <v>187</v>
      </c>
      <c r="AK9" s="44" t="s">
        <v>188</v>
      </c>
      <c r="AL9" s="44" t="s">
        <v>187</v>
      </c>
      <c r="AM9" s="44" t="s">
        <v>188</v>
      </c>
      <c r="AN9" s="44" t="s">
        <v>187</v>
      </c>
      <c r="AO9" s="44" t="s">
        <v>188</v>
      </c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</row>
    <row r="10" spans="1:96" s="61" customFormat="1" ht="32.1" customHeight="1" thickBot="1" x14ac:dyDescent="0.3">
      <c r="A10" s="59" t="s">
        <v>3</v>
      </c>
      <c r="B10" s="59" t="s">
        <v>4</v>
      </c>
      <c r="C10" s="59" t="s">
        <v>5</v>
      </c>
      <c r="D10" s="58">
        <f>D12+D14+D16+D18+D20+D22+D23+D25+D27+D29+D31+D33+D35+D37+D39+D41+D43+D45+D47+D49+D51+D53+D55+D57</f>
        <v>74.5</v>
      </c>
      <c r="E10" s="56">
        <f>SUM('[1]КОЛПИНО Янв. '!D7:E7,'[2]КОЛПИНО Февр.'!D7:E7,'[3]КОЛПИНО Март'!D7:E7,'[4]КОЛПИНО Апр.'!D7:E7,'[5]КОЛПИНО Май'!D7:E7,'[6]КОЛПИНО Июнь'!D7:E7,'[7]КОЛПИНО Июль'!D7:E7,'[8]КОЛПИНО Авг.'!D7:E7,'[9]КОЛПИНО Сент.'!D7:E7,'[10]КОЛПИНО Окт.'!D7:E7,'[11]КОЛПИНО Нояб.'!D7:E7,'[12]КОЛПИНО Дек.'!D7:E7)</f>
        <v>12.234999999999999</v>
      </c>
      <c r="F10" s="58">
        <f>F12+F14+F16+F18+F20+F22+F23+F25+F27+F29+F31+F33+F35+F37+F39+F41+F43+F45+F47+F49+F51+F53+F55+F57</f>
        <v>273</v>
      </c>
      <c r="G10" s="56">
        <f>SUM('[1]КОЛПИНО Янв. '!F7:G7,'[2]КОЛПИНО Февр.'!F7:G7,'[3]КОЛПИНО Март'!F7:G7,'[4]КОЛПИНО Апр.'!F7:G7,'[5]КОЛПИНО Май'!F7:G7,'[6]КОЛПИНО Июнь'!F7:G7,'[7]КОЛПИНО Июль'!F7:G7,'[8]КОЛПИНО Авг.'!F7:G7,'[9]КОЛПИНО Сент.'!F7:G7,'[10]КОЛПИНО Окт.'!F7:G7,'[11]КОЛПИНО Нояб.'!F7:G7,'[12]КОЛПИНО Дек.'!F7:G7)</f>
        <v>156.006</v>
      </c>
      <c r="H10" s="58">
        <f>H12+H14+H16+H18+H20+H22+H23+H25+H27+H29+H31+H33+H35+H37+H39+H41+H43+H45+H47+H49+H51+H53+H55+H57</f>
        <v>77.5</v>
      </c>
      <c r="I10" s="56">
        <f>SUM('[1]КОЛПИНО Янв. '!H7:I7,'[2]КОЛПИНО Февр.'!H7:I7,'[3]КОЛПИНО Март'!H7:I7,'[4]КОЛПИНО Апр.'!H7:I7,'[5]КОЛПИНО Май'!H7:I7,'[6]КОЛПИНО Июнь'!H7:I7,'[7]КОЛПИНО Июль'!H7:I7,'[8]КОЛПИНО Авг.'!H7:I7,'[9]КОЛПИНО Сент.'!H7:I7,'[10]КОЛПИНО Окт.'!H7:I7,'[11]КОЛПИНО Нояб.'!H7:I7,'[12]КОЛПИНО Дек.'!H7:I7)</f>
        <v>46.108000000000004</v>
      </c>
      <c r="J10" s="58">
        <f>J12+J14+J16+J18+J20+J22+J23+J25+J27+J29+J31+J33+J35+J37+J39+J41+J43+J45+J47+J49+J51+J53+J55+J57</f>
        <v>44.75</v>
      </c>
      <c r="K10" s="56">
        <f>SUM('[1]КОЛПИНО Янв. '!J7:K7,'[2]КОЛПИНО Февр.'!J7:K7,'[3]КОЛПИНО Март'!J7:K7,'[4]КОЛПИНО Апр.'!J7:K7,'[5]КОЛПИНО Май'!J7:K7,'[6]КОЛПИНО Июнь'!J7:K7,'[7]КОЛПИНО Июль'!J7:K7,'[8]КОЛПИНО Авг.'!J7:K7,'[9]КОЛПИНО Сент.'!J7:K7,'[10]КОЛПИНО Окт.'!J7:K7,'[11]КОЛПИНО Нояб.'!J7:K7,'[12]КОЛПИНО Дек.'!J7:K7)</f>
        <v>8.5619999999999994</v>
      </c>
      <c r="L10" s="58">
        <f>L12+L14+L16+L18+L20+L22+L23+L25+L27+L29+L31+L33+L35+L37+L39+L41+L43+L45+L47+L49+L51+L53+L55+L57</f>
        <v>180</v>
      </c>
      <c r="M10" s="56">
        <f>SUM('[1]КОЛПИНО Янв. '!L7:M7,'[2]КОЛПИНО Февр.'!L7:M7,'[3]КОЛПИНО Март'!L7:M7,'[4]КОЛПИНО Апр.'!L7:M7,'[5]КОЛПИНО Май'!L7:M7,'[6]КОЛПИНО Июнь'!L7:M7,'[7]КОЛПИНО Июль'!L7:M7,'[8]КОЛПИНО Авг.'!L7:M7,'[9]КОЛПИНО Сент.'!L7:M7,'[10]КОЛПИНО Окт.'!L7:M7,'[11]КОЛПИНО Нояб.'!L7:M7,'[12]КОЛПИНО Дек.'!L7:M7)</f>
        <v>258.63</v>
      </c>
      <c r="N10" s="58">
        <f>N12+N14+N16+N18+N20+N22+N23+N25+N27+N29+N31+N33+N35+N37+N39+N41+N43+N45+N47+N49+N51+N53+N55+N57</f>
        <v>36</v>
      </c>
      <c r="O10" s="56">
        <f>SUM('[1]КОЛПИНО Янв. '!N7:O7,'[2]КОЛПИНО Февр.'!N7:O7,'[3]КОЛПИНО Март'!N7:O7,'[4]КОЛПИНО Апр.'!N7:O7,'[5]КОЛПИНО Май'!N7:O7,'[6]КОЛПИНО Июнь'!N7:O7,'[7]КОЛПИНО Июль'!N7:O7,'[8]КОЛПИНО Авг.'!N7:O7,'[9]КОЛПИНО Сент.'!N7:O7,'[10]КОЛПИНО Окт.'!N7:O7,'[11]КОЛПИНО Нояб.'!N7:O7,'[12]КОЛПИНО Дек.'!N7:O7)</f>
        <v>7.0869999999999997</v>
      </c>
      <c r="P10" s="58">
        <f>P12+P14+P16+P18+P20+P22+P23+P25+P27+P29+P31+P33+P35+P37+P39+P41+P43+P45+P47+P49+P51+P53+P55+P57</f>
        <v>112</v>
      </c>
      <c r="Q10" s="56">
        <f>SUM('[1]КОЛПИНО Янв. '!P7:Q7,'[2]КОЛПИНО Февр.'!P7:Q7,'[3]КОЛПИНО Март'!P7:Q7,'[4]КОЛПИНО Апр.'!P7:Q7,'[5]КОЛПИНО Май'!P7:Q7,'[6]КОЛПИНО Июнь'!P7:Q7,'[7]КОЛПИНО Июль'!P7:Q7,'[8]КОЛПИНО Авг.'!P7:Q7,'[9]КОЛПИНО Сент.'!P7:Q7,'[10]КОЛПИНО Окт.'!P7:Q7,'[11]КОЛПИНО Нояб.'!P7:Q7,'[12]КОЛПИНО Дек.'!P7:Q7)</f>
        <v>52.274999999999991</v>
      </c>
      <c r="R10" s="58">
        <f>R12+R14+R16+R18+R20+R22+R23+R25+R27+R29+R31+R33+R35+R37+R39+R41+R43+R45+R47+R49+R51+R53+R55+R57</f>
        <v>0</v>
      </c>
      <c r="S10" s="56">
        <f>SUM('[1]КОЛПИНО Янв. '!R7:S7,'[2]КОЛПИНО Февр.'!R7:S7,'[3]КОЛПИНО Март'!R7:S7,'[4]КОЛПИНО Апр.'!R7:S7,'[5]КОЛПИНО Май'!R7:S7,'[6]КОЛПИНО Июнь'!R7:S7,'[7]КОЛПИНО Июль'!R7:S7,'[8]КОЛПИНО Авг.'!R7:S7,'[9]КОЛПИНО Сент.'!R7:S7,'[10]КОЛПИНО Окт.'!R7:S7,'[11]КОЛПИНО Нояб.'!R7:S7,'[12]КОЛПИНО Дек.'!R7:S7)</f>
        <v>1.3780000000000001</v>
      </c>
      <c r="T10" s="58">
        <f>T12+T14+T16+T18+T20+T22+T23+T25+T27+T29+T31+T33+T35+T37+T39+T41+T43+T45+T47+T49+T51+T53+T55+T57</f>
        <v>24</v>
      </c>
      <c r="U10" s="56">
        <f>SUM('[1]КОЛПИНО Янв. '!T7:U7,'[2]КОЛПИНО Февр.'!T7:U7,'[3]КОЛПИНО Март'!T7:U7,'[4]КОЛПИНО Апр.'!T7:U7,'[5]КОЛПИНО Май'!T7:U7,'[6]КОЛПИНО Июнь'!T7:U7,'[7]КОЛПИНО Июль'!T7:U7,'[8]КОЛПИНО Авг.'!T7:U7,'[9]КОЛПИНО Сент.'!T7:U7,'[10]КОЛПИНО Окт.'!T7:U7,'[11]КОЛПИНО Нояб.'!T7:U7,'[12]КОЛПИНО Дек.'!T7:U7)</f>
        <v>23.602</v>
      </c>
      <c r="V10" s="58">
        <f>V12+V14+V16+V18+V20+V22+V23+V25+V27+V29+V31+V33+V35+V37+V39+V41+V43+V45+V47+V49+V51+V53+V55+V57</f>
        <v>0</v>
      </c>
      <c r="W10" s="56">
        <f>SUM('[1]КОЛПИНО Янв. '!V7:W7,'[2]КОЛПИНО Февр.'!V7:W7,'[3]КОЛПИНО Март'!V7:W7,'[4]КОЛПИНО Апр.'!V7:W7,'[5]КОЛПИНО Май'!V7:W7,'[6]КОЛПИНО Июнь'!V7:W7,'[7]КОЛПИНО Июль'!V7:W7,'[8]КОЛПИНО Авг.'!V7:W7,'[9]КОЛПИНО Сент.'!V7:W7,'[10]КОЛПИНО Окт.'!V7:W7,'[11]КОЛПИНО Нояб.'!V7:W7,'[12]КОЛПИНО Дек.'!V7:W7)</f>
        <v>53.839999999999996</v>
      </c>
      <c r="X10" s="58">
        <f>X12+X14+X16+X18+X20+X22+X23+X25+X27+X29+X31+X33+X35+X37+X39+X41+X43+X45+X47+X49+X51+X53+X55+X57</f>
        <v>0</v>
      </c>
      <c r="Y10" s="56">
        <f>SUM('[1]КОЛПИНО Янв. '!X7:Y7,'[2]КОЛПИНО Февр.'!X7:Y7,'[3]КОЛПИНО Март'!X7:Y7,'[4]КОЛПИНО Апр.'!X7:Y7,'[5]КОЛПИНО Май'!X7:Y7,'[6]КОЛПИНО Июнь'!X7:Y7,'[7]КОЛПИНО Июль'!X7:Y7,'[8]КОЛПИНО Авг.'!X7:Y7,'[9]КОЛПИНО Сент.'!X7:Y7,'[10]КОЛПИНО Окт.'!X7:Y7,'[11]КОЛПИНО Нояб.'!X7:Y7,'[12]КОЛПИНО Дек.'!X7:Y7)</f>
        <v>76.754999999999995</v>
      </c>
      <c r="Z10" s="58">
        <f>Z12+Z14+Z16+Z18+Z20+Z22+Z23+Z25+Z27+Z29+Z31+Z33+Z35+Z37+Z39+Z41+Z43+Z45+Z47+Z49+Z51+Z53+Z55+Z57</f>
        <v>0</v>
      </c>
      <c r="AA10" s="56">
        <f>SUM('[1]КОЛПИНО Янв. '!Z7:AA7,'[2]КОЛПИНО Февр.'!Z7:AA7,'[3]КОЛПИНО Март'!Z7:AA7,'[4]КОЛПИНО Апр.'!Z7:AA7,'[5]КОЛПИНО Май'!Z7:AA7,'[6]КОЛПИНО Июнь'!Z7:AA7,'[7]КОЛПИНО Июль'!Z7:AA7,'[8]КОЛПИНО Авг.'!Z7:AA7,'[9]КОЛПИНО Сент.'!Z7:AA7,'[10]КОЛПИНО Окт.'!Z7:AA7,'[11]КОЛПИНО Нояб.'!Z7:AA7,'[12]КОЛПИНО Дек.'!Z7:AA7)</f>
        <v>21.682000000000002</v>
      </c>
      <c r="AB10" s="58">
        <f>AB12+AB14+AB16+AB18+AB20+AB22+AB23+AB25+AB27+AB29+AB31+AB33+AB35+AB37+AB39+AB41+AB43+AB45+AB47+AB49+AB51+AB53+AB55+AB57</f>
        <v>74.400000000000006</v>
      </c>
      <c r="AC10" s="56">
        <f>SUM('[1]КОЛПИНО Янв. '!AB7:AC7,'[2]КОЛПИНО Февр.'!AB7:AC7,'[3]КОЛПИНО Март'!AB7:AC7,'[4]КОЛПИНО Апр.'!AB7:AC7,'[5]КОЛПИНО Май'!AB7:AC7,'[6]КОЛПИНО Июнь'!AB7:AC7,'[7]КОЛПИНО Июль'!AB7:AC7,'[8]КОЛПИНО Авг.'!AB7:AC7,'[9]КОЛПИНО Сент.'!AB7:AC7,'[10]КОЛПИНО Окт.'!AB7:AC7,'[11]КОЛПИНО Нояб.'!AB7:AC7,'[12]КОЛПИНО Дек.'!AB7:AC7)</f>
        <v>33.207999999999998</v>
      </c>
      <c r="AD10" s="58">
        <f>AD12+AD14+AD16+AD18+AD20+AD22+AD23+AD25+AD27+AD29+AD31+AD33+AD35+AD37+AD39+AD41+AD43+AD45+AD47+AD49+AD51+AD53+AD55+AD57</f>
        <v>18.75</v>
      </c>
      <c r="AE10" s="56">
        <f>SUM('[1]КОЛПИНО Янв. '!AD7:AE7,'[2]КОЛПИНО Февр.'!AD7:AE7,'[3]КОЛПИНО Март'!AD7:AE7,'[4]КОЛПИНО Апр.'!AD7:AE7,'[5]КОЛПИНО Май'!AD7:AE7,'[6]КОЛПИНО Июнь'!AD7:AE7,'[7]КОЛПИНО Июль'!AD7:AE7,'[8]КОЛПИНО Авг.'!AD7:AE7,'[9]КОЛПИНО Сент.'!AD7:AE7,'[10]КОЛПИНО Окт.'!AD7:AE7,'[11]КОЛПИНО Нояб.'!AD7:AE7,'[12]КОЛПИНО Дек.'!AD7:AE7)</f>
        <v>141.755</v>
      </c>
      <c r="AF10" s="58">
        <f>AF12+AF14+AF16+AF18+AF20+AF22+AF23+AF25+AF27+AF29+AF31+AF33+AF35+AF37+AF39+AF41+AF43+AF45+AF47+AF49+AF51+AF53+AF55+AF57</f>
        <v>0</v>
      </c>
      <c r="AG10" s="56">
        <f>SUM('[1]КОЛПИНО Янв. '!AF7:AG7,'[2]КОЛПИНО Февр.'!AF7:AG7,'[3]КОЛПИНО Март'!AF7:AG7,'[4]КОЛПИНО Апр.'!AF7:AG7,'[5]КОЛПИНО Май'!AF7:AG7,'[6]КОЛПИНО Июнь'!AF7:AG7,'[7]КОЛПИНО Июль'!AF7:AG7,'[8]КОЛПИНО Авг.'!AF7:AG7,'[9]КОЛПИНО Сент.'!AF7:AG7,'[10]КОЛПИНО Окт.'!AF7:AG7,'[11]КОЛПИНО Нояб.'!AF7:AG7,'[12]КОЛПИНО Дек.'!AF7:AG7)</f>
        <v>0</v>
      </c>
      <c r="AH10" s="58">
        <f>AH12+AH14+AH16+AH18+AH20+AH22+AH23+AH25+AH27+AH29+AH31+AH33+AH35+AH37+AH39+AH41+AH43+AH45+AH47+AH49+AH51+AH53+AH55+AH57</f>
        <v>676</v>
      </c>
      <c r="AI10" s="56">
        <f>SUM('[1]КОЛПИНО Янв. '!AH7:AI7,'[2]КОЛПИНО Февр.'!AH7:AI7,'[3]КОЛПИНО Март'!AH7:AI7,'[4]КОЛПИНО Апр.'!AH7:AI7,'[5]КОЛПИНО Май'!AH7:AI7,'[6]КОЛПИНО Июнь'!AH7:AI7,'[7]КОЛПИНО Июль'!AH7:AI7,'[8]КОЛПИНО Авг.'!AH7:AI7,'[9]КОЛПИНО Сент.'!AH7:AI7,'[10]КОЛПИНО Окт.'!AH7:AI7,'[11]КОЛПИНО Нояб.'!AH7:AI7,'[12]КОЛПИНО Дек.'!AH7:AI7)</f>
        <v>212.49499999999998</v>
      </c>
      <c r="AJ10" s="58">
        <f>AJ12+AJ14+AJ16+AJ18+AJ20+AJ22+AJ23+AJ25+AJ27+AJ29+AJ31+AJ33+AJ35+AJ37+AJ39+AJ41+AJ43+AJ45+AJ47+AJ49+AJ51+AJ53+AJ55+AJ57</f>
        <v>269</v>
      </c>
      <c r="AK10" s="56">
        <f>SUM('[1]КОЛПИНО Янв. '!AJ7:AK7,'[2]КОЛПИНО Февр.'!AJ7:AK7,'[3]КОЛПИНО Март'!AJ7:AK7,'[4]КОЛПИНО Апр.'!AJ7:AK7,'[5]КОЛПИНО Май'!AJ7:AK7,'[6]КОЛПИНО Июнь'!AJ7:AK7,'[7]КОЛПИНО Июль'!AJ7:AK7,'[8]КОЛПИНО Авг.'!AJ7:AK7,'[9]КОЛПИНО Сент.'!AJ7:AK7,'[10]КОЛПИНО Окт.'!AJ7:AK7,'[11]КОЛПИНО Нояб.'!AJ7:AK7,'[12]КОЛПИНО Дек.'!AJ7:AK7)</f>
        <v>206.053</v>
      </c>
      <c r="AL10" s="58">
        <f>AL12+AL14+AL16+AL18+AL20+AL22+AL23+AL25+AL27+AL29+AL31+AL33+AL35+AL37+AL39+AL41+AL43+AL45+AL47+AL49+AL51+AL53+AL55+AL57</f>
        <v>1380.5</v>
      </c>
      <c r="AM10" s="56">
        <f>SUM('[1]КОЛПИНО Янв. '!AL7:AM7,'[2]КОЛПИНО Февр.'!AL7:AM7,'[3]КОЛПИНО Март'!AL7:AM7,'[4]КОЛПИНО Апр.'!AL7:AM7,'[5]КОЛПИНО Май'!AL7:AM7,'[6]КОЛПИНО Июнь'!AL7:AM7,'[7]КОЛПИНО Июль'!AL7:AM7,'[8]КОЛПИНО Авг.'!AL7:AM7,'[9]КОЛПИНО Сент.'!AL7:AM7,'[10]КОЛПИНО Окт.'!AL7:AM7,'[11]КОЛПИНО Нояб.'!AL7:AM7,'[12]КОЛПИНО Дек.'!AL7:AM7)</f>
        <v>1155.1619999999998</v>
      </c>
      <c r="AN10" s="58">
        <f>AN12+AN14+AN16+AN18+AN20+AN22+AN23+AN25+AN27+AN29+AN31+AN33+AN35+AN37+AN39+AN41+AN43+AN45+AN47+AN49+AN51+AN53+AN55+AN57</f>
        <v>12</v>
      </c>
      <c r="AO10" s="56">
        <f>SUM('[1]КОЛПИНО Янв. '!AN7:AO7,'[2]КОЛПИНО Февр.'!AN7:AO7,'[3]КОЛПИНО Март'!AN7:AO7,'[4]КОЛПИНО Апр.'!AN7:AO7,'[5]КОЛПИНО Май'!AN7:AO7,'[6]КОЛПИНО Июнь'!AN7:AO7,'[7]КОЛПИНО Июль'!AN7:AO7,'[8]КОЛПИНО Авг.'!AN7:AO7,'[9]КОЛПИНО Сент.'!AN7:AO7,'[10]КОЛПИНО Окт.'!AN7:AO7,'[11]КОЛПИНО Нояб.'!AN7:AO7,'[12]КОЛПИНО Дек.'!AN7:AO7)</f>
        <v>22.140999999999998</v>
      </c>
      <c r="AP10" s="60"/>
      <c r="AQ10" s="60"/>
      <c r="AR10" s="60">
        <f>E10+G10+I10+K10+M10+O10+Q10+S10+U10+W10+Y10+AA10+AC10+AE10+AG10+AI10+AK10+AM10+AO10</f>
        <v>2488.9739999999997</v>
      </c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</row>
    <row r="11" spans="1:96" s="4" customFormat="1" ht="15.95" customHeight="1" x14ac:dyDescent="0.25">
      <c r="A11" s="204" t="s">
        <v>54</v>
      </c>
      <c r="B11" s="205" t="s">
        <v>56</v>
      </c>
      <c r="C11" s="21" t="s">
        <v>58</v>
      </c>
      <c r="D11" s="43"/>
      <c r="E11" s="48">
        <f>SUM('[1]КОЛПИНО Янв. '!D8:E8,'[2]КОЛПИНО Февр.'!D8:E8,'[3]КОЛПИНО Март'!D8:E8,'[4]КОЛПИНО Апр.'!D8:E8,'[5]КОЛПИНО Май'!D8:E8,'[6]КОЛПИНО Июнь'!D8:E8,'[7]КОЛПИНО Июль'!D8:E8,'[8]КОЛПИНО Авг.'!D8:E8,'[9]КОЛПИНО Сент.'!D8:E8,'[10]КОЛПИНО Окт.'!D8:E8,'[11]КОЛПИНО Нояб.'!D8:E8,'[12]КОЛПИНО Дек.'!D8:E8)</f>
        <v>0</v>
      </c>
      <c r="F11" s="43"/>
      <c r="G11" s="48">
        <f>SUM('[1]КОЛПИНО Янв. '!F8:G8,'[2]КОЛПИНО Февр.'!F8:G8,'[3]КОЛПИНО Март'!F8:G8,'[4]КОЛПИНО Апр.'!F8:G8,'[5]КОЛПИНО Май'!F8:G8,'[6]КОЛПИНО Июнь'!F8:G8,'[7]КОЛПИНО Июль'!F8:G8,'[8]КОЛПИНО Авг.'!F8:G8,'[9]КОЛПИНО Сент.'!F8:G8,'[10]КОЛПИНО Окт.'!F8:G8,'[11]КОЛПИНО Нояб.'!F8:G8,'[12]КОЛПИНО Дек.'!F8:G8)</f>
        <v>0</v>
      </c>
      <c r="H11" s="43"/>
      <c r="I11" s="48">
        <f>SUM('[1]КОЛПИНО Янв. '!H8:I8,'[2]КОЛПИНО Февр.'!H8:I8,'[3]КОЛПИНО Март'!H8:I8,'[4]КОЛПИНО Апр.'!H8:I8,'[5]КОЛПИНО Май'!H8:I8,'[6]КОЛПИНО Июнь'!H8:I8,'[7]КОЛПИНО Июль'!H8:I8,'[8]КОЛПИНО Авг.'!H8:I8,'[9]КОЛПИНО Сент.'!H8:I8,'[10]КОЛПИНО Окт.'!H8:I8,'[11]КОЛПИНО Нояб.'!H8:I8,'[12]КОЛПИНО Дек.'!H8:I8)</f>
        <v>0</v>
      </c>
      <c r="J11" s="43"/>
      <c r="K11" s="48">
        <f>SUM('[1]КОЛПИНО Янв. '!J8:K8,'[2]КОЛПИНО Февр.'!J8:K8,'[3]КОЛПИНО Март'!J8:K8,'[4]КОЛПИНО Апр.'!J8:K8,'[5]КОЛПИНО Май'!J8:K8,'[6]КОЛПИНО Июнь'!J8:K8,'[7]КОЛПИНО Июль'!J8:K8,'[8]КОЛПИНО Авг.'!J8:K8,'[9]КОЛПИНО Сент.'!J8:K8,'[10]КОЛПИНО Окт.'!J8:K8,'[11]КОЛПИНО Нояб.'!J8:K8,'[12]КОЛПИНО Дек.'!J8:K8)</f>
        <v>0</v>
      </c>
      <c r="L11" s="43"/>
      <c r="M11" s="48">
        <f>SUM('[1]КОЛПИНО Янв. '!L8:M8,'[2]КОЛПИНО Февр.'!L8:M8,'[3]КОЛПИНО Март'!L8:M8,'[4]КОЛПИНО Апр.'!L8:M8,'[5]КОЛПИНО Май'!L8:M8,'[6]КОЛПИНО Июнь'!L8:M8,'[7]КОЛПИНО Июль'!L8:M8,'[8]КОЛПИНО Авг.'!L8:M8,'[9]КОЛПИНО Сент.'!L8:M8,'[10]КОЛПИНО Окт.'!L8:M8,'[11]КОЛПИНО Нояб.'!L8:M8,'[12]КОЛПИНО Дек.'!L8:M8)</f>
        <v>0</v>
      </c>
      <c r="N11" s="43"/>
      <c r="O11" s="48">
        <f>SUM('[1]КОЛПИНО Янв. '!N8:O8,'[2]КОЛПИНО Февр.'!N8:O8,'[3]КОЛПИНО Март'!N8:O8,'[4]КОЛПИНО Апр.'!N8:O8,'[5]КОЛПИНО Май'!N8:O8,'[6]КОЛПИНО Июнь'!N8:O8,'[7]КОЛПИНО Июль'!N8:O8,'[8]КОЛПИНО Авг.'!N8:O8,'[9]КОЛПИНО Сент.'!N8:O8,'[10]КОЛПИНО Окт.'!N8:O8,'[11]КОЛПИНО Нояб.'!N8:O8,'[12]КОЛПИНО Дек.'!N8:O8)</f>
        <v>0</v>
      </c>
      <c r="P11" s="43"/>
      <c r="Q11" s="48">
        <f>SUM('[1]КОЛПИНО Янв. '!P8:Q8,'[2]КОЛПИНО Февр.'!P8:Q8,'[3]КОЛПИНО Март'!P8:Q8,'[4]КОЛПИНО Апр.'!P8:Q8,'[5]КОЛПИНО Май'!P8:Q8,'[6]КОЛПИНО Июнь'!P8:Q8,'[7]КОЛПИНО Июль'!P8:Q8,'[8]КОЛПИНО Авг.'!P8:Q8,'[9]КОЛПИНО Сент.'!P8:Q8,'[10]КОЛПИНО Окт.'!P8:Q8,'[11]КОЛПИНО Нояб.'!P8:Q8,'[12]КОЛПИНО Дек.'!P8:Q8)</f>
        <v>0</v>
      </c>
      <c r="R11" s="43"/>
      <c r="S11" s="48">
        <f>SUM('[1]КОЛПИНО Янв. '!R8:S8,'[2]КОЛПИНО Февр.'!R8:S8,'[3]КОЛПИНО Март'!R8:S8,'[4]КОЛПИНО Апр.'!R8:S8,'[5]КОЛПИНО Май'!R8:S8,'[6]КОЛПИНО Июнь'!R8:S8,'[7]КОЛПИНО Июль'!R8:S8,'[8]КОЛПИНО Авг.'!R8:S8,'[9]КОЛПИНО Сент.'!R8:S8,'[10]КОЛПИНО Окт.'!R8:S8,'[11]КОЛПИНО Нояб.'!R8:S8,'[12]КОЛПИНО Дек.'!R8:S8)</f>
        <v>0</v>
      </c>
      <c r="T11" s="43">
        <v>12</v>
      </c>
      <c r="U11" s="48">
        <f>SUM('[1]КОЛПИНО Янв. '!T8:U8,'[2]КОЛПИНО Февр.'!T8:U8,'[3]КОЛПИНО Март'!T8:U8,'[4]КОЛПИНО Апр.'!T8:U8,'[5]КОЛПИНО Май'!T8:U8,'[6]КОЛПИНО Июнь'!T8:U8,'[7]КОЛПИНО Июль'!T8:U8,'[8]КОЛПИНО Авг.'!T8:U8,'[9]КОЛПИНО Сент.'!T8:U8,'[10]КОЛПИНО Окт.'!T8:U8,'[11]КОЛПИНО Нояб.'!T8:U8,'[12]КОЛПИНО Дек.'!T8:U8)</f>
        <v>0</v>
      </c>
      <c r="V11" s="43"/>
      <c r="W11" s="48">
        <f>SUM('[1]КОЛПИНО Янв. '!V8:W8,'[2]КОЛПИНО Февр.'!V8:W8,'[3]КОЛПИНО Март'!V8:W8,'[4]КОЛПИНО Апр.'!V8:W8,'[5]КОЛПИНО Май'!V8:W8,'[6]КОЛПИНО Июнь'!V8:W8,'[7]КОЛПИНО Июль'!V8:W8,'[8]КОЛПИНО Авг.'!V8:W8,'[9]КОЛПИНО Сент.'!V8:W8,'[10]КОЛПИНО Окт.'!V8:W8,'[11]КОЛПИНО Нояб.'!V8:W8,'[12]КОЛПИНО Дек.'!V8:W8)</f>
        <v>0</v>
      </c>
      <c r="X11" s="43"/>
      <c r="Y11" s="48">
        <f>SUM('[1]КОЛПИНО Янв. '!X8:Y8,'[2]КОЛПИНО Февр.'!X8:Y8,'[3]КОЛПИНО Март'!X8:Y8,'[4]КОЛПИНО Апр.'!X8:Y8,'[5]КОЛПИНО Май'!X8:Y8,'[6]КОЛПИНО Июнь'!X8:Y8,'[7]КОЛПИНО Июль'!X8:Y8,'[8]КОЛПИНО Авг.'!X8:Y8,'[9]КОЛПИНО Сент.'!X8:Y8,'[10]КОЛПИНО Окт.'!X8:Y8,'[11]КОЛПИНО Нояб.'!X8:Y8,'[12]КОЛПИНО Дек.'!X8:Y8)</f>
        <v>0</v>
      </c>
      <c r="Z11" s="43"/>
      <c r="AA11" s="48">
        <f>SUM('[1]КОЛПИНО Янв. '!Z8:AA8,'[2]КОЛПИНО Февр.'!Z8:AA8,'[3]КОЛПИНО Март'!Z8:AA8,'[4]КОЛПИНО Апр.'!Z8:AA8,'[5]КОЛПИНО Май'!Z8:AA8,'[6]КОЛПИНО Июнь'!Z8:AA8,'[7]КОЛПИНО Июль'!Z8:AA8,'[8]КОЛПИНО Авг.'!Z8:AA8,'[9]КОЛПИНО Сент.'!Z8:AA8,'[10]КОЛПИНО Окт.'!Z8:AA8,'[11]КОЛПИНО Нояб.'!Z8:AA8,'[12]КОЛПИНО Дек.'!Z8:AA8)</f>
        <v>0</v>
      </c>
      <c r="AB11" s="43"/>
      <c r="AC11" s="48">
        <f>SUM('[1]КОЛПИНО Янв. '!AB8:AC8,'[2]КОЛПИНО Февр.'!AB8:AC8,'[3]КОЛПИНО Март'!AB8:AC8,'[4]КОЛПИНО Апр.'!AB8:AC8,'[5]КОЛПИНО Май'!AB8:AC8,'[6]КОЛПИНО Июнь'!AB8:AC8,'[7]КОЛПИНО Июль'!AB8:AC8,'[8]КОЛПИНО Авг.'!AB8:AC8,'[9]КОЛПИНО Сент.'!AB8:AC8,'[10]КОЛПИНО Окт.'!AB8:AC8,'[11]КОЛПИНО Нояб.'!AB8:AC8,'[12]КОЛПИНО Дек.'!AB8:AC8)</f>
        <v>0</v>
      </c>
      <c r="AD11" s="43"/>
      <c r="AE11" s="48">
        <f>SUM('[1]КОЛПИНО Янв. '!AD8:AE8,'[2]КОЛПИНО Февр.'!AD8:AE8,'[3]КОЛПИНО Март'!AD8:AE8,'[4]КОЛПИНО Апр.'!AD8:AE8,'[5]КОЛПИНО Май'!AD8:AE8,'[6]КОЛПИНО Июнь'!AD8:AE8,'[7]КОЛПИНО Июль'!AD8:AE8,'[8]КОЛПИНО Авг.'!AD8:AE8,'[9]КОЛПИНО Сент.'!AD8:AE8,'[10]КОЛПИНО Окт.'!AD8:AE8,'[11]КОЛПИНО Нояб.'!AD8:AE8,'[12]КОЛПИНО Дек.'!AD8:AE8)</f>
        <v>0</v>
      </c>
      <c r="AF11" s="43"/>
      <c r="AG11" s="48">
        <f>SUM('[1]КОЛПИНО Янв. '!AF8:AG8,'[2]КОЛПИНО Февр.'!AF8:AG8,'[3]КОЛПИНО Март'!AF8:AG8,'[4]КОЛПИНО Апр.'!AF8:AG8,'[5]КОЛПИНО Май'!AF8:AG8,'[6]КОЛПИНО Июнь'!AF8:AG8,'[7]КОЛПИНО Июль'!AF8:AG8,'[8]КОЛПИНО Авг.'!AF8:AG8,'[9]КОЛПИНО Сент.'!AF8:AG8,'[10]КОЛПИНО Окт.'!AF8:AG8,'[11]КОЛПИНО Нояб.'!AF8:AG8,'[12]КОЛПИНО Дек.'!AF8:AG8)</f>
        <v>0</v>
      </c>
      <c r="AH11" s="43"/>
      <c r="AI11" s="48">
        <f>SUM('[1]КОЛПИНО Янв. '!AH8:AI8,'[2]КОЛПИНО Февр.'!AH8:AI8,'[3]КОЛПИНО Март'!AH8:AI8,'[4]КОЛПИНО Апр.'!AH8:AI8,'[5]КОЛПИНО Май'!AH8:AI8,'[6]КОЛПИНО Июнь'!AH8:AI8,'[7]КОЛПИНО Июль'!AH8:AI8,'[8]КОЛПИНО Авг.'!AH8:AI8,'[9]КОЛПИНО Сент.'!AH8:AI8,'[10]КОЛПИНО Окт.'!AH8:AI8,'[11]КОЛПИНО Нояб.'!AH8:AI8,'[12]КОЛПИНО Дек.'!AH8:AI8)</f>
        <v>0</v>
      </c>
      <c r="AJ11" s="43"/>
      <c r="AK11" s="48">
        <f>SUM('[1]КОЛПИНО Янв. '!AJ8:AK8,'[2]КОЛПИНО Февр.'!AJ8:AK8,'[3]КОЛПИНО Март'!AJ8:AK8,'[4]КОЛПИНО Апр.'!AJ8:AK8,'[5]КОЛПИНО Май'!AJ8:AK8,'[6]КОЛПИНО Июнь'!AJ8:AK8,'[7]КОЛПИНО Июль'!AJ8:AK8,'[8]КОЛПИНО Авг.'!AJ8:AK8,'[9]КОЛПИНО Сент.'!AJ8:AK8,'[10]КОЛПИНО Окт.'!AJ8:AK8,'[11]КОЛПИНО Нояб.'!AJ8:AK8,'[12]КОЛПИНО Дек.'!AJ8:AK8)</f>
        <v>0</v>
      </c>
      <c r="AL11" s="43"/>
      <c r="AM11" s="48">
        <f>SUM('[1]КОЛПИНО Янв. '!AL8:AM8,'[2]КОЛПИНО Февр.'!AL8:AM8,'[3]КОЛПИНО Март'!AL8:AM8,'[4]КОЛПИНО Апр.'!AL8:AM8,'[5]КОЛПИНО Май'!AL8:AM8,'[6]КОЛПИНО Июнь'!AL8:AM8,'[7]КОЛПИНО Июль'!AL8:AM8,'[8]КОЛПИНО Авг.'!AL8:AM8,'[9]КОЛПИНО Сент.'!AL8:AM8,'[10]КОЛПИНО Окт.'!AL8:AM8,'[11]КОЛПИНО Нояб.'!AL8:AM8,'[12]КОЛПИНО Дек.'!AL8:AM8)</f>
        <v>0</v>
      </c>
      <c r="AN11" s="43"/>
      <c r="AO11" s="48">
        <f>SUM('[1]КОЛПИНО Янв. '!AN8:AO8,'[2]КОЛПИНО Февр.'!AN8:AO8,'[3]КОЛПИНО Март'!AN8:AO8,'[4]КОЛПИНО Апр.'!AN8:AO8,'[5]КОЛПИНО Май'!AN8:AO8,'[6]КОЛПИНО Июнь'!AN8:AO8,'[7]КОЛПИНО Июль'!AN8:AO8,'[8]КОЛПИНО Авг.'!AN8:AO8,'[9]КОЛПИНО Сент.'!AN8:AO8,'[10]КОЛПИНО Окт.'!AN8:AO8,'[11]КОЛПИНО Нояб.'!AN8:AO8,'[12]КОЛПИНО Дек.'!AN8:AO8)</f>
        <v>0</v>
      </c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</row>
    <row r="12" spans="1:96" s="4" customFormat="1" ht="15.95" customHeight="1" x14ac:dyDescent="0.25">
      <c r="A12" s="196"/>
      <c r="B12" s="197"/>
      <c r="C12" s="22" t="s">
        <v>5</v>
      </c>
      <c r="D12" s="47"/>
      <c r="E12" s="49">
        <f>SUM('[1]КОЛПИНО Янв. '!D9:E9,'[2]КОЛПИНО Февр.'!D9:E9,'[3]КОЛПИНО Март'!D9:E9,'[4]КОЛПИНО Апр.'!D9:E9,'[5]КОЛПИНО Май'!D9:E9,'[6]КОЛПИНО Июнь'!D9:E9,'[7]КОЛПИНО Июль'!D9:E9,'[8]КОЛПИНО Авг.'!D9:E9,'[9]КОЛПИНО Сент.'!D9:E9,'[10]КОЛПИНО Окт.'!D9:E9,'[11]КОЛПИНО Нояб.'!D9:E9,'[12]КОЛПИНО Дек.'!D9:E9)</f>
        <v>0</v>
      </c>
      <c r="F12" s="47"/>
      <c r="G12" s="49">
        <f>SUM('[1]КОЛПИНО Янв. '!F9:G9,'[2]КОЛПИНО Февр.'!F9:G9,'[3]КОЛПИНО Март'!F9:G9,'[4]КОЛПИНО Апр.'!F9:G9,'[5]КОЛПИНО Май'!F9:G9,'[6]КОЛПИНО Июнь'!F9:G9,'[7]КОЛПИНО Июль'!F9:G9,'[8]КОЛПИНО Авг.'!F9:G9,'[9]КОЛПИНО Сент.'!F9:G9,'[10]КОЛПИНО Окт.'!F9:G9,'[11]КОЛПИНО Нояб.'!F9:G9,'[12]КОЛПИНО Дек.'!F9:G9)</f>
        <v>0</v>
      </c>
      <c r="H12" s="47"/>
      <c r="I12" s="49">
        <f>SUM('[1]КОЛПИНО Янв. '!H9:I9,'[2]КОЛПИНО Февр.'!H9:I9,'[3]КОЛПИНО Март'!H9:I9,'[4]КОЛПИНО Апр.'!H9:I9,'[5]КОЛПИНО Май'!H9:I9,'[6]КОЛПИНО Июнь'!H9:I9,'[7]КОЛПИНО Июль'!H9:I9,'[8]КОЛПИНО Авг.'!H9:I9,'[9]КОЛПИНО Сент.'!H9:I9,'[10]КОЛПИНО Окт.'!H9:I9,'[11]КОЛПИНО Нояб.'!H9:I9,'[12]КОЛПИНО Дек.'!H9:I9)</f>
        <v>0</v>
      </c>
      <c r="J12" s="47"/>
      <c r="K12" s="49">
        <f>SUM('[1]КОЛПИНО Янв. '!J9:K9,'[2]КОЛПИНО Февр.'!J9:K9,'[3]КОЛПИНО Март'!J9:K9,'[4]КОЛПИНО Апр.'!J9:K9,'[5]КОЛПИНО Май'!J9:K9,'[6]КОЛПИНО Июнь'!J9:K9,'[7]КОЛПИНО Июль'!J9:K9,'[8]КОЛПИНО Авг.'!J9:K9,'[9]КОЛПИНО Сент.'!J9:K9,'[10]КОЛПИНО Окт.'!J9:K9,'[11]КОЛПИНО Нояб.'!J9:K9,'[12]КОЛПИНО Дек.'!J9:K9)</f>
        <v>0</v>
      </c>
      <c r="L12" s="47"/>
      <c r="M12" s="49">
        <f>SUM('[1]КОЛПИНО Янв. '!L9:M9,'[2]КОЛПИНО Февр.'!L9:M9,'[3]КОЛПИНО Март'!L9:M9,'[4]КОЛПИНО Апр.'!L9:M9,'[5]КОЛПИНО Май'!L9:M9,'[6]КОЛПИНО Июнь'!L9:M9,'[7]КОЛПИНО Июль'!L9:M9,'[8]КОЛПИНО Авг.'!L9:M9,'[9]КОЛПИНО Сент.'!L9:M9,'[10]КОЛПИНО Окт.'!L9:M9,'[11]КОЛПИНО Нояб.'!L9:M9,'[12]КОЛПИНО Дек.'!L9:M9)</f>
        <v>0</v>
      </c>
      <c r="N12" s="47"/>
      <c r="O12" s="49">
        <f>SUM('[1]КОЛПИНО Янв. '!N9:O9,'[2]КОЛПИНО Февр.'!N9:O9,'[3]КОЛПИНО Март'!N9:O9,'[4]КОЛПИНО Апр.'!N9:O9,'[5]КОЛПИНО Май'!N9:O9,'[6]КОЛПИНО Июнь'!N9:O9,'[7]КОЛПИНО Июль'!N9:O9,'[8]КОЛПИНО Авг.'!N9:O9,'[9]КОЛПИНО Сент.'!N9:O9,'[10]КОЛПИНО Окт.'!N9:O9,'[11]КОЛПИНО Нояб.'!N9:O9,'[12]КОЛПИНО Дек.'!N9:O9)</f>
        <v>0</v>
      </c>
      <c r="P12" s="47"/>
      <c r="Q12" s="49">
        <f>SUM('[1]КОЛПИНО Янв. '!P9:Q9,'[2]КОЛПИНО Февр.'!P9:Q9,'[3]КОЛПИНО Март'!P9:Q9,'[4]КОЛПИНО Апр.'!P9:Q9,'[5]КОЛПИНО Май'!P9:Q9,'[6]КОЛПИНО Июнь'!P9:Q9,'[7]КОЛПИНО Июль'!P9:Q9,'[8]КОЛПИНО Авг.'!P9:Q9,'[9]КОЛПИНО Сент.'!P9:Q9,'[10]КОЛПИНО Окт.'!P9:Q9,'[11]КОЛПИНО Нояб.'!P9:Q9,'[12]КОЛПИНО Дек.'!P9:Q9)</f>
        <v>0</v>
      </c>
      <c r="R12" s="47"/>
      <c r="S12" s="49">
        <f>SUM('[1]КОЛПИНО Янв. '!R9:S9,'[2]КОЛПИНО Февр.'!R9:S9,'[3]КОЛПИНО Март'!R9:S9,'[4]КОЛПИНО Апр.'!R9:S9,'[5]КОЛПИНО Май'!R9:S9,'[6]КОЛПИНО Июнь'!R9:S9,'[7]КОЛПИНО Июль'!R9:S9,'[8]КОЛПИНО Авг.'!R9:S9,'[9]КОЛПИНО Сент.'!R9:S9,'[10]КОЛПИНО Окт.'!R9:S9,'[11]КОЛПИНО Нояб.'!R9:S9,'[12]КОЛПИНО Дек.'!R9:S9)</f>
        <v>0</v>
      </c>
      <c r="T12" s="55">
        <v>24</v>
      </c>
      <c r="U12" s="49">
        <f>SUM('[1]КОЛПИНО Янв. '!T9:U9,'[2]КОЛПИНО Февр.'!T9:U9,'[3]КОЛПИНО Март'!T9:U9,'[4]КОЛПИНО Апр.'!T9:U9,'[5]КОЛПИНО Май'!T9:U9,'[6]КОЛПИНО Июнь'!T9:U9,'[7]КОЛПИНО Июль'!T9:U9,'[8]КОЛПИНО Авг.'!T9:U9,'[9]КОЛПИНО Сент.'!T9:U9,'[10]КОЛПИНО Окт.'!T9:U9,'[11]КОЛПИНО Нояб.'!T9:U9,'[12]КОЛПИНО Дек.'!T9:U9)</f>
        <v>0</v>
      </c>
      <c r="V12" s="47"/>
      <c r="W12" s="49">
        <f>SUM('[1]КОЛПИНО Янв. '!V9:W9,'[2]КОЛПИНО Февр.'!V9:W9,'[3]КОЛПИНО Март'!V9:W9,'[4]КОЛПИНО Апр.'!V9:W9,'[5]КОЛПИНО Май'!V9:W9,'[6]КОЛПИНО Июнь'!V9:W9,'[7]КОЛПИНО Июль'!V9:W9,'[8]КОЛПИНО Авг.'!V9:W9,'[9]КОЛПИНО Сент.'!V9:W9,'[10]КОЛПИНО Окт.'!V9:W9,'[11]КОЛПИНО Нояб.'!V9:W9,'[12]КОЛПИНО Дек.'!V9:W9)</f>
        <v>0</v>
      </c>
      <c r="X12" s="47"/>
      <c r="Y12" s="49">
        <f>SUM('[1]КОЛПИНО Янв. '!X9:Y9,'[2]КОЛПИНО Февр.'!X9:Y9,'[3]КОЛПИНО Март'!X9:Y9,'[4]КОЛПИНО Апр.'!X9:Y9,'[5]КОЛПИНО Май'!X9:Y9,'[6]КОЛПИНО Июнь'!X9:Y9,'[7]КОЛПИНО Июль'!X9:Y9,'[8]КОЛПИНО Авг.'!X9:Y9,'[9]КОЛПИНО Сент.'!X9:Y9,'[10]КОЛПИНО Окт.'!X9:Y9,'[11]КОЛПИНО Нояб.'!X9:Y9,'[12]КОЛПИНО Дек.'!X9:Y9)</f>
        <v>0</v>
      </c>
      <c r="Z12" s="47"/>
      <c r="AA12" s="49">
        <f>SUM('[1]КОЛПИНО Янв. '!Z9:AA9,'[2]КОЛПИНО Февр.'!Z9:AA9,'[3]КОЛПИНО Март'!Z9:AA9,'[4]КОЛПИНО Апр.'!Z9:AA9,'[5]КОЛПИНО Май'!Z9:AA9,'[6]КОЛПИНО Июнь'!Z9:AA9,'[7]КОЛПИНО Июль'!Z9:AA9,'[8]КОЛПИНО Авг.'!Z9:AA9,'[9]КОЛПИНО Сент.'!Z9:AA9,'[10]КОЛПИНО Окт.'!Z9:AA9,'[11]КОЛПИНО Нояб.'!Z9:AA9,'[12]КОЛПИНО Дек.'!Z9:AA9)</f>
        <v>0</v>
      </c>
      <c r="AB12" s="47"/>
      <c r="AC12" s="49">
        <f>SUM('[1]КОЛПИНО Янв. '!AB9:AC9,'[2]КОЛПИНО Февр.'!AB9:AC9,'[3]КОЛПИНО Март'!AB9:AC9,'[4]КОЛПИНО Апр.'!AB9:AC9,'[5]КОЛПИНО Май'!AB9:AC9,'[6]КОЛПИНО Июнь'!AB9:AC9,'[7]КОЛПИНО Июль'!AB9:AC9,'[8]КОЛПИНО Авг.'!AB9:AC9,'[9]КОЛПИНО Сент.'!AB9:AC9,'[10]КОЛПИНО Окт.'!AB9:AC9,'[11]КОЛПИНО Нояб.'!AB9:AC9,'[12]КОЛПИНО Дек.'!AB9:AC9)</f>
        <v>0</v>
      </c>
      <c r="AD12" s="47"/>
      <c r="AE12" s="49">
        <f>SUM('[1]КОЛПИНО Янв. '!AD9:AE9,'[2]КОЛПИНО Февр.'!AD9:AE9,'[3]КОЛПИНО Март'!AD9:AE9,'[4]КОЛПИНО Апр.'!AD9:AE9,'[5]КОЛПИНО Май'!AD9:AE9,'[6]КОЛПИНО Июнь'!AD9:AE9,'[7]КОЛПИНО Июль'!AD9:AE9,'[8]КОЛПИНО Авг.'!AD9:AE9,'[9]КОЛПИНО Сент.'!AD9:AE9,'[10]КОЛПИНО Окт.'!AD9:AE9,'[11]КОЛПИНО Нояб.'!AD9:AE9,'[12]КОЛПИНО Дек.'!AD9:AE9)</f>
        <v>0</v>
      </c>
      <c r="AF12" s="47"/>
      <c r="AG12" s="49">
        <f>SUM('[1]КОЛПИНО Янв. '!AF9:AG9,'[2]КОЛПИНО Февр.'!AF9:AG9,'[3]КОЛПИНО Март'!AF9:AG9,'[4]КОЛПИНО Апр.'!AF9:AG9,'[5]КОЛПИНО Май'!AF9:AG9,'[6]КОЛПИНО Июнь'!AF9:AG9,'[7]КОЛПИНО Июль'!AF9:AG9,'[8]КОЛПИНО Авг.'!AF9:AG9,'[9]КОЛПИНО Сент.'!AF9:AG9,'[10]КОЛПИНО Окт.'!AF9:AG9,'[11]КОЛПИНО Нояб.'!AF9:AG9,'[12]КОЛПИНО Дек.'!AF9:AG9)</f>
        <v>0</v>
      </c>
      <c r="AH12" s="47"/>
      <c r="AI12" s="49">
        <f>SUM('[1]КОЛПИНО Янв. '!AH9:AI9,'[2]КОЛПИНО Февр.'!AH9:AI9,'[3]КОЛПИНО Март'!AH9:AI9,'[4]КОЛПИНО Апр.'!AH9:AI9,'[5]КОЛПИНО Май'!AH9:AI9,'[6]КОЛПИНО Июнь'!AH9:AI9,'[7]КОЛПИНО Июль'!AH9:AI9,'[8]КОЛПИНО Авг.'!AH9:AI9,'[9]КОЛПИНО Сент.'!AH9:AI9,'[10]КОЛПИНО Окт.'!AH9:AI9,'[11]КОЛПИНО Нояб.'!AH9:AI9,'[12]КОЛПИНО Дек.'!AH9:AI9)</f>
        <v>0</v>
      </c>
      <c r="AJ12" s="47"/>
      <c r="AK12" s="49">
        <f>SUM('[1]КОЛПИНО Янв. '!AJ9:AK9,'[2]КОЛПИНО Февр.'!AJ9:AK9,'[3]КОЛПИНО Март'!AJ9:AK9,'[4]КОЛПИНО Апр.'!AJ9:AK9,'[5]КОЛПИНО Май'!AJ9:AK9,'[6]КОЛПИНО Июнь'!AJ9:AK9,'[7]КОЛПИНО Июль'!AJ9:AK9,'[8]КОЛПИНО Авг.'!AJ9:AK9,'[9]КОЛПИНО Сент.'!AJ9:AK9,'[10]КОЛПИНО Окт.'!AJ9:AK9,'[11]КОЛПИНО Нояб.'!AJ9:AK9,'[12]КОЛПИНО Дек.'!AJ9:AK9)</f>
        <v>0</v>
      </c>
      <c r="AL12" s="47"/>
      <c r="AM12" s="49">
        <f>SUM('[1]КОЛПИНО Янв. '!AL9:AM9,'[2]КОЛПИНО Февр.'!AL9:AM9,'[3]КОЛПИНО Март'!AL9:AM9,'[4]КОЛПИНО Апр.'!AL9:AM9,'[5]КОЛПИНО Май'!AL9:AM9,'[6]КОЛПИНО Июнь'!AL9:AM9,'[7]КОЛПИНО Июль'!AL9:AM9,'[8]КОЛПИНО Авг.'!AL9:AM9,'[9]КОЛПИНО Сент.'!AL9:AM9,'[10]КОЛПИНО Окт.'!AL9:AM9,'[11]КОЛПИНО Нояб.'!AL9:AM9,'[12]КОЛПИНО Дек.'!AL9:AM9)</f>
        <v>0</v>
      </c>
      <c r="AN12" s="47"/>
      <c r="AO12" s="49">
        <f>SUM('[1]КОЛПИНО Янв. '!AN9:AO9,'[2]КОЛПИНО Февр.'!AN9:AO9,'[3]КОЛПИНО Март'!AN9:AO9,'[4]КОЛПИНО Апр.'!AN9:AO9,'[5]КОЛПИНО Май'!AN9:AO9,'[6]КОЛПИНО Июнь'!AN9:AO9,'[7]КОЛПИНО Июль'!AN9:AO9,'[8]КОЛПИНО Авг.'!AN9:AO9,'[9]КОЛПИНО Сент.'!AN9:AO9,'[10]КОЛПИНО Окт.'!AN9:AO9,'[11]КОЛПИНО Нояб.'!AN9:AO9,'[12]КОЛПИНО Дек.'!AN9:AO9)</f>
        <v>0</v>
      </c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</row>
    <row r="13" spans="1:96" s="4" customFormat="1" ht="15.95" customHeight="1" x14ac:dyDescent="0.25">
      <c r="A13" s="196" t="s">
        <v>55</v>
      </c>
      <c r="B13" s="197" t="s">
        <v>57</v>
      </c>
      <c r="C13" s="22" t="s">
        <v>58</v>
      </c>
      <c r="D13" s="47"/>
      <c r="E13" s="49">
        <f>SUM('[1]КОЛПИНО Янв. '!D10:E10,'[2]КОЛПИНО Февр.'!D10:E10,'[3]КОЛПИНО Март'!D10:E10,'[4]КОЛПИНО Апр.'!D10:E10,'[5]КОЛПИНО Май'!D10:E10,'[6]КОЛПИНО Июнь'!D10:E10,'[7]КОЛПИНО Июль'!D10:E10,'[8]КОЛПИНО Авг.'!D10:E10,'[9]КОЛПИНО Сент.'!D10:E10,'[10]КОЛПИНО Окт.'!D10:E10,'[11]КОЛПИНО Нояб.'!D10:E10,'[12]КОЛПИНО Дек.'!D10:E10)</f>
        <v>0</v>
      </c>
      <c r="F13" s="47"/>
      <c r="G13" s="49">
        <f>SUM('[1]КОЛПИНО Янв. '!F10:G10,'[2]КОЛПИНО Февр.'!F10:G10,'[3]КОЛПИНО Март'!F10:G10,'[4]КОЛПИНО Апр.'!F10:G10,'[5]КОЛПИНО Май'!F10:G10,'[6]КОЛПИНО Июнь'!F10:G10,'[7]КОЛПИНО Июль'!F10:G10,'[8]КОЛПИНО Авг.'!F10:G10,'[9]КОЛПИНО Сент.'!F10:G10,'[10]КОЛПИНО Окт.'!F10:G10,'[11]КОЛПИНО Нояб.'!F10:G10,'[12]КОЛПИНО Дек.'!F10:G10)</f>
        <v>0</v>
      </c>
      <c r="H13" s="47"/>
      <c r="I13" s="49">
        <f>SUM('[1]КОЛПИНО Янв. '!H10:I10,'[2]КОЛПИНО Февр.'!H10:I10,'[3]КОЛПИНО Март'!H10:I10,'[4]КОЛПИНО Апр.'!H10:I10,'[5]КОЛПИНО Май'!H10:I10,'[6]КОЛПИНО Июнь'!H10:I10,'[7]КОЛПИНО Июль'!H10:I10,'[8]КОЛПИНО Авг.'!H10:I10,'[9]КОЛПИНО Сент.'!H10:I10,'[10]КОЛПИНО Окт.'!H10:I10,'[11]КОЛПИНО Нояб.'!H10:I10,'[12]КОЛПИНО Дек.'!H10:I10)</f>
        <v>0</v>
      </c>
      <c r="J13" s="47"/>
      <c r="K13" s="49">
        <f>SUM('[1]КОЛПИНО Янв. '!J10:K10,'[2]КОЛПИНО Февр.'!J10:K10,'[3]КОЛПИНО Март'!J10:K10,'[4]КОЛПИНО Апр.'!J10:K10,'[5]КОЛПИНО Май'!J10:K10,'[6]КОЛПИНО Июнь'!J10:K10,'[7]КОЛПИНО Июль'!J10:K10,'[8]КОЛПИНО Авг.'!J10:K10,'[9]КОЛПИНО Сент.'!J10:K10,'[10]КОЛПИНО Окт.'!J10:K10,'[11]КОЛПИНО Нояб.'!J10:K10,'[12]КОЛПИНО Дек.'!J10:K10)</f>
        <v>0</v>
      </c>
      <c r="L13" s="47"/>
      <c r="M13" s="49">
        <f>SUM('[1]КОЛПИНО Янв. '!L10:M10,'[2]КОЛПИНО Февр.'!L10:M10,'[3]КОЛПИНО Март'!L10:M10,'[4]КОЛПИНО Апр.'!L10:M10,'[5]КОЛПИНО Май'!L10:M10,'[6]КОЛПИНО Июнь'!L10:M10,'[7]КОЛПИНО Июль'!L10:M10,'[8]КОЛПИНО Авг.'!L10:M10,'[9]КОЛПИНО Сент.'!L10:M10,'[10]КОЛПИНО Окт.'!L10:M10,'[11]КОЛПИНО Нояб.'!L10:M10,'[12]КОЛПИНО Дек.'!L10:M10)</f>
        <v>0</v>
      </c>
      <c r="N13" s="47"/>
      <c r="O13" s="49">
        <f>SUM('[1]КОЛПИНО Янв. '!N10:O10,'[2]КОЛПИНО Февр.'!N10:O10,'[3]КОЛПИНО Март'!N10:O10,'[4]КОЛПИНО Апр.'!N10:O10,'[5]КОЛПИНО Май'!N10:O10,'[6]КОЛПИНО Июнь'!N10:O10,'[7]КОЛПИНО Июль'!N10:O10,'[8]КОЛПИНО Авг.'!N10:O10,'[9]КОЛПИНО Сент.'!N10:O10,'[10]КОЛПИНО Окт.'!N10:O10,'[11]КОЛПИНО Нояб.'!N10:O10,'[12]КОЛПИНО Дек.'!N10:O10)</f>
        <v>0</v>
      </c>
      <c r="P13" s="47"/>
      <c r="Q13" s="49">
        <f>SUM('[1]КОЛПИНО Янв. '!P10:Q10,'[2]КОЛПИНО Февр.'!P10:Q10,'[3]КОЛПИНО Март'!P10:Q10,'[4]КОЛПИНО Апр.'!P10:Q10,'[5]КОЛПИНО Май'!P10:Q10,'[6]КОЛПИНО Июнь'!P10:Q10,'[7]КОЛПИНО Июль'!P10:Q10,'[8]КОЛПИНО Авг.'!P10:Q10,'[9]КОЛПИНО Сент.'!P10:Q10,'[10]КОЛПИНО Окт.'!P10:Q10,'[11]КОЛПИНО Нояб.'!P10:Q10,'[12]КОЛПИНО Дек.'!P10:Q10)</f>
        <v>0</v>
      </c>
      <c r="R13" s="47"/>
      <c r="S13" s="49">
        <f>SUM('[1]КОЛПИНО Янв. '!R10:S10,'[2]КОЛПИНО Февр.'!R10:S10,'[3]КОЛПИНО Март'!R10:S10,'[4]КОЛПИНО Апр.'!R10:S10,'[5]КОЛПИНО Май'!R10:S10,'[6]КОЛПИНО Июнь'!R10:S10,'[7]КОЛПИНО Июль'!R10:S10,'[8]КОЛПИНО Авг.'!R10:S10,'[9]КОЛПИНО Сент.'!R10:S10,'[10]КОЛПИНО Окт.'!R10:S10,'[11]КОЛПИНО Нояб.'!R10:S10,'[12]КОЛПИНО Дек.'!R10:S10)</f>
        <v>0</v>
      </c>
      <c r="T13" s="47"/>
      <c r="U13" s="49">
        <f>SUM('[1]КОЛПИНО Янв. '!T10:U10,'[2]КОЛПИНО Февр.'!T10:U10,'[3]КОЛПИНО Март'!T10:U10,'[4]КОЛПИНО Апр.'!T10:U10,'[5]КОЛПИНО Май'!T10:U10,'[6]КОЛПИНО Июнь'!T10:U10,'[7]КОЛПИНО Июль'!T10:U10,'[8]КОЛПИНО Авг.'!T10:U10,'[9]КОЛПИНО Сент.'!T10:U10,'[10]КОЛПИНО Окт.'!T10:U10,'[11]КОЛПИНО Нояб.'!T10:U10,'[12]КОЛПИНО Дек.'!T10:U10)</f>
        <v>0</v>
      </c>
      <c r="V13" s="47"/>
      <c r="W13" s="49">
        <f>SUM('[1]КОЛПИНО Янв. '!V10:W10,'[2]КОЛПИНО Февр.'!V10:W10,'[3]КОЛПИНО Март'!V10:W10,'[4]КОЛПИНО Апр.'!V10:W10,'[5]КОЛПИНО Май'!V10:W10,'[6]КОЛПИНО Июнь'!V10:W10,'[7]КОЛПИНО Июль'!V10:W10,'[8]КОЛПИНО Авг.'!V10:W10,'[9]КОЛПИНО Сент.'!V10:W10,'[10]КОЛПИНО Окт.'!V10:W10,'[11]КОЛПИНО Нояб.'!V10:W10,'[12]КОЛПИНО Дек.'!V10:W10)</f>
        <v>0</v>
      </c>
      <c r="X13" s="47"/>
      <c r="Y13" s="49">
        <f>SUM('[1]КОЛПИНО Янв. '!X10:Y10,'[2]КОЛПИНО Февр.'!X10:Y10,'[3]КОЛПИНО Март'!X10:Y10,'[4]КОЛПИНО Апр.'!X10:Y10,'[5]КОЛПИНО Май'!X10:Y10,'[6]КОЛПИНО Июнь'!X10:Y10,'[7]КОЛПИНО Июль'!X10:Y10,'[8]КОЛПИНО Авг.'!X10:Y10,'[9]КОЛПИНО Сент.'!X10:Y10,'[10]КОЛПИНО Окт.'!X10:Y10,'[11]КОЛПИНО Нояб.'!X10:Y10,'[12]КОЛПИНО Дек.'!X10:Y10)</f>
        <v>0</v>
      </c>
      <c r="Z13" s="47"/>
      <c r="AA13" s="49">
        <f>SUM('[1]КОЛПИНО Янв. '!Z10:AA10,'[2]КОЛПИНО Февр.'!Z10:AA10,'[3]КОЛПИНО Март'!Z10:AA10,'[4]КОЛПИНО Апр.'!Z10:AA10,'[5]КОЛПИНО Май'!Z10:AA10,'[6]КОЛПИНО Июнь'!Z10:AA10,'[7]КОЛПИНО Июль'!Z10:AA10,'[8]КОЛПИНО Авг.'!Z10:AA10,'[9]КОЛПИНО Сент.'!Z10:AA10,'[10]КОЛПИНО Окт.'!Z10:AA10,'[11]КОЛПИНО Нояб.'!Z10:AA10,'[12]КОЛПИНО Дек.'!Z10:AA10)</f>
        <v>0</v>
      </c>
      <c r="AB13" s="47"/>
      <c r="AC13" s="49">
        <f>SUM('[1]КОЛПИНО Янв. '!AB10:AC10,'[2]КОЛПИНО Февр.'!AB10:AC10,'[3]КОЛПИНО Март'!AB10:AC10,'[4]КОЛПИНО Апр.'!AB10:AC10,'[5]КОЛПИНО Май'!AB10:AC10,'[6]КОЛПИНО Июнь'!AB10:AC10,'[7]КОЛПИНО Июль'!AB10:AC10,'[8]КОЛПИНО Авг.'!AB10:AC10,'[9]КОЛПИНО Сент.'!AB10:AC10,'[10]КОЛПИНО Окт.'!AB10:AC10,'[11]КОЛПИНО Нояб.'!AB10:AC10,'[12]КОЛПИНО Дек.'!AB10:AC10)</f>
        <v>0</v>
      </c>
      <c r="AD13" s="47"/>
      <c r="AE13" s="49">
        <f>SUM('[1]КОЛПИНО Янв. '!AD10:AE10,'[2]КОЛПИНО Февр.'!AD10:AE10,'[3]КОЛПИНО Март'!AD10:AE10,'[4]КОЛПИНО Апр.'!AD10:AE10,'[5]КОЛПИНО Май'!AD10:AE10,'[6]КОЛПИНО Июнь'!AD10:AE10,'[7]КОЛПИНО Июль'!AD10:AE10,'[8]КОЛПИНО Авг.'!AD10:AE10,'[9]КОЛПИНО Сент.'!AD10:AE10,'[10]КОЛПИНО Окт.'!AD10:AE10,'[11]КОЛПИНО Нояб.'!AD10:AE10,'[12]КОЛПИНО Дек.'!AD10:AE10)</f>
        <v>120</v>
      </c>
      <c r="AF13" s="47"/>
      <c r="AG13" s="49">
        <f>SUM('[1]КОЛПИНО Янв. '!AF10:AG10,'[2]КОЛПИНО Февр.'!AF10:AG10,'[3]КОЛПИНО Март'!AF10:AG10,'[4]КОЛПИНО Апр.'!AF10:AG10,'[5]КОЛПИНО Май'!AF10:AG10,'[6]КОЛПИНО Июнь'!AF10:AG10,'[7]КОЛПИНО Июль'!AF10:AG10,'[8]КОЛПИНО Авг.'!AF10:AG10,'[9]КОЛПИНО Сент.'!AF10:AG10,'[10]КОЛПИНО Окт.'!AF10:AG10,'[11]КОЛПИНО Нояб.'!AF10:AG10,'[12]КОЛПИНО Дек.'!AF10:AG10)</f>
        <v>0</v>
      </c>
      <c r="AH13" s="47"/>
      <c r="AI13" s="49">
        <f>SUM('[1]КОЛПИНО Янв. '!AH10:AI10,'[2]КОЛПИНО Февр.'!AH10:AI10,'[3]КОЛПИНО Март'!AH10:AI10,'[4]КОЛПИНО Апр.'!AH10:AI10,'[5]КОЛПИНО Май'!AH10:AI10,'[6]КОЛПИНО Июнь'!AH10:AI10,'[7]КОЛПИНО Июль'!AH10:AI10,'[8]КОЛПИНО Авг.'!AH10:AI10,'[9]КОЛПИНО Сент.'!AH10:AI10,'[10]КОЛПИНО Окт.'!AH10:AI10,'[11]КОЛПИНО Нояб.'!AH10:AI10,'[12]КОЛПИНО Дек.'!AH10:AI10)</f>
        <v>0</v>
      </c>
      <c r="AJ13" s="47">
        <v>40</v>
      </c>
      <c r="AK13" s="49">
        <f>SUM('[1]КОЛПИНО Янв. '!AJ10:AK10,'[2]КОЛПИНО Февр.'!AJ10:AK10,'[3]КОЛПИНО Март'!AJ10:AK10,'[4]КОЛПИНО Апр.'!AJ10:AK10,'[5]КОЛПИНО Май'!AJ10:AK10,'[6]КОЛПИНО Июнь'!AJ10:AK10,'[7]КОЛПИНО Июль'!AJ10:AK10,'[8]КОЛПИНО Авг.'!AJ10:AK10,'[9]КОЛПИНО Сент.'!AJ10:AK10,'[10]КОЛПИНО Окт.'!AJ10:AK10,'[11]КОЛПИНО Нояб.'!AJ10:AK10,'[12]КОЛПИНО Дек.'!AJ10:AK10)</f>
        <v>21</v>
      </c>
      <c r="AL13" s="47"/>
      <c r="AM13" s="49">
        <f>SUM('[1]КОЛПИНО Янв. '!AL10:AM10,'[2]КОЛПИНО Февр.'!AL10:AM10,'[3]КОЛПИНО Март'!AL10:AM10,'[4]КОЛПИНО Апр.'!AL10:AM10,'[5]КОЛПИНО Май'!AL10:AM10,'[6]КОЛПИНО Июнь'!AL10:AM10,'[7]КОЛПИНО Июль'!AL10:AM10,'[8]КОЛПИНО Авг.'!AL10:AM10,'[9]КОЛПИНО Сент.'!AL10:AM10,'[10]КОЛПИНО Окт.'!AL10:AM10,'[11]КОЛПИНО Нояб.'!AL10:AM10,'[12]КОЛПИНО Дек.'!AL10:AM10)</f>
        <v>0</v>
      </c>
      <c r="AN13" s="47"/>
      <c r="AO13" s="49">
        <f>SUM('[1]КОЛПИНО Янв. '!AN10:AO10,'[2]КОЛПИНО Февр.'!AN10:AO10,'[3]КОЛПИНО Март'!AN10:AO10,'[4]КОЛПИНО Апр.'!AN10:AO10,'[5]КОЛПИНО Май'!AN10:AO10,'[6]КОЛПИНО Июнь'!AN10:AO10,'[7]КОЛПИНО Июль'!AN10:AO10,'[8]КОЛПИНО Авг.'!AN10:AO10,'[9]КОЛПИНО Сент.'!AN10:AO10,'[10]КОЛПИНО Окт.'!AN10:AO10,'[11]КОЛПИНО Нояб.'!AN10:AO10,'[12]КОЛПИНО Дек.'!AN10:AO10)</f>
        <v>0</v>
      </c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</row>
    <row r="14" spans="1:96" s="4" customFormat="1" ht="15.95" customHeight="1" x14ac:dyDescent="0.25">
      <c r="A14" s="196"/>
      <c r="B14" s="197"/>
      <c r="C14" s="22" t="s">
        <v>5</v>
      </c>
      <c r="D14" s="47"/>
      <c r="E14" s="49">
        <f>SUM('[1]КОЛПИНО Янв. '!D11:E11,'[2]КОЛПИНО Февр.'!D11:E11,'[3]КОЛПИНО Март'!D11:E11,'[4]КОЛПИНО Апр.'!D11:E11,'[5]КОЛПИНО Май'!D11:E11,'[6]КОЛПИНО Июнь'!D11:E11,'[7]КОЛПИНО Июль'!D11:E11,'[8]КОЛПИНО Авг.'!D11:E11,'[9]КОЛПИНО Сент.'!D11:E11,'[10]КОЛПИНО Окт.'!D11:E11,'[11]КОЛПИНО Нояб.'!D11:E11,'[12]КОЛПИНО Дек.'!D11:E11)</f>
        <v>0</v>
      </c>
      <c r="F14" s="47"/>
      <c r="G14" s="49">
        <f>SUM('[1]КОЛПИНО Янв. '!F11:G11,'[2]КОЛПИНО Февр.'!F11:G11,'[3]КОЛПИНО Март'!F11:G11,'[4]КОЛПИНО Апр.'!F11:G11,'[5]КОЛПИНО Май'!F11:G11,'[6]КОЛПИНО Июнь'!F11:G11,'[7]КОЛПИНО Июль'!F11:G11,'[8]КОЛПИНО Авг.'!F11:G11,'[9]КОЛПИНО Сент.'!F11:G11,'[10]КОЛПИНО Окт.'!F11:G11,'[11]КОЛПИНО Нояб.'!F11:G11,'[12]КОЛПИНО Дек.'!F11:G11)</f>
        <v>0</v>
      </c>
      <c r="H14" s="47"/>
      <c r="I14" s="49">
        <f>SUM('[1]КОЛПИНО Янв. '!H11:I11,'[2]КОЛПИНО Февр.'!H11:I11,'[3]КОЛПИНО Март'!H11:I11,'[4]КОЛПИНО Апр.'!H11:I11,'[5]КОЛПИНО Май'!H11:I11,'[6]КОЛПИНО Июнь'!H11:I11,'[7]КОЛПИНО Июль'!H11:I11,'[8]КОЛПИНО Авг.'!H11:I11,'[9]КОЛПИНО Сент.'!H11:I11,'[10]КОЛПИНО Окт.'!H11:I11,'[11]КОЛПИНО Нояб.'!H11:I11,'[12]КОЛПИНО Дек.'!H11:I11)</f>
        <v>0</v>
      </c>
      <c r="J14" s="47"/>
      <c r="K14" s="49">
        <f>SUM('[1]КОЛПИНО Янв. '!J11:K11,'[2]КОЛПИНО Февр.'!J11:K11,'[3]КОЛПИНО Март'!J11:K11,'[4]КОЛПИНО Апр.'!J11:K11,'[5]КОЛПИНО Май'!J11:K11,'[6]КОЛПИНО Июнь'!J11:K11,'[7]КОЛПИНО Июль'!J11:K11,'[8]КОЛПИНО Авг.'!J11:K11,'[9]КОЛПИНО Сент.'!J11:K11,'[10]КОЛПИНО Окт.'!J11:K11,'[11]КОЛПИНО Нояб.'!J11:K11,'[12]КОЛПИНО Дек.'!J11:K11)</f>
        <v>0</v>
      </c>
      <c r="L14" s="47"/>
      <c r="M14" s="49">
        <f>SUM('[1]КОЛПИНО Янв. '!L11:M11,'[2]КОЛПИНО Февр.'!L11:M11,'[3]КОЛПИНО Март'!L11:M11,'[4]КОЛПИНО Апр.'!L11:M11,'[5]КОЛПИНО Май'!L11:M11,'[6]КОЛПИНО Июнь'!L11:M11,'[7]КОЛПИНО Июль'!L11:M11,'[8]КОЛПИНО Авг.'!L11:M11,'[9]КОЛПИНО Сент.'!L11:M11,'[10]КОЛПИНО Окт.'!L11:M11,'[11]КОЛПИНО Нояб.'!L11:M11,'[12]КОЛПИНО Дек.'!L11:M11)</f>
        <v>0</v>
      </c>
      <c r="N14" s="47"/>
      <c r="O14" s="49">
        <f>SUM('[1]КОЛПИНО Янв. '!N11:O11,'[2]КОЛПИНО Февр.'!N11:O11,'[3]КОЛПИНО Март'!N11:O11,'[4]КОЛПИНО Апр.'!N11:O11,'[5]КОЛПИНО Май'!N11:O11,'[6]КОЛПИНО Июнь'!N11:O11,'[7]КОЛПИНО Июль'!N11:O11,'[8]КОЛПИНО Авг.'!N11:O11,'[9]КОЛПИНО Сент.'!N11:O11,'[10]КОЛПИНО Окт.'!N11:O11,'[11]КОЛПИНО Нояб.'!N11:O11,'[12]КОЛПИНО Дек.'!N11:O11)</f>
        <v>0</v>
      </c>
      <c r="P14" s="47"/>
      <c r="Q14" s="49">
        <f>SUM('[1]КОЛПИНО Янв. '!P11:Q11,'[2]КОЛПИНО Февр.'!P11:Q11,'[3]КОЛПИНО Март'!P11:Q11,'[4]КОЛПИНО Апр.'!P11:Q11,'[5]КОЛПИНО Май'!P11:Q11,'[6]КОЛПИНО Июнь'!P11:Q11,'[7]КОЛПИНО Июль'!P11:Q11,'[8]КОЛПИНО Авг.'!P11:Q11,'[9]КОЛПИНО Сент.'!P11:Q11,'[10]КОЛПИНО Окт.'!P11:Q11,'[11]КОЛПИНО Нояб.'!P11:Q11,'[12]КОЛПИНО Дек.'!P11:Q11)</f>
        <v>0</v>
      </c>
      <c r="R14" s="47"/>
      <c r="S14" s="49">
        <f>SUM('[1]КОЛПИНО Янв. '!R11:S11,'[2]КОЛПИНО Февр.'!R11:S11,'[3]КОЛПИНО Март'!R11:S11,'[4]КОЛПИНО Апр.'!R11:S11,'[5]КОЛПИНО Май'!R11:S11,'[6]КОЛПИНО Июнь'!R11:S11,'[7]КОЛПИНО Июль'!R11:S11,'[8]КОЛПИНО Авг.'!R11:S11,'[9]КОЛПИНО Сент.'!R11:S11,'[10]КОЛПИНО Окт.'!R11:S11,'[11]КОЛПИНО Нояб.'!R11:S11,'[12]КОЛПИНО Дек.'!R11:S11)</f>
        <v>0</v>
      </c>
      <c r="T14" s="47"/>
      <c r="U14" s="49">
        <f>SUM('[1]КОЛПИНО Янв. '!T11:U11,'[2]КОЛПИНО Февр.'!T11:U11,'[3]КОЛПИНО Март'!T11:U11,'[4]КОЛПИНО Апр.'!T11:U11,'[5]КОЛПИНО Май'!T11:U11,'[6]КОЛПИНО Июнь'!T11:U11,'[7]КОЛПИНО Июль'!T11:U11,'[8]КОЛПИНО Авг.'!T11:U11,'[9]КОЛПИНО Сент.'!T11:U11,'[10]КОЛПИНО Окт.'!T11:U11,'[11]КОЛПИНО Нояб.'!T11:U11,'[12]КОЛПИНО Дек.'!T11:U11)</f>
        <v>0</v>
      </c>
      <c r="V14" s="47"/>
      <c r="W14" s="49">
        <f>SUM('[1]КОЛПИНО Янв. '!V11:W11,'[2]КОЛПИНО Февр.'!V11:W11,'[3]КОЛПИНО Март'!V11:W11,'[4]КОЛПИНО Апр.'!V11:W11,'[5]КОЛПИНО Май'!V11:W11,'[6]КОЛПИНО Июнь'!V11:W11,'[7]КОЛПИНО Июль'!V11:W11,'[8]КОЛПИНО Авг.'!V11:W11,'[9]КОЛПИНО Сент.'!V11:W11,'[10]КОЛПИНО Окт.'!V11:W11,'[11]КОЛПИНО Нояб.'!V11:W11,'[12]КОЛПИНО Дек.'!V11:W11)</f>
        <v>0</v>
      </c>
      <c r="X14" s="47"/>
      <c r="Y14" s="49">
        <f>SUM('[1]КОЛПИНО Янв. '!X11:Y11,'[2]КОЛПИНО Февр.'!X11:Y11,'[3]КОЛПИНО Март'!X11:Y11,'[4]КОЛПИНО Апр.'!X11:Y11,'[5]КОЛПИНО Май'!X11:Y11,'[6]КОЛПИНО Июнь'!X11:Y11,'[7]КОЛПИНО Июль'!X11:Y11,'[8]КОЛПИНО Авг.'!X11:Y11,'[9]КОЛПИНО Сент.'!X11:Y11,'[10]КОЛПИНО Окт.'!X11:Y11,'[11]КОЛПИНО Нояб.'!X11:Y11,'[12]КОЛПИНО Дек.'!X11:Y11)</f>
        <v>0</v>
      </c>
      <c r="Z14" s="47"/>
      <c r="AA14" s="49">
        <f>SUM('[1]КОЛПИНО Янв. '!Z11:AA11,'[2]КОЛПИНО Февр.'!Z11:AA11,'[3]КОЛПИНО Март'!Z11:AA11,'[4]КОЛПИНО Апр.'!Z11:AA11,'[5]КОЛПИНО Май'!Z11:AA11,'[6]КОЛПИНО Июнь'!Z11:AA11,'[7]КОЛПИНО Июль'!Z11:AA11,'[8]КОЛПИНО Авг.'!Z11:AA11,'[9]КОЛПИНО Сент.'!Z11:AA11,'[10]КОЛПИНО Окт.'!Z11:AA11,'[11]КОЛПИНО Нояб.'!Z11:AA11,'[12]КОЛПИНО Дек.'!Z11:AA11)</f>
        <v>0</v>
      </c>
      <c r="AB14" s="47"/>
      <c r="AC14" s="49">
        <f>SUM('[1]КОЛПИНО Янв. '!AB11:AC11,'[2]КОЛПИНО Февр.'!AB11:AC11,'[3]КОЛПИНО Март'!AB11:AC11,'[4]КОЛПИНО Апр.'!AB11:AC11,'[5]КОЛПИНО Май'!AB11:AC11,'[6]КОЛПИНО Июнь'!AB11:AC11,'[7]КОЛПИНО Июль'!AB11:AC11,'[8]КОЛПИНО Авг.'!AB11:AC11,'[9]КОЛПИНО Сент.'!AB11:AC11,'[10]КОЛПИНО Окт.'!AB11:AC11,'[11]КОЛПИНО Нояб.'!AB11:AC11,'[12]КОЛПИНО Дек.'!AB11:AC11)</f>
        <v>0</v>
      </c>
      <c r="AD14" s="47"/>
      <c r="AE14" s="49">
        <f>SUM('[1]КОЛПИНО Янв. '!AD11:AE11,'[2]КОЛПИНО Февр.'!AD11:AE11,'[3]КОЛПИНО Март'!AD11:AE11,'[4]КОЛПИНО Апр.'!AD11:AE11,'[5]КОЛПИНО Май'!AD11:AE11,'[6]КОЛПИНО Июнь'!AD11:AE11,'[7]КОЛПИНО Июль'!AD11:AE11,'[8]КОЛПИНО Авг.'!AD11:AE11,'[9]КОЛПИНО Сент.'!AD11:AE11,'[10]КОЛПИНО Окт.'!AD11:AE11,'[11]КОЛПИНО Нояб.'!AD11:AE11,'[12]КОЛПИНО Дек.'!AD11:AE11)</f>
        <v>76.228999999999999</v>
      </c>
      <c r="AF14" s="47"/>
      <c r="AG14" s="49">
        <f>SUM('[1]КОЛПИНО Янв. '!AF11:AG11,'[2]КОЛПИНО Февр.'!AF11:AG11,'[3]КОЛПИНО Март'!AF11:AG11,'[4]КОЛПИНО Апр.'!AF11:AG11,'[5]КОЛПИНО Май'!AF11:AG11,'[6]КОЛПИНО Июнь'!AF11:AG11,'[7]КОЛПИНО Июль'!AF11:AG11,'[8]КОЛПИНО Авг.'!AF11:AG11,'[9]КОЛПИНО Сент.'!AF11:AG11,'[10]КОЛПИНО Окт.'!AF11:AG11,'[11]КОЛПИНО Нояб.'!AF11:AG11,'[12]КОЛПИНО Дек.'!AF11:AG11)</f>
        <v>0</v>
      </c>
      <c r="AH14" s="47"/>
      <c r="AI14" s="49">
        <f>SUM('[1]КОЛПИНО Янв. '!AH11:AI11,'[2]КОЛПИНО Февр.'!AH11:AI11,'[3]КОЛПИНО Март'!AH11:AI11,'[4]КОЛПИНО Апр.'!AH11:AI11,'[5]КОЛПИНО Май'!AH11:AI11,'[6]КОЛПИНО Июнь'!AH11:AI11,'[7]КОЛПИНО Июль'!AH11:AI11,'[8]КОЛПИНО Авг.'!AH11:AI11,'[9]КОЛПИНО Сент.'!AH11:AI11,'[10]КОЛПИНО Окт.'!AH11:AI11,'[11]КОЛПИНО Нояб.'!AH11:AI11,'[12]КОЛПИНО Дек.'!AH11:AI11)</f>
        <v>0</v>
      </c>
      <c r="AJ14" s="55">
        <v>84</v>
      </c>
      <c r="AK14" s="49">
        <f>SUM('[1]КОЛПИНО Янв. '!AJ11:AK11,'[2]КОЛПИНО Февр.'!AJ11:AK11,'[3]КОЛПИНО Март'!AJ11:AK11,'[4]КОЛПИНО Апр.'!AJ11:AK11,'[5]КОЛПИНО Май'!AJ11:AK11,'[6]КОЛПИНО Июнь'!AJ11:AK11,'[7]КОЛПИНО Июль'!AJ11:AK11,'[8]КОЛПИНО Авг.'!AJ11:AK11,'[9]КОЛПИНО Сент.'!AJ11:AK11,'[10]КОЛПИНО Окт.'!AJ11:AK11,'[11]КОЛПИНО Нояб.'!AJ11:AK11,'[12]КОЛПИНО Дек.'!AJ11:AK11)</f>
        <v>18.98</v>
      </c>
      <c r="AL14" s="47"/>
      <c r="AM14" s="49">
        <f>SUM('[1]КОЛПИНО Янв. '!AL11:AM11,'[2]КОЛПИНО Февр.'!AL11:AM11,'[3]КОЛПИНО Март'!AL11:AM11,'[4]КОЛПИНО Апр.'!AL11:AM11,'[5]КОЛПИНО Май'!AL11:AM11,'[6]КОЛПИНО Июнь'!AL11:AM11,'[7]КОЛПИНО Июль'!AL11:AM11,'[8]КОЛПИНО Авг.'!AL11:AM11,'[9]КОЛПИНО Сент.'!AL11:AM11,'[10]КОЛПИНО Окт.'!AL11:AM11,'[11]КОЛПИНО Нояб.'!AL11:AM11,'[12]КОЛПИНО Дек.'!AL11:AM11)</f>
        <v>0</v>
      </c>
      <c r="AN14" s="47"/>
      <c r="AO14" s="49">
        <f>SUM('[1]КОЛПИНО Янв. '!AN11:AO11,'[2]КОЛПИНО Февр.'!AN11:AO11,'[3]КОЛПИНО Март'!AN11:AO11,'[4]КОЛПИНО Апр.'!AN11:AO11,'[5]КОЛПИНО Май'!AN11:AO11,'[6]КОЛПИНО Июнь'!AN11:AO11,'[7]КОЛПИНО Июль'!AN11:AO11,'[8]КОЛПИНО Авг.'!AN11:AO11,'[9]КОЛПИНО Сент.'!AN11:AO11,'[10]КОЛПИНО Окт.'!AN11:AO11,'[11]КОЛПИНО Нояб.'!AN11:AO11,'[12]КОЛПИНО Дек.'!AN11:AO11)</f>
        <v>0</v>
      </c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</row>
    <row r="15" spans="1:96" s="4" customFormat="1" ht="15.95" customHeight="1" x14ac:dyDescent="0.25">
      <c r="A15" s="201" t="s">
        <v>12</v>
      </c>
      <c r="B15" s="202" t="s">
        <v>6</v>
      </c>
      <c r="C15" s="23" t="s">
        <v>220</v>
      </c>
      <c r="D15" s="47"/>
      <c r="E15" s="49">
        <f>SUM('[1]КОЛПИНО Янв. '!D12:E12,'[2]КОЛПИНО Февр.'!D12:E12,'[3]КОЛПИНО Март'!D12:E12,'[4]КОЛПИНО Апр.'!D12:E12,'[5]КОЛПИНО Май'!D12:E12,'[6]КОЛПИНО Июнь'!D12:E12,'[7]КОЛПИНО Июль'!D12:E12,'[8]КОЛПИНО Авг.'!D12:E12,'[9]КОЛПИНО Сент.'!D12:E12,'[10]КОЛПИНО Окт.'!D12:E12,'[11]КОЛПИНО Нояб.'!D12:E12,'[12]КОЛПИНО Дек.'!D12:E12)</f>
        <v>0</v>
      </c>
      <c r="F15" s="47"/>
      <c r="G15" s="49">
        <f>SUM('[1]КОЛПИНО Янв. '!F12:G12,'[2]КОЛПИНО Февр.'!F12:G12,'[3]КОЛПИНО Март'!F12:G12,'[4]КОЛПИНО Апр.'!F12:G12,'[5]КОЛПИНО Май'!F12:G12,'[6]КОЛПИНО Июнь'!F12:G12,'[7]КОЛПИНО Июль'!F12:G12,'[8]КОЛПИНО Авг.'!F12:G12,'[9]КОЛПИНО Сент.'!F12:G12,'[10]КОЛПИНО Окт.'!F12:G12,'[11]КОЛПИНО Нояб.'!F12:G12,'[12]КОЛПИНО Дек.'!F12:G12)</f>
        <v>0</v>
      </c>
      <c r="H15" s="47"/>
      <c r="I15" s="49">
        <f>SUM('[1]КОЛПИНО Янв. '!H12:I12,'[2]КОЛПИНО Февр.'!H12:I12,'[3]КОЛПИНО Март'!H12:I12,'[4]КОЛПИНО Апр.'!H12:I12,'[5]КОЛПИНО Май'!H12:I12,'[6]КОЛПИНО Июнь'!H12:I12,'[7]КОЛПИНО Июль'!H12:I12,'[8]КОЛПИНО Авг.'!H12:I12,'[9]КОЛПИНО Сент.'!H12:I12,'[10]КОЛПИНО Окт.'!H12:I12,'[11]КОЛПИНО Нояб.'!H12:I12,'[12]КОЛПИНО Дек.'!H12:I12)</f>
        <v>0</v>
      </c>
      <c r="J15" s="47"/>
      <c r="K15" s="49">
        <f>SUM('[1]КОЛПИНО Янв. '!J12:K12,'[2]КОЛПИНО Февр.'!J12:K12,'[3]КОЛПИНО Март'!J12:K12,'[4]КОЛПИНО Апр.'!J12:K12,'[5]КОЛПИНО Май'!J12:K12,'[6]КОЛПИНО Июнь'!J12:K12,'[7]КОЛПИНО Июль'!J12:K12,'[8]КОЛПИНО Авг.'!J12:K12,'[9]КОЛПИНО Сент.'!J12:K12,'[10]КОЛПИНО Окт.'!J12:K12,'[11]КОЛПИНО Нояб.'!J12:K12,'[12]КОЛПИНО Дек.'!J12:K12)</f>
        <v>0</v>
      </c>
      <c r="L15" s="47"/>
      <c r="M15" s="49">
        <f>SUM('[1]КОЛПИНО Янв. '!L12:M12,'[2]КОЛПИНО Февр.'!L12:M12,'[3]КОЛПИНО Март'!L12:M12,'[4]КОЛПИНО Апр.'!L12:M12,'[5]КОЛПИНО Май'!L12:M12,'[6]КОЛПИНО Июнь'!L12:M12,'[7]КОЛПИНО Июль'!L12:M12,'[8]КОЛПИНО Авг.'!L12:M12,'[9]КОЛПИНО Сент.'!L12:M12,'[10]КОЛПИНО Окт.'!L12:M12,'[11]КОЛПИНО Нояб.'!L12:M12,'[12]КОЛПИНО Дек.'!L12:M12)</f>
        <v>0</v>
      </c>
      <c r="N15" s="47"/>
      <c r="O15" s="49">
        <f>SUM('[1]КОЛПИНО Янв. '!N12:O12,'[2]КОЛПИНО Февр.'!N12:O12,'[3]КОЛПИНО Март'!N12:O12,'[4]КОЛПИНО Апр.'!N12:O12,'[5]КОЛПИНО Май'!N12:O12,'[6]КОЛПИНО Июнь'!N12:O12,'[7]КОЛПИНО Июль'!N12:O12,'[8]КОЛПИНО Авг.'!N12:O12,'[9]КОЛПИНО Сент.'!N12:O12,'[10]КОЛПИНО Окт.'!N12:O12,'[11]КОЛПИНО Нояб.'!N12:O12,'[12]КОЛПИНО Дек.'!N12:O12)</f>
        <v>0</v>
      </c>
      <c r="P15" s="47"/>
      <c r="Q15" s="49">
        <f>SUM('[1]КОЛПИНО Янв. '!P12:Q12,'[2]КОЛПИНО Февр.'!P12:Q12,'[3]КОЛПИНО Март'!P12:Q12,'[4]КОЛПИНО Апр.'!P12:Q12,'[5]КОЛПИНО Май'!P12:Q12,'[6]КОЛПИНО Июнь'!P12:Q12,'[7]КОЛПИНО Июль'!P12:Q12,'[8]КОЛПИНО Авг.'!P12:Q12,'[9]КОЛПИНО Сент.'!P12:Q12,'[10]КОЛПИНО Окт.'!P12:Q12,'[11]КОЛПИНО Нояб.'!P12:Q12,'[12]КОЛПИНО Дек.'!P12:Q12)</f>
        <v>0</v>
      </c>
      <c r="R15" s="47"/>
      <c r="S15" s="49">
        <f>SUM('[1]КОЛПИНО Янв. '!R12:S12,'[2]КОЛПИНО Февр.'!R12:S12,'[3]КОЛПИНО Март'!R12:S12,'[4]КОЛПИНО Апр.'!R12:S12,'[5]КОЛПИНО Май'!R12:S12,'[6]КОЛПИНО Июнь'!R12:S12,'[7]КОЛПИНО Июль'!R12:S12,'[8]КОЛПИНО Авг.'!R12:S12,'[9]КОЛПИНО Сент.'!R12:S12,'[10]КОЛПИНО Окт.'!R12:S12,'[11]КОЛПИНО Нояб.'!R12:S12,'[12]КОЛПИНО Дек.'!R12:S12)</f>
        <v>0</v>
      </c>
      <c r="T15" s="47"/>
      <c r="U15" s="49">
        <f>SUM('[1]КОЛПИНО Янв. '!T12:U12,'[2]КОЛПИНО Февр.'!T12:U12,'[3]КОЛПИНО Март'!T12:U12,'[4]КОЛПИНО Апр.'!T12:U12,'[5]КОЛПИНО Май'!T12:U12,'[6]КОЛПИНО Июнь'!T12:U12,'[7]КОЛПИНО Июль'!T12:U12,'[8]КОЛПИНО Авг.'!T12:U12,'[9]КОЛПИНО Сент.'!T12:U12,'[10]КОЛПИНО Окт.'!T12:U12,'[11]КОЛПИНО Нояб.'!T12:U12,'[12]КОЛПИНО Дек.'!T12:U12)</f>
        <v>0</v>
      </c>
      <c r="V15" s="47"/>
      <c r="W15" s="49">
        <f>SUM('[1]КОЛПИНО Янв. '!V12:W12,'[2]КОЛПИНО Февр.'!V12:W12,'[3]КОЛПИНО Март'!V12:W12,'[4]КОЛПИНО Апр.'!V12:W12,'[5]КОЛПИНО Май'!V12:W12,'[6]КОЛПИНО Июнь'!V12:W12,'[7]КОЛПИНО Июль'!V12:W12,'[8]КОЛПИНО Авг.'!V12:W12,'[9]КОЛПИНО Сент.'!V12:W12,'[10]КОЛПИНО Окт.'!V12:W12,'[11]КОЛПИНО Нояб.'!V12:W12,'[12]КОЛПИНО Дек.'!V12:W12)</f>
        <v>0</v>
      </c>
      <c r="X15" s="47"/>
      <c r="Y15" s="49">
        <f>SUM('[1]КОЛПИНО Янв. '!X12:Y12,'[2]КОЛПИНО Февр.'!X12:Y12,'[3]КОЛПИНО Март'!X12:Y12,'[4]КОЛПИНО Апр.'!X12:Y12,'[5]КОЛПИНО Май'!X12:Y12,'[6]КОЛПИНО Июнь'!X12:Y12,'[7]КОЛПИНО Июль'!X12:Y12,'[8]КОЛПИНО Авг.'!X12:Y12,'[9]КОЛПИНО Сент.'!X12:Y12,'[10]КОЛПИНО Окт.'!X12:Y12,'[11]КОЛПИНО Нояб.'!X12:Y12,'[12]КОЛПИНО Дек.'!X12:Y12)</f>
        <v>0</v>
      </c>
      <c r="Z15" s="47"/>
      <c r="AA15" s="49">
        <f>SUM('[1]КОЛПИНО Янв. '!Z12:AA12,'[2]КОЛПИНО Февр.'!Z12:AA12,'[3]КОЛПИНО Март'!Z12:AA12,'[4]КОЛПИНО Апр.'!Z12:AA12,'[5]КОЛПИНО Май'!Z12:AA12,'[6]КОЛПИНО Июнь'!Z12:AA12,'[7]КОЛПИНО Июль'!Z12:AA12,'[8]КОЛПИНО Авг.'!Z12:AA12,'[9]КОЛПИНО Сент.'!Z12:AA12,'[10]КОЛПИНО Окт.'!Z12:AA12,'[11]КОЛПИНО Нояб.'!Z12:AA12,'[12]КОЛПИНО Дек.'!Z12:AA12)</f>
        <v>0</v>
      </c>
      <c r="AB15" s="47"/>
      <c r="AC15" s="49">
        <f>SUM('[1]КОЛПИНО Янв. '!AB12:AC12,'[2]КОЛПИНО Февр.'!AB12:AC12,'[3]КОЛПИНО Март'!AB12:AC12,'[4]КОЛПИНО Апр.'!AB12:AC12,'[5]КОЛПИНО Май'!AB12:AC12,'[6]КОЛПИНО Июнь'!AB12:AC12,'[7]КОЛПИНО Июль'!AB12:AC12,'[8]КОЛПИНО Авг.'!AB12:AC12,'[9]КОЛПИНО Сент.'!AB12:AC12,'[10]КОЛПИНО Окт.'!AB12:AC12,'[11]КОЛПИНО Нояб.'!AB12:AC12,'[12]КОЛПИНО Дек.'!AB12:AC12)</f>
        <v>0</v>
      </c>
      <c r="AD15" s="47"/>
      <c r="AE15" s="49">
        <f>SUM('[1]КОЛПИНО Янв. '!AD12:AE12,'[2]КОЛПИНО Февр.'!AD12:AE12,'[3]КОЛПИНО Март'!AD12:AE12,'[4]КОЛПИНО Апр.'!AD12:AE12,'[5]КОЛПИНО Май'!AD12:AE12,'[6]КОЛПИНО Июнь'!AD12:AE12,'[7]КОЛПИНО Июль'!AD12:AE12,'[8]КОЛПИНО Авг.'!AD12:AE12,'[9]КОЛПИНО Сент.'!AD12:AE12,'[10]КОЛПИНО Окт.'!AD12:AE12,'[11]КОЛПИНО Нояб.'!AD12:AE12,'[12]КОЛПИНО Дек.'!AD12:AE12)</f>
        <v>0</v>
      </c>
      <c r="AF15" s="47"/>
      <c r="AG15" s="49">
        <f>SUM('[1]КОЛПИНО Янв. '!AF12:AG12,'[2]КОЛПИНО Февр.'!AF12:AG12,'[3]КОЛПИНО Март'!AF12:AG12,'[4]КОЛПИНО Апр.'!AF12:AG12,'[5]КОЛПИНО Май'!AF12:AG12,'[6]КОЛПИНО Июнь'!AF12:AG12,'[7]КОЛПИНО Июль'!AF12:AG12,'[8]КОЛПИНО Авг.'!AF12:AG12,'[9]КОЛПИНО Сент.'!AF12:AG12,'[10]КОЛПИНО Окт.'!AF12:AG12,'[11]КОЛПИНО Нояб.'!AF12:AG12,'[12]КОЛПИНО Дек.'!AF12:AG12)</f>
        <v>0</v>
      </c>
      <c r="AH15" s="47"/>
      <c r="AI15" s="49">
        <f>SUM('[1]КОЛПИНО Янв. '!AH12:AI12,'[2]КОЛПИНО Февр.'!AH12:AI12,'[3]КОЛПИНО Март'!AH12:AI12,'[4]КОЛПИНО Апр.'!AH12:AI12,'[5]КОЛПИНО Май'!AH12:AI12,'[6]КОЛПИНО Июнь'!AH12:AI12,'[7]КОЛПИНО Июль'!AH12:AI12,'[8]КОЛПИНО Авг.'!AH12:AI12,'[9]КОЛПИНО Сент.'!AH12:AI12,'[10]КОЛПИНО Окт.'!AH12:AI12,'[11]КОЛПИНО Нояб.'!AH12:AI12,'[12]КОЛПИНО Дек.'!AH12:AI12)</f>
        <v>0</v>
      </c>
      <c r="AJ15" s="47"/>
      <c r="AK15" s="49">
        <f>SUM('[1]КОЛПИНО Янв. '!AJ12:AK12,'[2]КОЛПИНО Февр.'!AJ12:AK12,'[3]КОЛПИНО Март'!AJ12:AK12,'[4]КОЛПИНО Апр.'!AJ12:AK12,'[5]КОЛПИНО Май'!AJ12:AK12,'[6]КОЛПИНО Июнь'!AJ12:AK12,'[7]КОЛПИНО Июль'!AJ12:AK12,'[8]КОЛПИНО Авг.'!AJ12:AK12,'[9]КОЛПИНО Сент.'!AJ12:AK12,'[10]КОЛПИНО Окт.'!AJ12:AK12,'[11]КОЛПИНО Нояб.'!AJ12:AK12,'[12]КОЛПИНО Дек.'!AJ12:AK12)</f>
        <v>0</v>
      </c>
      <c r="AL15" s="47"/>
      <c r="AM15" s="49">
        <f>SUM('[1]КОЛПИНО Янв. '!AL12:AM12,'[2]КОЛПИНО Февр.'!AL12:AM12,'[3]КОЛПИНО Март'!AL12:AM12,'[4]КОЛПИНО Апр.'!AL12:AM12,'[5]КОЛПИНО Май'!AL12:AM12,'[6]КОЛПИНО Июнь'!AL12:AM12,'[7]КОЛПИНО Июль'!AL12:AM12,'[8]КОЛПИНО Авг.'!AL12:AM12,'[9]КОЛПИНО Сент.'!AL12:AM12,'[10]КОЛПИНО Окт.'!AL12:AM12,'[11]КОЛПИНО Нояб.'!AL12:AM12,'[12]КОЛПИНО Дек.'!AL12:AM12)</f>
        <v>0</v>
      </c>
      <c r="AN15" s="47"/>
      <c r="AO15" s="49">
        <f>SUM('[1]КОЛПИНО Янв. '!AN12:AO12,'[2]КОЛПИНО Февр.'!AN12:AO12,'[3]КОЛПИНО Март'!AN12:AO12,'[4]КОЛПИНО Апр.'!AN12:AO12,'[5]КОЛПИНО Май'!AN12:AO12,'[6]КОЛПИНО Июнь'!AN12:AO12,'[7]КОЛПИНО Июль'!AN12:AO12,'[8]КОЛПИНО Авг.'!AN12:AO12,'[9]КОЛПИНО Сент.'!AN12:AO12,'[10]КОЛПИНО Окт.'!AN12:AO12,'[11]КОЛПИНО Нояб.'!AN12:AO12,'[12]КОЛПИНО Дек.'!AN12:AO12)</f>
        <v>0</v>
      </c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</row>
    <row r="16" spans="1:96" s="4" customFormat="1" ht="15.95" customHeight="1" x14ac:dyDescent="0.25">
      <c r="A16" s="201"/>
      <c r="B16" s="202"/>
      <c r="C16" s="23" t="s">
        <v>5</v>
      </c>
      <c r="D16" s="47"/>
      <c r="E16" s="49">
        <f>SUM('[1]КОЛПИНО Янв. '!D13:E13,'[2]КОЛПИНО Февр.'!D13:E13,'[3]КОЛПИНО Март'!D13:E13,'[4]КОЛПИНО Апр.'!D13:E13,'[5]КОЛПИНО Май'!D13:E13,'[6]КОЛПИНО Июнь'!D13:E13,'[7]КОЛПИНО Июль'!D13:E13,'[8]КОЛПИНО Авг.'!D13:E13,'[9]КОЛПИНО Сент.'!D13:E13,'[10]КОЛПИНО Окт.'!D13:E13,'[11]КОЛПИНО Нояб.'!D13:E13,'[12]КОЛПИНО Дек.'!D13:E13)</f>
        <v>0</v>
      </c>
      <c r="F16" s="47"/>
      <c r="G16" s="49">
        <f>SUM('[1]КОЛПИНО Янв. '!F13:G13,'[2]КОЛПИНО Февр.'!F13:G13,'[3]КОЛПИНО Март'!F13:G13,'[4]КОЛПИНО Апр.'!F13:G13,'[5]КОЛПИНО Май'!F13:G13,'[6]КОЛПИНО Июнь'!F13:G13,'[7]КОЛПИНО Июль'!F13:G13,'[8]КОЛПИНО Авг.'!F13:G13,'[9]КОЛПИНО Сент.'!F13:G13,'[10]КОЛПИНО Окт.'!F13:G13,'[11]КОЛПИНО Нояб.'!F13:G13,'[12]КОЛПИНО Дек.'!F13:G13)</f>
        <v>0</v>
      </c>
      <c r="H16" s="47"/>
      <c r="I16" s="49">
        <f>SUM('[1]КОЛПИНО Янв. '!H13:I13,'[2]КОЛПИНО Февр.'!H13:I13,'[3]КОЛПИНО Март'!H13:I13,'[4]КОЛПИНО Апр.'!H13:I13,'[5]КОЛПИНО Май'!H13:I13,'[6]КОЛПИНО Июнь'!H13:I13,'[7]КОЛПИНО Июль'!H13:I13,'[8]КОЛПИНО Авг.'!H13:I13,'[9]КОЛПИНО Сент.'!H13:I13,'[10]КОЛПИНО Окт.'!H13:I13,'[11]КОЛПИНО Нояб.'!H13:I13,'[12]КОЛПИНО Дек.'!H13:I13)</f>
        <v>0</v>
      </c>
      <c r="J16" s="47"/>
      <c r="K16" s="49">
        <f>SUM('[1]КОЛПИНО Янв. '!J13:K13,'[2]КОЛПИНО Февр.'!J13:K13,'[3]КОЛПИНО Март'!J13:K13,'[4]КОЛПИНО Апр.'!J13:K13,'[5]КОЛПИНО Май'!J13:K13,'[6]КОЛПИНО Июнь'!J13:K13,'[7]КОЛПИНО Июль'!J13:K13,'[8]КОЛПИНО Авг.'!J13:K13,'[9]КОЛПИНО Сент.'!J13:K13,'[10]КОЛПИНО Окт.'!J13:K13,'[11]КОЛПИНО Нояб.'!J13:K13,'[12]КОЛПИНО Дек.'!J13:K13)</f>
        <v>0</v>
      </c>
      <c r="L16" s="47"/>
      <c r="M16" s="49">
        <f>SUM('[1]КОЛПИНО Янв. '!L13:M13,'[2]КОЛПИНО Февр.'!L13:M13,'[3]КОЛПИНО Март'!L13:M13,'[4]КОЛПИНО Апр.'!L13:M13,'[5]КОЛПИНО Май'!L13:M13,'[6]КОЛПИНО Июнь'!L13:M13,'[7]КОЛПИНО Июль'!L13:M13,'[8]КОЛПИНО Авг.'!L13:M13,'[9]КОЛПИНО Сент.'!L13:M13,'[10]КОЛПИНО Окт.'!L13:M13,'[11]КОЛПИНО Нояб.'!L13:M13,'[12]КОЛПИНО Дек.'!L13:M13)</f>
        <v>0</v>
      </c>
      <c r="N16" s="47"/>
      <c r="O16" s="49">
        <f>SUM('[1]КОЛПИНО Янв. '!N13:O13,'[2]КОЛПИНО Февр.'!N13:O13,'[3]КОЛПИНО Март'!N13:O13,'[4]КОЛПИНО Апр.'!N13:O13,'[5]КОЛПИНО Май'!N13:O13,'[6]КОЛПИНО Июнь'!N13:O13,'[7]КОЛПИНО Июль'!N13:O13,'[8]КОЛПИНО Авг.'!N13:O13,'[9]КОЛПИНО Сент.'!N13:O13,'[10]КОЛПИНО Окт.'!N13:O13,'[11]КОЛПИНО Нояб.'!N13:O13,'[12]КОЛПИНО Дек.'!N13:O13)</f>
        <v>0</v>
      </c>
      <c r="P16" s="47"/>
      <c r="Q16" s="49">
        <f>SUM('[1]КОЛПИНО Янв. '!P13:Q13,'[2]КОЛПИНО Февр.'!P13:Q13,'[3]КОЛПИНО Март'!P13:Q13,'[4]КОЛПИНО Апр.'!P13:Q13,'[5]КОЛПИНО Май'!P13:Q13,'[6]КОЛПИНО Июнь'!P13:Q13,'[7]КОЛПИНО Июль'!P13:Q13,'[8]КОЛПИНО Авг.'!P13:Q13,'[9]КОЛПИНО Сент.'!P13:Q13,'[10]КОЛПИНО Окт.'!P13:Q13,'[11]КОЛПИНО Нояб.'!P13:Q13,'[12]КОЛПИНО Дек.'!P13:Q13)</f>
        <v>0</v>
      </c>
      <c r="R16" s="47"/>
      <c r="S16" s="49">
        <f>SUM('[1]КОЛПИНО Янв. '!R13:S13,'[2]КОЛПИНО Февр.'!R13:S13,'[3]КОЛПИНО Март'!R13:S13,'[4]КОЛПИНО Апр.'!R13:S13,'[5]КОЛПИНО Май'!R13:S13,'[6]КОЛПИНО Июнь'!R13:S13,'[7]КОЛПИНО Июль'!R13:S13,'[8]КОЛПИНО Авг.'!R13:S13,'[9]КОЛПИНО Сент.'!R13:S13,'[10]КОЛПИНО Окт.'!R13:S13,'[11]КОЛПИНО Нояб.'!R13:S13,'[12]КОЛПИНО Дек.'!R13:S13)</f>
        <v>0</v>
      </c>
      <c r="T16" s="47"/>
      <c r="U16" s="49">
        <f>SUM('[1]КОЛПИНО Янв. '!T13:U13,'[2]КОЛПИНО Февр.'!T13:U13,'[3]КОЛПИНО Март'!T13:U13,'[4]КОЛПИНО Апр.'!T13:U13,'[5]КОЛПИНО Май'!T13:U13,'[6]КОЛПИНО Июнь'!T13:U13,'[7]КОЛПИНО Июль'!T13:U13,'[8]КОЛПИНО Авг.'!T13:U13,'[9]КОЛПИНО Сент.'!T13:U13,'[10]КОЛПИНО Окт.'!T13:U13,'[11]КОЛПИНО Нояб.'!T13:U13,'[12]КОЛПИНО Дек.'!T13:U13)</f>
        <v>0</v>
      </c>
      <c r="V16" s="47"/>
      <c r="W16" s="49">
        <f>SUM('[1]КОЛПИНО Янв. '!V13:W13,'[2]КОЛПИНО Февр.'!V13:W13,'[3]КОЛПИНО Март'!V13:W13,'[4]КОЛПИНО Апр.'!V13:W13,'[5]КОЛПИНО Май'!V13:W13,'[6]КОЛПИНО Июнь'!V13:W13,'[7]КОЛПИНО Июль'!V13:W13,'[8]КОЛПИНО Авг.'!V13:W13,'[9]КОЛПИНО Сент.'!V13:W13,'[10]КОЛПИНО Окт.'!V13:W13,'[11]КОЛПИНО Нояб.'!V13:W13,'[12]КОЛПИНО Дек.'!V13:W13)</f>
        <v>0</v>
      </c>
      <c r="X16" s="47"/>
      <c r="Y16" s="49">
        <f>SUM('[1]КОЛПИНО Янв. '!X13:Y13,'[2]КОЛПИНО Февр.'!X13:Y13,'[3]КОЛПИНО Март'!X13:Y13,'[4]КОЛПИНО Апр.'!X13:Y13,'[5]КОЛПИНО Май'!X13:Y13,'[6]КОЛПИНО Июнь'!X13:Y13,'[7]КОЛПИНО Июль'!X13:Y13,'[8]КОЛПИНО Авг.'!X13:Y13,'[9]КОЛПИНО Сент.'!X13:Y13,'[10]КОЛПИНО Окт.'!X13:Y13,'[11]КОЛПИНО Нояб.'!X13:Y13,'[12]КОЛПИНО Дек.'!X13:Y13)</f>
        <v>0</v>
      </c>
      <c r="Z16" s="47"/>
      <c r="AA16" s="49">
        <f>SUM('[1]КОЛПИНО Янв. '!Z13:AA13,'[2]КОЛПИНО Февр.'!Z13:AA13,'[3]КОЛПИНО Март'!Z13:AA13,'[4]КОЛПИНО Апр.'!Z13:AA13,'[5]КОЛПИНО Май'!Z13:AA13,'[6]КОЛПИНО Июнь'!Z13:AA13,'[7]КОЛПИНО Июль'!Z13:AA13,'[8]КОЛПИНО Авг.'!Z13:AA13,'[9]КОЛПИНО Сент.'!Z13:AA13,'[10]КОЛПИНО Окт.'!Z13:AA13,'[11]КОЛПИНО Нояб.'!Z13:AA13,'[12]КОЛПИНО Дек.'!Z13:AA13)</f>
        <v>0</v>
      </c>
      <c r="AB16" s="47"/>
      <c r="AC16" s="49">
        <f>SUM('[1]КОЛПИНО Янв. '!AB13:AC13,'[2]КОЛПИНО Февр.'!AB13:AC13,'[3]КОЛПИНО Март'!AB13:AC13,'[4]КОЛПИНО Апр.'!AB13:AC13,'[5]КОЛПИНО Май'!AB13:AC13,'[6]КОЛПИНО Июнь'!AB13:AC13,'[7]КОЛПИНО Июль'!AB13:AC13,'[8]КОЛПИНО Авг.'!AB13:AC13,'[9]КОЛПИНО Сент.'!AB13:AC13,'[10]КОЛПИНО Окт.'!AB13:AC13,'[11]КОЛПИНО Нояб.'!AB13:AC13,'[12]КОЛПИНО Дек.'!AB13:AC13)</f>
        <v>0</v>
      </c>
      <c r="AD16" s="47"/>
      <c r="AE16" s="49">
        <f>SUM('[1]КОЛПИНО Янв. '!AD13:AE13,'[2]КОЛПИНО Февр.'!AD13:AE13,'[3]КОЛПИНО Март'!AD13:AE13,'[4]КОЛПИНО Апр.'!AD13:AE13,'[5]КОЛПИНО Май'!AD13:AE13,'[6]КОЛПИНО Июнь'!AD13:AE13,'[7]КОЛПИНО Июль'!AD13:AE13,'[8]КОЛПИНО Авг.'!AD13:AE13,'[9]КОЛПИНО Сент.'!AD13:AE13,'[10]КОЛПИНО Окт.'!AD13:AE13,'[11]КОЛПИНО Нояб.'!AD13:AE13,'[12]КОЛПИНО Дек.'!AD13:AE13)</f>
        <v>0</v>
      </c>
      <c r="AF16" s="47"/>
      <c r="AG16" s="49">
        <f>SUM('[1]КОЛПИНО Янв. '!AF13:AG13,'[2]КОЛПИНО Февр.'!AF13:AG13,'[3]КОЛПИНО Март'!AF13:AG13,'[4]КОЛПИНО Апр.'!AF13:AG13,'[5]КОЛПИНО Май'!AF13:AG13,'[6]КОЛПИНО Июнь'!AF13:AG13,'[7]КОЛПИНО Июль'!AF13:AG13,'[8]КОЛПИНО Авг.'!AF13:AG13,'[9]КОЛПИНО Сент.'!AF13:AG13,'[10]КОЛПИНО Окт.'!AF13:AG13,'[11]КОЛПИНО Нояб.'!AF13:AG13,'[12]КОЛПИНО Дек.'!AF13:AG13)</f>
        <v>0</v>
      </c>
      <c r="AH16" s="47"/>
      <c r="AI16" s="49">
        <f>SUM('[1]КОЛПИНО Янв. '!AH13:AI13,'[2]КОЛПИНО Февр.'!AH13:AI13,'[3]КОЛПИНО Март'!AH13:AI13,'[4]КОЛПИНО Апр.'!AH13:AI13,'[5]КОЛПИНО Май'!AH13:AI13,'[6]КОЛПИНО Июнь'!AH13:AI13,'[7]КОЛПИНО Июль'!AH13:AI13,'[8]КОЛПИНО Авг.'!AH13:AI13,'[9]КОЛПИНО Сент.'!AH13:AI13,'[10]КОЛПИНО Окт.'!AH13:AI13,'[11]КОЛПИНО Нояб.'!AH13:AI13,'[12]КОЛПИНО Дек.'!AH13:AI13)</f>
        <v>0</v>
      </c>
      <c r="AJ16" s="47"/>
      <c r="AK16" s="49">
        <f>SUM('[1]КОЛПИНО Янв. '!AJ13:AK13,'[2]КОЛПИНО Февр.'!AJ13:AK13,'[3]КОЛПИНО Март'!AJ13:AK13,'[4]КОЛПИНО Апр.'!AJ13:AK13,'[5]КОЛПИНО Май'!AJ13:AK13,'[6]КОЛПИНО Июнь'!AJ13:AK13,'[7]КОЛПИНО Июль'!AJ13:AK13,'[8]КОЛПИНО Авг.'!AJ13:AK13,'[9]КОЛПИНО Сент.'!AJ13:AK13,'[10]КОЛПИНО Окт.'!AJ13:AK13,'[11]КОЛПИНО Нояб.'!AJ13:AK13,'[12]КОЛПИНО Дек.'!AJ13:AK13)</f>
        <v>0</v>
      </c>
      <c r="AL16" s="47"/>
      <c r="AM16" s="49">
        <f>SUM('[1]КОЛПИНО Янв. '!AL13:AM13,'[2]КОЛПИНО Февр.'!AL13:AM13,'[3]КОЛПИНО Март'!AL13:AM13,'[4]КОЛПИНО Апр.'!AL13:AM13,'[5]КОЛПИНО Май'!AL13:AM13,'[6]КОЛПИНО Июнь'!AL13:AM13,'[7]КОЛПИНО Июль'!AL13:AM13,'[8]КОЛПИНО Авг.'!AL13:AM13,'[9]КОЛПИНО Сент.'!AL13:AM13,'[10]КОЛПИНО Окт.'!AL13:AM13,'[11]КОЛПИНО Нояб.'!AL13:AM13,'[12]КОЛПИНО Дек.'!AL13:AM13)</f>
        <v>0</v>
      </c>
      <c r="AN16" s="47"/>
      <c r="AO16" s="49">
        <f>SUM('[1]КОЛПИНО Янв. '!AN13:AO13,'[2]КОЛПИНО Февр.'!AN13:AO13,'[3]КОЛПИНО Март'!AN13:AO13,'[4]КОЛПИНО Апр.'!AN13:AO13,'[5]КОЛПИНО Май'!AN13:AO13,'[6]КОЛПИНО Июнь'!AN13:AO13,'[7]КОЛПИНО Июль'!AN13:AO13,'[8]КОЛПИНО Авг.'!AN13:AO13,'[9]КОЛПИНО Сент.'!AN13:AO13,'[10]КОЛПИНО Окт.'!AN13:AO13,'[11]КОЛПИНО Нояб.'!AN13:AO13,'[12]КОЛПИНО Дек.'!AN13:AO13)</f>
        <v>0</v>
      </c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</row>
    <row r="17" spans="1:96" s="4" customFormat="1" ht="15.95" customHeight="1" x14ac:dyDescent="0.25">
      <c r="A17" s="201" t="s">
        <v>16</v>
      </c>
      <c r="B17" s="200" t="s">
        <v>59</v>
      </c>
      <c r="C17" s="23" t="s">
        <v>7</v>
      </c>
      <c r="D17" s="47"/>
      <c r="E17" s="49">
        <f>SUM('[1]КОЛПИНО Янв. '!D14:E14,'[2]КОЛПИНО Февр.'!D14:E14,'[3]КОЛПИНО Март'!D14:E14,'[4]КОЛПИНО Апр.'!D14:E14,'[5]КОЛПИНО Май'!D14:E14,'[6]КОЛПИНО Июнь'!D14:E14,'[7]КОЛПИНО Июль'!D14:E14,'[8]КОЛПИНО Авг.'!D14:E14,'[9]КОЛПИНО Сент.'!D14:E14,'[10]КОЛПИНО Окт.'!D14:E14,'[11]КОЛПИНО Нояб.'!D14:E14,'[12]КОЛПИНО Дек.'!D14:E14)</f>
        <v>0</v>
      </c>
      <c r="F17" s="47"/>
      <c r="G17" s="49">
        <f>SUM('[1]КОЛПИНО Янв. '!F14:G14,'[2]КОЛПИНО Февр.'!F14:G14,'[3]КОЛПИНО Март'!F14:G14,'[4]КОЛПИНО Апр.'!F14:G14,'[5]КОЛПИНО Май'!F14:G14,'[6]КОЛПИНО Июнь'!F14:G14,'[7]КОЛПИНО Июль'!F14:G14,'[8]КОЛПИНО Авг.'!F14:G14,'[9]КОЛПИНО Сент.'!F14:G14,'[10]КОЛПИНО Окт.'!F14:G14,'[11]КОЛПИНО Нояб.'!F14:G14,'[12]КОЛПИНО Дек.'!F14:G14)</f>
        <v>0</v>
      </c>
      <c r="H17" s="47"/>
      <c r="I17" s="49">
        <f>SUM('[1]КОЛПИНО Янв. '!H14:I14,'[2]КОЛПИНО Февр.'!H14:I14,'[3]КОЛПИНО Март'!H14:I14,'[4]КОЛПИНО Апр.'!H14:I14,'[5]КОЛПИНО Май'!H14:I14,'[6]КОЛПИНО Июнь'!H14:I14,'[7]КОЛПИНО Июль'!H14:I14,'[8]КОЛПИНО Авг.'!H14:I14,'[9]КОЛПИНО Сент.'!H14:I14,'[10]КОЛПИНО Окт.'!H14:I14,'[11]КОЛПИНО Нояб.'!H14:I14,'[12]КОЛПИНО Дек.'!H14:I14)</f>
        <v>0</v>
      </c>
      <c r="J17" s="47"/>
      <c r="K17" s="49">
        <f>SUM('[1]КОЛПИНО Янв. '!J14:K14,'[2]КОЛПИНО Февр.'!J14:K14,'[3]КОЛПИНО Март'!J14:K14,'[4]КОЛПИНО Апр.'!J14:K14,'[5]КОЛПИНО Май'!J14:K14,'[6]КОЛПИНО Июнь'!J14:K14,'[7]КОЛПИНО Июль'!J14:K14,'[8]КОЛПИНО Авг.'!J14:K14,'[9]КОЛПИНО Сент.'!J14:K14,'[10]КОЛПИНО Окт.'!J14:K14,'[11]КОЛПИНО Нояб.'!J14:K14,'[12]КОЛПИНО Дек.'!J14:K14)</f>
        <v>0</v>
      </c>
      <c r="L17" s="47"/>
      <c r="M17" s="49">
        <f>SUM('[1]КОЛПИНО Янв. '!L14:M14,'[2]КОЛПИНО Февр.'!L14:M14,'[3]КОЛПИНО Март'!L14:M14,'[4]КОЛПИНО Апр.'!L14:M14,'[5]КОЛПИНО Май'!L14:M14,'[6]КОЛПИНО Июнь'!L14:M14,'[7]КОЛПИНО Июль'!L14:M14,'[8]КОЛПИНО Авг.'!L14:M14,'[9]КОЛПИНО Сент.'!L14:M14,'[10]КОЛПИНО Окт.'!L14:M14,'[11]КОЛПИНО Нояб.'!L14:M14,'[12]КОЛПИНО Дек.'!L14:M14)</f>
        <v>0</v>
      </c>
      <c r="N17" s="47"/>
      <c r="O17" s="49">
        <f>SUM('[1]КОЛПИНО Янв. '!N14:O14,'[2]КОЛПИНО Февр.'!N14:O14,'[3]КОЛПИНО Март'!N14:O14,'[4]КОЛПИНО Апр.'!N14:O14,'[5]КОЛПИНО Май'!N14:O14,'[6]КОЛПИНО Июнь'!N14:O14,'[7]КОЛПИНО Июль'!N14:O14,'[8]КОЛПИНО Авг.'!N14:O14,'[9]КОЛПИНО Сент.'!N14:O14,'[10]КОЛПИНО Окт.'!N14:O14,'[11]КОЛПИНО Нояб.'!N14:O14,'[12]КОЛПИНО Дек.'!N14:O14)</f>
        <v>0</v>
      </c>
      <c r="P17" s="47"/>
      <c r="Q17" s="49">
        <f>SUM('[1]КОЛПИНО Янв. '!P14:Q14,'[2]КОЛПИНО Февр.'!P14:Q14,'[3]КОЛПИНО Март'!P14:Q14,'[4]КОЛПИНО Апр.'!P14:Q14,'[5]КОЛПИНО Май'!P14:Q14,'[6]КОЛПИНО Июнь'!P14:Q14,'[7]КОЛПИНО Июль'!P14:Q14,'[8]КОЛПИНО Авг.'!P14:Q14,'[9]КОЛПИНО Сент.'!P14:Q14,'[10]КОЛПИНО Окт.'!P14:Q14,'[11]КОЛПИНО Нояб.'!P14:Q14,'[12]КОЛПИНО Дек.'!P14:Q14)</f>
        <v>0</v>
      </c>
      <c r="R17" s="47"/>
      <c r="S17" s="49">
        <f>SUM('[1]КОЛПИНО Янв. '!R14:S14,'[2]КОЛПИНО Февр.'!R14:S14,'[3]КОЛПИНО Март'!R14:S14,'[4]КОЛПИНО Апр.'!R14:S14,'[5]КОЛПИНО Май'!R14:S14,'[6]КОЛПИНО Июнь'!R14:S14,'[7]КОЛПИНО Июль'!R14:S14,'[8]КОЛПИНО Авг.'!R14:S14,'[9]КОЛПИНО Сент.'!R14:S14,'[10]КОЛПИНО Окт.'!R14:S14,'[11]КОЛПИНО Нояб.'!R14:S14,'[12]КОЛПИНО Дек.'!R14:S14)</f>
        <v>0</v>
      </c>
      <c r="T17" s="47"/>
      <c r="U17" s="49">
        <f>SUM('[1]КОЛПИНО Янв. '!T14:U14,'[2]КОЛПИНО Февр.'!T14:U14,'[3]КОЛПИНО Март'!T14:U14,'[4]КОЛПИНО Апр.'!T14:U14,'[5]КОЛПИНО Май'!T14:U14,'[6]КОЛПИНО Июнь'!T14:U14,'[7]КОЛПИНО Июль'!T14:U14,'[8]КОЛПИНО Авг.'!T14:U14,'[9]КОЛПИНО Сент.'!T14:U14,'[10]КОЛПИНО Окт.'!T14:U14,'[11]КОЛПИНО Нояб.'!T14:U14,'[12]КОЛПИНО Дек.'!T14:U14)</f>
        <v>0</v>
      </c>
      <c r="V17" s="47"/>
      <c r="W17" s="49">
        <f>SUM('[1]КОЛПИНО Янв. '!V14:W14,'[2]КОЛПИНО Февр.'!V14:W14,'[3]КОЛПИНО Март'!V14:W14,'[4]КОЛПИНО Апр.'!V14:W14,'[5]КОЛПИНО Май'!V14:W14,'[6]КОЛПИНО Июнь'!V14:W14,'[7]КОЛПИНО Июль'!V14:W14,'[8]КОЛПИНО Авг.'!V14:W14,'[9]КОЛПИНО Сент.'!V14:W14,'[10]КОЛПИНО Окт.'!V14:W14,'[11]КОЛПИНО Нояб.'!V14:W14,'[12]КОЛПИНО Дек.'!V14:W14)</f>
        <v>0</v>
      </c>
      <c r="X17" s="47"/>
      <c r="Y17" s="49">
        <f>SUM('[1]КОЛПИНО Янв. '!X14:Y14,'[2]КОЛПИНО Февр.'!X14:Y14,'[3]КОЛПИНО Март'!X14:Y14,'[4]КОЛПИНО Апр.'!X14:Y14,'[5]КОЛПИНО Май'!X14:Y14,'[6]КОЛПИНО Июнь'!X14:Y14,'[7]КОЛПИНО Июль'!X14:Y14,'[8]КОЛПИНО Авг.'!X14:Y14,'[9]КОЛПИНО Сент.'!X14:Y14,'[10]КОЛПИНО Окт.'!X14:Y14,'[11]КОЛПИНО Нояб.'!X14:Y14,'[12]КОЛПИНО Дек.'!X14:Y14)</f>
        <v>0</v>
      </c>
      <c r="Z17" s="47"/>
      <c r="AA17" s="49">
        <f>SUM('[1]КОЛПИНО Янв. '!Z14:AA14,'[2]КОЛПИНО Февр.'!Z14:AA14,'[3]КОЛПИНО Март'!Z14:AA14,'[4]КОЛПИНО Апр.'!Z14:AA14,'[5]КОЛПИНО Май'!Z14:AA14,'[6]КОЛПИНО Июнь'!Z14:AA14,'[7]КОЛПИНО Июль'!Z14:AA14,'[8]КОЛПИНО Авг.'!Z14:AA14,'[9]КОЛПИНО Сент.'!Z14:AA14,'[10]КОЛПИНО Окт.'!Z14:AA14,'[11]КОЛПИНО Нояб.'!Z14:AA14,'[12]КОЛПИНО Дек.'!Z14:AA14)</f>
        <v>0</v>
      </c>
      <c r="AB17" s="47"/>
      <c r="AC17" s="49">
        <f>SUM('[1]КОЛПИНО Янв. '!AB14:AC14,'[2]КОЛПИНО Февр.'!AB14:AC14,'[3]КОЛПИНО Март'!AB14:AC14,'[4]КОЛПИНО Апр.'!AB14:AC14,'[5]КОЛПИНО Май'!AB14:AC14,'[6]КОЛПИНО Июнь'!AB14:AC14,'[7]КОЛПИНО Июль'!AB14:AC14,'[8]КОЛПИНО Авг.'!AB14:AC14,'[9]КОЛПИНО Сент.'!AB14:AC14,'[10]КОЛПИНО Окт.'!AB14:AC14,'[11]КОЛПИНО Нояб.'!AB14:AC14,'[12]КОЛПИНО Дек.'!AB14:AC14)</f>
        <v>0</v>
      </c>
      <c r="AD17" s="47"/>
      <c r="AE17" s="49">
        <f>SUM('[1]КОЛПИНО Янв. '!AD14:AE14,'[2]КОЛПИНО Февр.'!AD14:AE14,'[3]КОЛПИНО Март'!AD14:AE14,'[4]КОЛПИНО Апр.'!AD14:AE14,'[5]КОЛПИНО Май'!AD14:AE14,'[6]КОЛПИНО Июнь'!AD14:AE14,'[7]КОЛПИНО Июль'!AD14:AE14,'[8]КОЛПИНО Авг.'!AD14:AE14,'[9]КОЛПИНО Сент.'!AD14:AE14,'[10]КОЛПИНО Окт.'!AD14:AE14,'[11]КОЛПИНО Нояб.'!AD14:AE14,'[12]КОЛПИНО Дек.'!AD14:AE14)</f>
        <v>0</v>
      </c>
      <c r="AF17" s="47"/>
      <c r="AG17" s="49">
        <f>SUM('[1]КОЛПИНО Янв. '!AF14:AG14,'[2]КОЛПИНО Февр.'!AF14:AG14,'[3]КОЛПИНО Март'!AF14:AG14,'[4]КОЛПИНО Апр.'!AF14:AG14,'[5]КОЛПИНО Май'!AF14:AG14,'[6]КОЛПИНО Июнь'!AF14:AG14,'[7]КОЛПИНО Июль'!AF14:AG14,'[8]КОЛПИНО Авг.'!AF14:AG14,'[9]КОЛПИНО Сент.'!AF14:AG14,'[10]КОЛПИНО Окт.'!AF14:AG14,'[11]КОЛПИНО Нояб.'!AF14:AG14,'[12]КОЛПИНО Дек.'!AF14:AG14)</f>
        <v>0</v>
      </c>
      <c r="AH17" s="47"/>
      <c r="AI17" s="49">
        <f>SUM('[1]КОЛПИНО Янв. '!AH14:AI14,'[2]КОЛПИНО Февр.'!AH14:AI14,'[3]КОЛПИНО Март'!AH14:AI14,'[4]КОЛПИНО Апр.'!AH14:AI14,'[5]КОЛПИНО Май'!AH14:AI14,'[6]КОЛПИНО Июнь'!AH14:AI14,'[7]КОЛПИНО Июль'!AH14:AI14,'[8]КОЛПИНО Авг.'!AH14:AI14,'[9]КОЛПИНО Сент.'!AH14:AI14,'[10]КОЛПИНО Окт.'!AH14:AI14,'[11]КОЛПИНО Нояб.'!AH14:AI14,'[12]КОЛПИНО Дек.'!AH14:AI14)</f>
        <v>0</v>
      </c>
      <c r="AJ17" s="47"/>
      <c r="AK17" s="49">
        <f>SUM('[1]КОЛПИНО Янв. '!AJ14:AK14,'[2]КОЛПИНО Февр.'!AJ14:AK14,'[3]КОЛПИНО Март'!AJ14:AK14,'[4]КОЛПИНО Апр.'!AJ14:AK14,'[5]КОЛПИНО Май'!AJ14:AK14,'[6]КОЛПИНО Июнь'!AJ14:AK14,'[7]КОЛПИНО Июль'!AJ14:AK14,'[8]КОЛПИНО Авг.'!AJ14:AK14,'[9]КОЛПИНО Сент.'!AJ14:AK14,'[10]КОЛПИНО Окт.'!AJ14:AK14,'[11]КОЛПИНО Нояб.'!AJ14:AK14,'[12]КОЛПИНО Дек.'!AJ14:AK14)</f>
        <v>0</v>
      </c>
      <c r="AL17" s="47"/>
      <c r="AM17" s="49">
        <f>SUM('[1]КОЛПИНО Янв. '!AL14:AM14,'[2]КОЛПИНО Февр.'!AL14:AM14,'[3]КОЛПИНО Март'!AL14:AM14,'[4]КОЛПИНО Апр.'!AL14:AM14,'[5]КОЛПИНО Май'!AL14:AM14,'[6]КОЛПИНО Июнь'!AL14:AM14,'[7]КОЛПИНО Июль'!AL14:AM14,'[8]КОЛПИНО Авг.'!AL14:AM14,'[9]КОЛПИНО Сент.'!AL14:AM14,'[10]КОЛПИНО Окт.'!AL14:AM14,'[11]КОЛПИНО Нояб.'!AL14:AM14,'[12]КОЛПИНО Дек.'!AL14:AM14)</f>
        <v>0</v>
      </c>
      <c r="AN17" s="47"/>
      <c r="AO17" s="49">
        <f>SUM('[1]КОЛПИНО Янв. '!AN14:AO14,'[2]КОЛПИНО Февр.'!AN14:AO14,'[3]КОЛПИНО Март'!AN14:AO14,'[4]КОЛПИНО Апр.'!AN14:AO14,'[5]КОЛПИНО Май'!AN14:AO14,'[6]КОЛПИНО Июнь'!AN14:AO14,'[7]КОЛПИНО Июль'!AN14:AO14,'[8]КОЛПИНО Авг.'!AN14:AO14,'[9]КОЛПИНО Сент.'!AN14:AO14,'[10]КОЛПИНО Окт.'!AN14:AO14,'[11]КОЛПИНО Нояб.'!AN14:AO14,'[12]КОЛПИНО Дек.'!AN14:AO14)</f>
        <v>0</v>
      </c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</row>
    <row r="18" spans="1:96" s="4" customFormat="1" ht="34.9" customHeight="1" x14ac:dyDescent="0.25">
      <c r="A18" s="201"/>
      <c r="B18" s="200"/>
      <c r="C18" s="23" t="s">
        <v>5</v>
      </c>
      <c r="D18" s="47"/>
      <c r="E18" s="49">
        <f>SUM('[1]КОЛПИНО Янв. '!D15:E15,'[2]КОЛПИНО Февр.'!D15:E15,'[3]КОЛПИНО Март'!D15:E15,'[4]КОЛПИНО Апр.'!D15:E15,'[5]КОЛПИНО Май'!D15:E15,'[6]КОЛПИНО Июнь'!D15:E15,'[7]КОЛПИНО Июль'!D15:E15,'[8]КОЛПИНО Авг.'!D15:E15,'[9]КОЛПИНО Сент.'!D15:E15,'[10]КОЛПИНО Окт.'!D15:E15,'[11]КОЛПИНО Нояб.'!D15:E15,'[12]КОЛПИНО Дек.'!D15:E15)</f>
        <v>0</v>
      </c>
      <c r="F18" s="47"/>
      <c r="G18" s="49">
        <f>SUM('[1]КОЛПИНО Янв. '!F15:G15,'[2]КОЛПИНО Февр.'!F15:G15,'[3]КОЛПИНО Март'!F15:G15,'[4]КОЛПИНО Апр.'!F15:G15,'[5]КОЛПИНО Май'!F15:G15,'[6]КОЛПИНО Июнь'!F15:G15,'[7]КОЛПИНО Июль'!F15:G15,'[8]КОЛПИНО Авг.'!F15:G15,'[9]КОЛПИНО Сент.'!F15:G15,'[10]КОЛПИНО Окт.'!F15:G15,'[11]КОЛПИНО Нояб.'!F15:G15,'[12]КОЛПИНО Дек.'!F15:G15)</f>
        <v>0</v>
      </c>
      <c r="H18" s="47"/>
      <c r="I18" s="49">
        <f>SUM('[1]КОЛПИНО Янв. '!H15:I15,'[2]КОЛПИНО Февр.'!H15:I15,'[3]КОЛПИНО Март'!H15:I15,'[4]КОЛПИНО Апр.'!H15:I15,'[5]КОЛПИНО Май'!H15:I15,'[6]КОЛПИНО Июнь'!H15:I15,'[7]КОЛПИНО Июль'!H15:I15,'[8]КОЛПИНО Авг.'!H15:I15,'[9]КОЛПИНО Сент.'!H15:I15,'[10]КОЛПИНО Окт.'!H15:I15,'[11]КОЛПИНО Нояб.'!H15:I15,'[12]КОЛПИНО Дек.'!H15:I15)</f>
        <v>0</v>
      </c>
      <c r="J18" s="47"/>
      <c r="K18" s="49">
        <f>SUM('[1]КОЛПИНО Янв. '!J15:K15,'[2]КОЛПИНО Февр.'!J15:K15,'[3]КОЛПИНО Март'!J15:K15,'[4]КОЛПИНО Апр.'!J15:K15,'[5]КОЛПИНО Май'!J15:K15,'[6]КОЛПИНО Июнь'!J15:K15,'[7]КОЛПИНО Июль'!J15:K15,'[8]КОЛПИНО Авг.'!J15:K15,'[9]КОЛПИНО Сент.'!J15:K15,'[10]КОЛПИНО Окт.'!J15:K15,'[11]КОЛПИНО Нояб.'!J15:K15,'[12]КОЛПИНО Дек.'!J15:K15)</f>
        <v>0</v>
      </c>
      <c r="L18" s="47"/>
      <c r="M18" s="49">
        <f>SUM('[1]КОЛПИНО Янв. '!L15:M15,'[2]КОЛПИНО Февр.'!L15:M15,'[3]КОЛПИНО Март'!L15:M15,'[4]КОЛПИНО Апр.'!L15:M15,'[5]КОЛПИНО Май'!L15:M15,'[6]КОЛПИНО Июнь'!L15:M15,'[7]КОЛПИНО Июль'!L15:M15,'[8]КОЛПИНО Авг.'!L15:M15,'[9]КОЛПИНО Сент.'!L15:M15,'[10]КОЛПИНО Окт.'!L15:M15,'[11]КОЛПИНО Нояб.'!L15:M15,'[12]КОЛПИНО Дек.'!L15:M15)</f>
        <v>0</v>
      </c>
      <c r="N18" s="47"/>
      <c r="O18" s="49">
        <f>SUM('[1]КОЛПИНО Янв. '!N15:O15,'[2]КОЛПИНО Февр.'!N15:O15,'[3]КОЛПИНО Март'!N15:O15,'[4]КОЛПИНО Апр.'!N15:O15,'[5]КОЛПИНО Май'!N15:O15,'[6]КОЛПИНО Июнь'!N15:O15,'[7]КОЛПИНО Июль'!N15:O15,'[8]КОЛПИНО Авг.'!N15:O15,'[9]КОЛПИНО Сент.'!N15:O15,'[10]КОЛПИНО Окт.'!N15:O15,'[11]КОЛПИНО Нояб.'!N15:O15,'[12]КОЛПИНО Дек.'!N15:O15)</f>
        <v>0</v>
      </c>
      <c r="P18" s="47"/>
      <c r="Q18" s="49">
        <f>SUM('[1]КОЛПИНО Янв. '!P15:Q15,'[2]КОЛПИНО Февр.'!P15:Q15,'[3]КОЛПИНО Март'!P15:Q15,'[4]КОЛПИНО Апр.'!P15:Q15,'[5]КОЛПИНО Май'!P15:Q15,'[6]КОЛПИНО Июнь'!P15:Q15,'[7]КОЛПИНО Июль'!P15:Q15,'[8]КОЛПИНО Авг.'!P15:Q15,'[9]КОЛПИНО Сент.'!P15:Q15,'[10]КОЛПИНО Окт.'!P15:Q15,'[11]КОЛПИНО Нояб.'!P15:Q15,'[12]КОЛПИНО Дек.'!P15:Q15)</f>
        <v>0</v>
      </c>
      <c r="R18" s="47"/>
      <c r="S18" s="49">
        <f>SUM('[1]КОЛПИНО Янв. '!R15:S15,'[2]КОЛПИНО Февр.'!R15:S15,'[3]КОЛПИНО Март'!R15:S15,'[4]КОЛПИНО Апр.'!R15:S15,'[5]КОЛПИНО Май'!R15:S15,'[6]КОЛПИНО Июнь'!R15:S15,'[7]КОЛПИНО Июль'!R15:S15,'[8]КОЛПИНО Авг.'!R15:S15,'[9]КОЛПИНО Сент.'!R15:S15,'[10]КОЛПИНО Окт.'!R15:S15,'[11]КОЛПИНО Нояб.'!R15:S15,'[12]КОЛПИНО Дек.'!R15:S15)</f>
        <v>0</v>
      </c>
      <c r="T18" s="47"/>
      <c r="U18" s="49">
        <f>SUM('[1]КОЛПИНО Янв. '!T15:U15,'[2]КОЛПИНО Февр.'!T15:U15,'[3]КОЛПИНО Март'!T15:U15,'[4]КОЛПИНО Апр.'!T15:U15,'[5]КОЛПИНО Май'!T15:U15,'[6]КОЛПИНО Июнь'!T15:U15,'[7]КОЛПИНО Июль'!T15:U15,'[8]КОЛПИНО Авг.'!T15:U15,'[9]КОЛПИНО Сент.'!T15:U15,'[10]КОЛПИНО Окт.'!T15:U15,'[11]КОЛПИНО Нояб.'!T15:U15,'[12]КОЛПИНО Дек.'!T15:U15)</f>
        <v>0</v>
      </c>
      <c r="V18" s="47"/>
      <c r="W18" s="49">
        <f>SUM('[1]КОЛПИНО Янв. '!V15:W15,'[2]КОЛПИНО Февр.'!V15:W15,'[3]КОЛПИНО Март'!V15:W15,'[4]КОЛПИНО Апр.'!V15:W15,'[5]КОЛПИНО Май'!V15:W15,'[6]КОЛПИНО Июнь'!V15:W15,'[7]КОЛПИНО Июль'!V15:W15,'[8]КОЛПИНО Авг.'!V15:W15,'[9]КОЛПИНО Сент.'!V15:W15,'[10]КОЛПИНО Окт.'!V15:W15,'[11]КОЛПИНО Нояб.'!V15:W15,'[12]КОЛПИНО Дек.'!V15:W15)</f>
        <v>0</v>
      </c>
      <c r="X18" s="47"/>
      <c r="Y18" s="49">
        <f>SUM('[1]КОЛПИНО Янв. '!X15:Y15,'[2]КОЛПИНО Февр.'!X15:Y15,'[3]КОЛПИНО Март'!X15:Y15,'[4]КОЛПИНО Апр.'!X15:Y15,'[5]КОЛПИНО Май'!X15:Y15,'[6]КОЛПИНО Июнь'!X15:Y15,'[7]КОЛПИНО Июль'!X15:Y15,'[8]КОЛПИНО Авг.'!X15:Y15,'[9]КОЛПИНО Сент.'!X15:Y15,'[10]КОЛПИНО Окт.'!X15:Y15,'[11]КОЛПИНО Нояб.'!X15:Y15,'[12]КОЛПИНО Дек.'!X15:Y15)</f>
        <v>0</v>
      </c>
      <c r="Z18" s="47"/>
      <c r="AA18" s="49">
        <f>SUM('[1]КОЛПИНО Янв. '!Z15:AA15,'[2]КОЛПИНО Февр.'!Z15:AA15,'[3]КОЛПИНО Март'!Z15:AA15,'[4]КОЛПИНО Апр.'!Z15:AA15,'[5]КОЛПИНО Май'!Z15:AA15,'[6]КОЛПИНО Июнь'!Z15:AA15,'[7]КОЛПИНО Июль'!Z15:AA15,'[8]КОЛПИНО Авг.'!Z15:AA15,'[9]КОЛПИНО Сент.'!Z15:AA15,'[10]КОЛПИНО Окт.'!Z15:AA15,'[11]КОЛПИНО Нояб.'!Z15:AA15,'[12]КОЛПИНО Дек.'!Z15:AA15)</f>
        <v>0</v>
      </c>
      <c r="AB18" s="47"/>
      <c r="AC18" s="49">
        <f>SUM('[1]КОЛПИНО Янв. '!AB15:AC15,'[2]КОЛПИНО Февр.'!AB15:AC15,'[3]КОЛПИНО Март'!AB15:AC15,'[4]КОЛПИНО Апр.'!AB15:AC15,'[5]КОЛПИНО Май'!AB15:AC15,'[6]КОЛПИНО Июнь'!AB15:AC15,'[7]КОЛПИНО Июль'!AB15:AC15,'[8]КОЛПИНО Авг.'!AB15:AC15,'[9]КОЛПИНО Сент.'!AB15:AC15,'[10]КОЛПИНО Окт.'!AB15:AC15,'[11]КОЛПИНО Нояб.'!AB15:AC15,'[12]КОЛПИНО Дек.'!AB15:AC15)</f>
        <v>0</v>
      </c>
      <c r="AD18" s="47"/>
      <c r="AE18" s="49">
        <f>SUM('[1]КОЛПИНО Янв. '!AD15:AE15,'[2]КОЛПИНО Февр.'!AD15:AE15,'[3]КОЛПИНО Март'!AD15:AE15,'[4]КОЛПИНО Апр.'!AD15:AE15,'[5]КОЛПИНО Май'!AD15:AE15,'[6]КОЛПИНО Июнь'!AD15:AE15,'[7]КОЛПИНО Июль'!AD15:AE15,'[8]КОЛПИНО Авг.'!AD15:AE15,'[9]КОЛПИНО Сент.'!AD15:AE15,'[10]КОЛПИНО Окт.'!AD15:AE15,'[11]КОЛПИНО Нояб.'!AD15:AE15,'[12]КОЛПИНО Дек.'!AD15:AE15)</f>
        <v>0</v>
      </c>
      <c r="AF18" s="47"/>
      <c r="AG18" s="49">
        <f>SUM('[1]КОЛПИНО Янв. '!AF15:AG15,'[2]КОЛПИНО Февр.'!AF15:AG15,'[3]КОЛПИНО Март'!AF15:AG15,'[4]КОЛПИНО Апр.'!AF15:AG15,'[5]КОЛПИНО Май'!AF15:AG15,'[6]КОЛПИНО Июнь'!AF15:AG15,'[7]КОЛПИНО Июль'!AF15:AG15,'[8]КОЛПИНО Авг.'!AF15:AG15,'[9]КОЛПИНО Сент.'!AF15:AG15,'[10]КОЛПИНО Окт.'!AF15:AG15,'[11]КОЛПИНО Нояб.'!AF15:AG15,'[12]КОЛПИНО Дек.'!AF15:AG15)</f>
        <v>0</v>
      </c>
      <c r="AH18" s="47"/>
      <c r="AI18" s="49">
        <f>SUM('[1]КОЛПИНО Янв. '!AH15:AI15,'[2]КОЛПИНО Февр.'!AH15:AI15,'[3]КОЛПИНО Март'!AH15:AI15,'[4]КОЛПИНО Апр.'!AH15:AI15,'[5]КОЛПИНО Май'!AH15:AI15,'[6]КОЛПИНО Июнь'!AH15:AI15,'[7]КОЛПИНО Июль'!AH15:AI15,'[8]КОЛПИНО Авг.'!AH15:AI15,'[9]КОЛПИНО Сент.'!AH15:AI15,'[10]КОЛПИНО Окт.'!AH15:AI15,'[11]КОЛПИНО Нояб.'!AH15:AI15,'[12]КОЛПИНО Дек.'!AH15:AI15)</f>
        <v>0</v>
      </c>
      <c r="AJ18" s="47"/>
      <c r="AK18" s="49">
        <f>SUM('[1]КОЛПИНО Янв. '!AJ15:AK15,'[2]КОЛПИНО Февр.'!AJ15:AK15,'[3]КОЛПИНО Март'!AJ15:AK15,'[4]КОЛПИНО Апр.'!AJ15:AK15,'[5]КОЛПИНО Май'!AJ15:AK15,'[6]КОЛПИНО Июнь'!AJ15:AK15,'[7]КОЛПИНО Июль'!AJ15:AK15,'[8]КОЛПИНО Авг.'!AJ15:AK15,'[9]КОЛПИНО Сент.'!AJ15:AK15,'[10]КОЛПИНО Окт.'!AJ15:AK15,'[11]КОЛПИНО Нояб.'!AJ15:AK15,'[12]КОЛПИНО Дек.'!AJ15:AK15)</f>
        <v>0</v>
      </c>
      <c r="AL18" s="47"/>
      <c r="AM18" s="49">
        <f>SUM('[1]КОЛПИНО Янв. '!AL15:AM15,'[2]КОЛПИНО Февр.'!AL15:AM15,'[3]КОЛПИНО Март'!AL15:AM15,'[4]КОЛПИНО Апр.'!AL15:AM15,'[5]КОЛПИНО Май'!AL15:AM15,'[6]КОЛПИНО Июнь'!AL15:AM15,'[7]КОЛПИНО Июль'!AL15:AM15,'[8]КОЛПИНО Авг.'!AL15:AM15,'[9]КОЛПИНО Сент.'!AL15:AM15,'[10]КОЛПИНО Окт.'!AL15:AM15,'[11]КОЛПИНО Нояб.'!AL15:AM15,'[12]КОЛПИНО Дек.'!AL15:AM15)</f>
        <v>0</v>
      </c>
      <c r="AN18" s="47"/>
      <c r="AO18" s="49">
        <f>SUM('[1]КОЛПИНО Янв. '!AN15:AO15,'[2]КОЛПИНО Февр.'!AN15:AO15,'[3]КОЛПИНО Март'!AN15:AO15,'[4]КОЛПИНО Апр.'!AN15:AO15,'[5]КОЛПИНО Май'!AN15:AO15,'[6]КОЛПИНО Июнь'!AN15:AO15,'[7]КОЛПИНО Июль'!AN15:AO15,'[8]КОЛПИНО Авг.'!AN15:AO15,'[9]КОЛПИНО Сент.'!AN15:AO15,'[10]КОЛПИНО Окт.'!AN15:AO15,'[11]КОЛПИНО Нояб.'!AN15:AO15,'[12]КОЛПИНО Дек.'!AN15:AO15)</f>
        <v>0</v>
      </c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</row>
    <row r="19" spans="1:96" s="4" customFormat="1" ht="15.95" customHeight="1" x14ac:dyDescent="0.25">
      <c r="A19" s="201" t="s">
        <v>17</v>
      </c>
      <c r="B19" s="200" t="s">
        <v>8</v>
      </c>
      <c r="C19" s="23" t="s">
        <v>7</v>
      </c>
      <c r="D19" s="47"/>
      <c r="E19" s="49">
        <f>SUM('[1]КОЛПИНО Янв. '!D16:E16,'[2]КОЛПИНО Февр.'!D16:E16,'[3]КОЛПИНО Март'!D16:E16,'[4]КОЛПИНО Апр.'!D16:E16,'[5]КОЛПИНО Май'!D16:E16,'[6]КОЛПИНО Июнь'!D16:E16,'[7]КОЛПИНО Июль'!D16:E16,'[8]КОЛПИНО Авг.'!D16:E16,'[9]КОЛПИНО Сент.'!D16:E16,'[10]КОЛПИНО Окт.'!D16:E16,'[11]КОЛПИНО Нояб.'!D16:E16,'[12]КОЛПИНО Дек.'!D16:E16)</f>
        <v>0</v>
      </c>
      <c r="F19" s="47"/>
      <c r="G19" s="49">
        <f>SUM('[1]КОЛПИНО Янв. '!F16:G16,'[2]КОЛПИНО Февр.'!F16:G16,'[3]КОЛПИНО Март'!F16:G16,'[4]КОЛПИНО Апр.'!F16:G16,'[5]КОЛПИНО Май'!F16:G16,'[6]КОЛПИНО Июнь'!F16:G16,'[7]КОЛПИНО Июль'!F16:G16,'[8]КОЛПИНО Авг.'!F16:G16,'[9]КОЛПИНО Сент.'!F16:G16,'[10]КОЛПИНО Окт.'!F16:G16,'[11]КОЛПИНО Нояб.'!F16:G16,'[12]КОЛПИНО Дек.'!F16:G16)</f>
        <v>0</v>
      </c>
      <c r="H19" s="47"/>
      <c r="I19" s="49">
        <f>SUM('[1]КОЛПИНО Янв. '!H16:I16,'[2]КОЛПИНО Февр.'!H16:I16,'[3]КОЛПИНО Март'!H16:I16,'[4]КОЛПИНО Апр.'!H16:I16,'[5]КОЛПИНО Май'!H16:I16,'[6]КОЛПИНО Июнь'!H16:I16,'[7]КОЛПИНО Июль'!H16:I16,'[8]КОЛПИНО Авг.'!H16:I16,'[9]КОЛПИНО Сент.'!H16:I16,'[10]КОЛПИНО Окт.'!H16:I16,'[11]КОЛПИНО Нояб.'!H16:I16,'[12]КОЛПИНО Дек.'!H16:I16)</f>
        <v>0</v>
      </c>
      <c r="J19" s="47"/>
      <c r="K19" s="49">
        <f>SUM('[1]КОЛПИНО Янв. '!J16:K16,'[2]КОЛПИНО Февр.'!J16:K16,'[3]КОЛПИНО Март'!J16:K16,'[4]КОЛПИНО Апр.'!J16:K16,'[5]КОЛПИНО Май'!J16:K16,'[6]КОЛПИНО Июнь'!J16:K16,'[7]КОЛПИНО Июль'!J16:K16,'[8]КОЛПИНО Авг.'!J16:K16,'[9]КОЛПИНО Сент.'!J16:K16,'[10]КОЛПИНО Окт.'!J16:K16,'[11]КОЛПИНО Нояб.'!J16:K16,'[12]КОЛПИНО Дек.'!J16:K16)</f>
        <v>0</v>
      </c>
      <c r="L19" s="47"/>
      <c r="M19" s="49">
        <f>SUM('[1]КОЛПИНО Янв. '!L16:M16,'[2]КОЛПИНО Февр.'!L16:M16,'[3]КОЛПИНО Март'!L16:M16,'[4]КОЛПИНО Апр.'!L16:M16,'[5]КОЛПИНО Май'!L16:M16,'[6]КОЛПИНО Июнь'!L16:M16,'[7]КОЛПИНО Июль'!L16:M16,'[8]КОЛПИНО Авг.'!L16:M16,'[9]КОЛПИНО Сент.'!L16:M16,'[10]КОЛПИНО Окт.'!L16:M16,'[11]КОЛПИНО Нояб.'!L16:M16,'[12]КОЛПИНО Дек.'!L16:M16)</f>
        <v>0</v>
      </c>
      <c r="N19" s="47"/>
      <c r="O19" s="49">
        <f>SUM('[1]КОЛПИНО Янв. '!N16:O16,'[2]КОЛПИНО Февр.'!N16:O16,'[3]КОЛПИНО Март'!N16:O16,'[4]КОЛПИНО Апр.'!N16:O16,'[5]КОЛПИНО Май'!N16:O16,'[6]КОЛПИНО Июнь'!N16:O16,'[7]КОЛПИНО Июль'!N16:O16,'[8]КОЛПИНО Авг.'!N16:O16,'[9]КОЛПИНО Сент.'!N16:O16,'[10]КОЛПИНО Окт.'!N16:O16,'[11]КОЛПИНО Нояб.'!N16:O16,'[12]КОЛПИНО Дек.'!N16:O16)</f>
        <v>0</v>
      </c>
      <c r="P19" s="47"/>
      <c r="Q19" s="49">
        <f>SUM('[1]КОЛПИНО Янв. '!P16:Q16,'[2]КОЛПИНО Февр.'!P16:Q16,'[3]КОЛПИНО Март'!P16:Q16,'[4]КОЛПИНО Апр.'!P16:Q16,'[5]КОЛПИНО Май'!P16:Q16,'[6]КОЛПИНО Июнь'!P16:Q16,'[7]КОЛПИНО Июль'!P16:Q16,'[8]КОЛПИНО Авг.'!P16:Q16,'[9]КОЛПИНО Сент.'!P16:Q16,'[10]КОЛПИНО Окт.'!P16:Q16,'[11]КОЛПИНО Нояб.'!P16:Q16,'[12]КОЛПИНО Дек.'!P16:Q16)</f>
        <v>0</v>
      </c>
      <c r="R19" s="47"/>
      <c r="S19" s="49">
        <f>SUM('[1]КОЛПИНО Янв. '!R16:S16,'[2]КОЛПИНО Февр.'!R16:S16,'[3]КОЛПИНО Март'!R16:S16,'[4]КОЛПИНО Апр.'!R16:S16,'[5]КОЛПИНО Май'!R16:S16,'[6]КОЛПИНО Июнь'!R16:S16,'[7]КОЛПИНО Июль'!R16:S16,'[8]КОЛПИНО Авг.'!R16:S16,'[9]КОЛПИНО Сент.'!R16:S16,'[10]КОЛПИНО Окт.'!R16:S16,'[11]КОЛПИНО Нояб.'!R16:S16,'[12]КОЛПИНО Дек.'!R16:S16)</f>
        <v>0</v>
      </c>
      <c r="T19" s="47"/>
      <c r="U19" s="49">
        <f>SUM('[1]КОЛПИНО Янв. '!T16:U16,'[2]КОЛПИНО Февр.'!T16:U16,'[3]КОЛПИНО Март'!T16:U16,'[4]КОЛПИНО Апр.'!T16:U16,'[5]КОЛПИНО Май'!T16:U16,'[6]КОЛПИНО Июнь'!T16:U16,'[7]КОЛПИНО Июль'!T16:U16,'[8]КОЛПИНО Авг.'!T16:U16,'[9]КОЛПИНО Сент.'!T16:U16,'[10]КОЛПИНО Окт.'!T16:U16,'[11]КОЛПИНО Нояб.'!T16:U16,'[12]КОЛПИНО Дек.'!T16:U16)</f>
        <v>0</v>
      </c>
      <c r="V19" s="47"/>
      <c r="W19" s="49">
        <f>SUM('[1]КОЛПИНО Янв. '!V16:W16,'[2]КОЛПИНО Февр.'!V16:W16,'[3]КОЛПИНО Март'!V16:W16,'[4]КОЛПИНО Апр.'!V16:W16,'[5]КОЛПИНО Май'!V16:W16,'[6]КОЛПИНО Июнь'!V16:W16,'[7]КОЛПИНО Июль'!V16:W16,'[8]КОЛПИНО Авг.'!V16:W16,'[9]КОЛПИНО Сент.'!V16:W16,'[10]КОЛПИНО Окт.'!V16:W16,'[11]КОЛПИНО Нояб.'!V16:W16,'[12]КОЛПИНО Дек.'!V16:W16)</f>
        <v>0</v>
      </c>
      <c r="X19" s="47"/>
      <c r="Y19" s="49">
        <f>SUM('[1]КОЛПИНО Янв. '!X16:Y16,'[2]КОЛПИНО Февр.'!X16:Y16,'[3]КОЛПИНО Март'!X16:Y16,'[4]КОЛПИНО Апр.'!X16:Y16,'[5]КОЛПИНО Май'!X16:Y16,'[6]КОЛПИНО Июнь'!X16:Y16,'[7]КОЛПИНО Июль'!X16:Y16,'[8]КОЛПИНО Авг.'!X16:Y16,'[9]КОЛПИНО Сент.'!X16:Y16,'[10]КОЛПИНО Окт.'!X16:Y16,'[11]КОЛПИНО Нояб.'!X16:Y16,'[12]КОЛПИНО Дек.'!X16:Y16)</f>
        <v>0</v>
      </c>
      <c r="Z19" s="47"/>
      <c r="AA19" s="49">
        <f>SUM('[1]КОЛПИНО Янв. '!Z16:AA16,'[2]КОЛПИНО Февр.'!Z16:AA16,'[3]КОЛПИНО Март'!Z16:AA16,'[4]КОЛПИНО Апр.'!Z16:AA16,'[5]КОЛПИНО Май'!Z16:AA16,'[6]КОЛПИНО Июнь'!Z16:AA16,'[7]КОЛПИНО Июль'!Z16:AA16,'[8]КОЛПИНО Авг.'!Z16:AA16,'[9]КОЛПИНО Сент.'!Z16:AA16,'[10]КОЛПИНО Окт.'!Z16:AA16,'[11]КОЛПИНО Нояб.'!Z16:AA16,'[12]КОЛПИНО Дек.'!Z16:AA16)</f>
        <v>0</v>
      </c>
      <c r="AB19" s="47"/>
      <c r="AC19" s="49">
        <f>SUM('[1]КОЛПИНО Янв. '!AB16:AC16,'[2]КОЛПИНО Февр.'!AB16:AC16,'[3]КОЛПИНО Март'!AB16:AC16,'[4]КОЛПИНО Апр.'!AB16:AC16,'[5]КОЛПИНО Май'!AB16:AC16,'[6]КОЛПИНО Июнь'!AB16:AC16,'[7]КОЛПИНО Июль'!AB16:AC16,'[8]КОЛПИНО Авг.'!AB16:AC16,'[9]КОЛПИНО Сент.'!AB16:AC16,'[10]КОЛПИНО Окт.'!AB16:AC16,'[11]КОЛПИНО Нояб.'!AB16:AC16,'[12]КОЛПИНО Дек.'!AB16:AC16)</f>
        <v>0</v>
      </c>
      <c r="AD19" s="47"/>
      <c r="AE19" s="49">
        <f>SUM('[1]КОЛПИНО Янв. '!AD16:AE16,'[2]КОЛПИНО Февр.'!AD16:AE16,'[3]КОЛПИНО Март'!AD16:AE16,'[4]КОЛПИНО Апр.'!AD16:AE16,'[5]КОЛПИНО Май'!AD16:AE16,'[6]КОЛПИНО Июнь'!AD16:AE16,'[7]КОЛПИНО Июль'!AD16:AE16,'[8]КОЛПИНО Авг.'!AD16:AE16,'[9]КОЛПИНО Сент.'!AD16:AE16,'[10]КОЛПИНО Окт.'!AD16:AE16,'[11]КОЛПИНО Нояб.'!AD16:AE16,'[12]КОЛПИНО Дек.'!AD16:AE16)</f>
        <v>0</v>
      </c>
      <c r="AF19" s="47"/>
      <c r="AG19" s="49">
        <f>SUM('[1]КОЛПИНО Янв. '!AF16:AG16,'[2]КОЛПИНО Февр.'!AF16:AG16,'[3]КОЛПИНО Март'!AF16:AG16,'[4]КОЛПИНО Апр.'!AF16:AG16,'[5]КОЛПИНО Май'!AF16:AG16,'[6]КОЛПИНО Июнь'!AF16:AG16,'[7]КОЛПИНО Июль'!AF16:AG16,'[8]КОЛПИНО Авг.'!AF16:AG16,'[9]КОЛПИНО Сент.'!AF16:AG16,'[10]КОЛПИНО Окт.'!AF16:AG16,'[11]КОЛПИНО Нояб.'!AF16:AG16,'[12]КОЛПИНО Дек.'!AF16:AG16)</f>
        <v>0</v>
      </c>
      <c r="AH19" s="47"/>
      <c r="AI19" s="49">
        <f>SUM('[1]КОЛПИНО Янв. '!AH16:AI16,'[2]КОЛПИНО Февр.'!AH16:AI16,'[3]КОЛПИНО Март'!AH16:AI16,'[4]КОЛПИНО Апр.'!AH16:AI16,'[5]КОЛПИНО Май'!AH16:AI16,'[6]КОЛПИНО Июнь'!AH16:AI16,'[7]КОЛПИНО Июль'!AH16:AI16,'[8]КОЛПИНО Авг.'!AH16:AI16,'[9]КОЛПИНО Сент.'!AH16:AI16,'[10]КОЛПИНО Окт.'!AH16:AI16,'[11]КОЛПИНО Нояб.'!AH16:AI16,'[12]КОЛПИНО Дек.'!AH16:AI16)</f>
        <v>0</v>
      </c>
      <c r="AJ19" s="47"/>
      <c r="AK19" s="49">
        <f>SUM('[1]КОЛПИНО Янв. '!AJ16:AK16,'[2]КОЛПИНО Февр.'!AJ16:AK16,'[3]КОЛПИНО Март'!AJ16:AK16,'[4]КОЛПИНО Апр.'!AJ16:AK16,'[5]КОЛПИНО Май'!AJ16:AK16,'[6]КОЛПИНО Июнь'!AJ16:AK16,'[7]КОЛПИНО Июль'!AJ16:AK16,'[8]КОЛПИНО Авг.'!AJ16:AK16,'[9]КОЛПИНО Сент.'!AJ16:AK16,'[10]КОЛПИНО Окт.'!AJ16:AK16,'[11]КОЛПИНО Нояб.'!AJ16:AK16,'[12]КОЛПИНО Дек.'!AJ16:AK16)</f>
        <v>0</v>
      </c>
      <c r="AL19" s="47"/>
      <c r="AM19" s="49">
        <f>SUM('[1]КОЛПИНО Янв. '!AL16:AM16,'[2]КОЛПИНО Февр.'!AL16:AM16,'[3]КОЛПИНО Март'!AL16:AM16,'[4]КОЛПИНО Апр.'!AL16:AM16,'[5]КОЛПИНО Май'!AL16:AM16,'[6]КОЛПИНО Июнь'!AL16:AM16,'[7]КОЛПИНО Июль'!AL16:AM16,'[8]КОЛПИНО Авг.'!AL16:AM16,'[9]КОЛПИНО Сент.'!AL16:AM16,'[10]КОЛПИНО Окт.'!AL16:AM16,'[11]КОЛПИНО Нояб.'!AL16:AM16,'[12]КОЛПИНО Дек.'!AL16:AM16)</f>
        <v>0</v>
      </c>
      <c r="AN19" s="47"/>
      <c r="AO19" s="49">
        <f>SUM('[1]КОЛПИНО Янв. '!AN16:AO16,'[2]КОЛПИНО Февр.'!AN16:AO16,'[3]КОЛПИНО Март'!AN16:AO16,'[4]КОЛПИНО Апр.'!AN16:AO16,'[5]КОЛПИНО Май'!AN16:AO16,'[6]КОЛПИНО Июнь'!AN16:AO16,'[7]КОЛПИНО Июль'!AN16:AO16,'[8]КОЛПИНО Авг.'!AN16:AO16,'[9]КОЛПИНО Сент.'!AN16:AO16,'[10]КОЛПИНО Окт.'!AN16:AO16,'[11]КОЛПИНО Нояб.'!AN16:AO16,'[12]КОЛПИНО Дек.'!AN16:AO16)</f>
        <v>0</v>
      </c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</row>
    <row r="20" spans="1:96" s="4" customFormat="1" ht="28.9" customHeight="1" x14ac:dyDescent="0.25">
      <c r="A20" s="201"/>
      <c r="B20" s="200"/>
      <c r="C20" s="23" t="s">
        <v>5</v>
      </c>
      <c r="D20" s="47"/>
      <c r="E20" s="49">
        <f>SUM('[1]КОЛПИНО Янв. '!D17:E17,'[2]КОЛПИНО Февр.'!D17:E17,'[3]КОЛПИНО Март'!D17:E17,'[4]КОЛПИНО Апр.'!D17:E17,'[5]КОЛПИНО Май'!D17:E17,'[6]КОЛПИНО Июнь'!D17:E17,'[7]КОЛПИНО Июль'!D17:E17,'[8]КОЛПИНО Авг.'!D17:E17,'[9]КОЛПИНО Сент.'!D17:E17,'[10]КОЛПИНО Окт.'!D17:E17,'[11]КОЛПИНО Нояб.'!D17:E17,'[12]КОЛПИНО Дек.'!D17:E17)</f>
        <v>0</v>
      </c>
      <c r="F20" s="47"/>
      <c r="G20" s="49">
        <f>SUM('[1]КОЛПИНО Янв. '!F17:G17,'[2]КОЛПИНО Февр.'!F17:G17,'[3]КОЛПИНО Март'!F17:G17,'[4]КОЛПИНО Апр.'!F17:G17,'[5]КОЛПИНО Май'!F17:G17,'[6]КОЛПИНО Июнь'!F17:G17,'[7]КОЛПИНО Июль'!F17:G17,'[8]КОЛПИНО Авг.'!F17:G17,'[9]КОЛПИНО Сент.'!F17:G17,'[10]КОЛПИНО Окт.'!F17:G17,'[11]КОЛПИНО Нояб.'!F17:G17,'[12]КОЛПИНО Дек.'!F17:G17)</f>
        <v>0</v>
      </c>
      <c r="H20" s="47"/>
      <c r="I20" s="49">
        <f>SUM('[1]КОЛПИНО Янв. '!H17:I17,'[2]КОЛПИНО Февр.'!H17:I17,'[3]КОЛПИНО Март'!H17:I17,'[4]КОЛПИНО Апр.'!H17:I17,'[5]КОЛПИНО Май'!H17:I17,'[6]КОЛПИНО Июнь'!H17:I17,'[7]КОЛПИНО Июль'!H17:I17,'[8]КОЛПИНО Авг.'!H17:I17,'[9]КОЛПИНО Сент.'!H17:I17,'[10]КОЛПИНО Окт.'!H17:I17,'[11]КОЛПИНО Нояб.'!H17:I17,'[12]КОЛПИНО Дек.'!H17:I17)</f>
        <v>0</v>
      </c>
      <c r="J20" s="47"/>
      <c r="K20" s="49">
        <f>SUM('[1]КОЛПИНО Янв. '!J17:K17,'[2]КОЛПИНО Февр.'!J17:K17,'[3]КОЛПИНО Март'!J17:K17,'[4]КОЛПИНО Апр.'!J17:K17,'[5]КОЛПИНО Май'!J17:K17,'[6]КОЛПИНО Июнь'!J17:K17,'[7]КОЛПИНО Июль'!J17:K17,'[8]КОЛПИНО Авг.'!J17:K17,'[9]КОЛПИНО Сент.'!J17:K17,'[10]КОЛПИНО Окт.'!J17:K17,'[11]КОЛПИНО Нояб.'!J17:K17,'[12]КОЛПИНО Дек.'!J17:K17)</f>
        <v>0</v>
      </c>
      <c r="L20" s="47"/>
      <c r="M20" s="49">
        <f>SUM('[1]КОЛПИНО Янв. '!L17:M17,'[2]КОЛПИНО Февр.'!L17:M17,'[3]КОЛПИНО Март'!L17:M17,'[4]КОЛПИНО Апр.'!L17:M17,'[5]КОЛПИНО Май'!L17:M17,'[6]КОЛПИНО Июнь'!L17:M17,'[7]КОЛПИНО Июль'!L17:M17,'[8]КОЛПИНО Авг.'!L17:M17,'[9]КОЛПИНО Сент.'!L17:M17,'[10]КОЛПИНО Окт.'!L17:M17,'[11]КОЛПИНО Нояб.'!L17:M17,'[12]КОЛПИНО Дек.'!L17:M17)</f>
        <v>0</v>
      </c>
      <c r="N20" s="47"/>
      <c r="O20" s="49">
        <f>SUM('[1]КОЛПИНО Янв. '!N17:O17,'[2]КОЛПИНО Февр.'!N17:O17,'[3]КОЛПИНО Март'!N17:O17,'[4]КОЛПИНО Апр.'!N17:O17,'[5]КОЛПИНО Май'!N17:O17,'[6]КОЛПИНО Июнь'!N17:O17,'[7]КОЛПИНО Июль'!N17:O17,'[8]КОЛПИНО Авг.'!N17:O17,'[9]КОЛПИНО Сент.'!N17:O17,'[10]КОЛПИНО Окт.'!N17:O17,'[11]КОЛПИНО Нояб.'!N17:O17,'[12]КОЛПИНО Дек.'!N17:O17)</f>
        <v>0</v>
      </c>
      <c r="P20" s="47"/>
      <c r="Q20" s="49">
        <f>SUM('[1]КОЛПИНО Янв. '!P17:Q17,'[2]КОЛПИНО Февр.'!P17:Q17,'[3]КОЛПИНО Март'!P17:Q17,'[4]КОЛПИНО Апр.'!P17:Q17,'[5]КОЛПИНО Май'!P17:Q17,'[6]КОЛПИНО Июнь'!P17:Q17,'[7]КОЛПИНО Июль'!P17:Q17,'[8]КОЛПИНО Авг.'!P17:Q17,'[9]КОЛПИНО Сент.'!P17:Q17,'[10]КОЛПИНО Окт.'!P17:Q17,'[11]КОЛПИНО Нояб.'!P17:Q17,'[12]КОЛПИНО Дек.'!P17:Q17)</f>
        <v>0</v>
      </c>
      <c r="R20" s="47"/>
      <c r="S20" s="49">
        <f>SUM('[1]КОЛПИНО Янв. '!R17:S17,'[2]КОЛПИНО Февр.'!R17:S17,'[3]КОЛПИНО Март'!R17:S17,'[4]КОЛПИНО Апр.'!R17:S17,'[5]КОЛПИНО Май'!R17:S17,'[6]КОЛПИНО Июнь'!R17:S17,'[7]КОЛПИНО Июль'!R17:S17,'[8]КОЛПИНО Авг.'!R17:S17,'[9]КОЛПИНО Сент.'!R17:S17,'[10]КОЛПИНО Окт.'!R17:S17,'[11]КОЛПИНО Нояб.'!R17:S17,'[12]КОЛПИНО Дек.'!R17:S17)</f>
        <v>0</v>
      </c>
      <c r="T20" s="47"/>
      <c r="U20" s="49">
        <f>SUM('[1]КОЛПИНО Янв. '!T17:U17,'[2]КОЛПИНО Февр.'!T17:U17,'[3]КОЛПИНО Март'!T17:U17,'[4]КОЛПИНО Апр.'!T17:U17,'[5]КОЛПИНО Май'!T17:U17,'[6]КОЛПИНО Июнь'!T17:U17,'[7]КОЛПИНО Июль'!T17:U17,'[8]КОЛПИНО Авг.'!T17:U17,'[9]КОЛПИНО Сент.'!T17:U17,'[10]КОЛПИНО Окт.'!T17:U17,'[11]КОЛПИНО Нояб.'!T17:U17,'[12]КОЛПИНО Дек.'!T17:U17)</f>
        <v>0</v>
      </c>
      <c r="V20" s="47"/>
      <c r="W20" s="49">
        <f>SUM('[1]КОЛПИНО Янв. '!V17:W17,'[2]КОЛПИНО Февр.'!V17:W17,'[3]КОЛПИНО Март'!V17:W17,'[4]КОЛПИНО Апр.'!V17:W17,'[5]КОЛПИНО Май'!V17:W17,'[6]КОЛПИНО Июнь'!V17:W17,'[7]КОЛПИНО Июль'!V17:W17,'[8]КОЛПИНО Авг.'!V17:W17,'[9]КОЛПИНО Сент.'!V17:W17,'[10]КОЛПИНО Окт.'!V17:W17,'[11]КОЛПИНО Нояб.'!V17:W17,'[12]КОЛПИНО Дек.'!V17:W17)</f>
        <v>0</v>
      </c>
      <c r="X20" s="47"/>
      <c r="Y20" s="49">
        <f>SUM('[1]КОЛПИНО Янв. '!X17:Y17,'[2]КОЛПИНО Февр.'!X17:Y17,'[3]КОЛПИНО Март'!X17:Y17,'[4]КОЛПИНО Апр.'!X17:Y17,'[5]КОЛПИНО Май'!X17:Y17,'[6]КОЛПИНО Июнь'!X17:Y17,'[7]КОЛПИНО Июль'!X17:Y17,'[8]КОЛПИНО Авг.'!X17:Y17,'[9]КОЛПИНО Сент.'!X17:Y17,'[10]КОЛПИНО Окт.'!X17:Y17,'[11]КОЛПИНО Нояб.'!X17:Y17,'[12]КОЛПИНО Дек.'!X17:Y17)</f>
        <v>0</v>
      </c>
      <c r="Z20" s="47"/>
      <c r="AA20" s="49">
        <f>SUM('[1]КОЛПИНО Янв. '!Z17:AA17,'[2]КОЛПИНО Февр.'!Z17:AA17,'[3]КОЛПИНО Март'!Z17:AA17,'[4]КОЛПИНО Апр.'!Z17:AA17,'[5]КОЛПИНО Май'!Z17:AA17,'[6]КОЛПИНО Июнь'!Z17:AA17,'[7]КОЛПИНО Июль'!Z17:AA17,'[8]КОЛПИНО Авг.'!Z17:AA17,'[9]КОЛПИНО Сент.'!Z17:AA17,'[10]КОЛПИНО Окт.'!Z17:AA17,'[11]КОЛПИНО Нояб.'!Z17:AA17,'[12]КОЛПИНО Дек.'!Z17:AA17)</f>
        <v>0</v>
      </c>
      <c r="AB20" s="47"/>
      <c r="AC20" s="49">
        <f>SUM('[1]КОЛПИНО Янв. '!AB17:AC17,'[2]КОЛПИНО Февр.'!AB17:AC17,'[3]КОЛПИНО Март'!AB17:AC17,'[4]КОЛПИНО Апр.'!AB17:AC17,'[5]КОЛПИНО Май'!AB17:AC17,'[6]КОЛПИНО Июнь'!AB17:AC17,'[7]КОЛПИНО Июль'!AB17:AC17,'[8]КОЛПИНО Авг.'!AB17:AC17,'[9]КОЛПИНО Сент.'!AB17:AC17,'[10]КОЛПИНО Окт.'!AB17:AC17,'[11]КОЛПИНО Нояб.'!AB17:AC17,'[12]КОЛПИНО Дек.'!AB17:AC17)</f>
        <v>0</v>
      </c>
      <c r="AD20" s="47"/>
      <c r="AE20" s="49">
        <f>SUM('[1]КОЛПИНО Янв. '!AD17:AE17,'[2]КОЛПИНО Февр.'!AD17:AE17,'[3]КОЛПИНО Март'!AD17:AE17,'[4]КОЛПИНО Апр.'!AD17:AE17,'[5]КОЛПИНО Май'!AD17:AE17,'[6]КОЛПИНО Июнь'!AD17:AE17,'[7]КОЛПИНО Июль'!AD17:AE17,'[8]КОЛПИНО Авг.'!AD17:AE17,'[9]КОЛПИНО Сент.'!AD17:AE17,'[10]КОЛПИНО Окт.'!AD17:AE17,'[11]КОЛПИНО Нояб.'!AD17:AE17,'[12]КОЛПИНО Дек.'!AD17:AE17)</f>
        <v>0</v>
      </c>
      <c r="AF20" s="47"/>
      <c r="AG20" s="49">
        <f>SUM('[1]КОЛПИНО Янв. '!AF17:AG17,'[2]КОЛПИНО Февр.'!AF17:AG17,'[3]КОЛПИНО Март'!AF17:AG17,'[4]КОЛПИНО Апр.'!AF17:AG17,'[5]КОЛПИНО Май'!AF17:AG17,'[6]КОЛПИНО Июнь'!AF17:AG17,'[7]КОЛПИНО Июль'!AF17:AG17,'[8]КОЛПИНО Авг.'!AF17:AG17,'[9]КОЛПИНО Сент.'!AF17:AG17,'[10]КОЛПИНО Окт.'!AF17:AG17,'[11]КОЛПИНО Нояб.'!AF17:AG17,'[12]КОЛПИНО Дек.'!AF17:AG17)</f>
        <v>0</v>
      </c>
      <c r="AH20" s="47"/>
      <c r="AI20" s="49">
        <f>SUM('[1]КОЛПИНО Янв. '!AH17:AI17,'[2]КОЛПИНО Февр.'!AH17:AI17,'[3]КОЛПИНО Март'!AH17:AI17,'[4]КОЛПИНО Апр.'!AH17:AI17,'[5]КОЛПИНО Май'!AH17:AI17,'[6]КОЛПИНО Июнь'!AH17:AI17,'[7]КОЛПИНО Июль'!AH17:AI17,'[8]КОЛПИНО Авг.'!AH17:AI17,'[9]КОЛПИНО Сент.'!AH17:AI17,'[10]КОЛПИНО Окт.'!AH17:AI17,'[11]КОЛПИНО Нояб.'!AH17:AI17,'[12]КОЛПИНО Дек.'!AH17:AI17)</f>
        <v>0</v>
      </c>
      <c r="AJ20" s="47"/>
      <c r="AK20" s="49">
        <f>SUM('[1]КОЛПИНО Янв. '!AJ17:AK17,'[2]КОЛПИНО Февр.'!AJ17:AK17,'[3]КОЛПИНО Март'!AJ17:AK17,'[4]КОЛПИНО Апр.'!AJ17:AK17,'[5]КОЛПИНО Май'!AJ17:AK17,'[6]КОЛПИНО Июнь'!AJ17:AK17,'[7]КОЛПИНО Июль'!AJ17:AK17,'[8]КОЛПИНО Авг.'!AJ17:AK17,'[9]КОЛПИНО Сент.'!AJ17:AK17,'[10]КОЛПИНО Окт.'!AJ17:AK17,'[11]КОЛПИНО Нояб.'!AJ17:AK17,'[12]КОЛПИНО Дек.'!AJ17:AK17)</f>
        <v>0</v>
      </c>
      <c r="AL20" s="47"/>
      <c r="AM20" s="49">
        <f>SUM('[1]КОЛПИНО Янв. '!AL17:AM17,'[2]КОЛПИНО Февр.'!AL17:AM17,'[3]КОЛПИНО Март'!AL17:AM17,'[4]КОЛПИНО Апр.'!AL17:AM17,'[5]КОЛПИНО Май'!AL17:AM17,'[6]КОЛПИНО Июнь'!AL17:AM17,'[7]КОЛПИНО Июль'!AL17:AM17,'[8]КОЛПИНО Авг.'!AL17:AM17,'[9]КОЛПИНО Сент.'!AL17:AM17,'[10]КОЛПИНО Окт.'!AL17:AM17,'[11]КОЛПИНО Нояб.'!AL17:AM17,'[12]КОЛПИНО Дек.'!AL17:AM17)</f>
        <v>0</v>
      </c>
      <c r="AN20" s="47"/>
      <c r="AO20" s="49">
        <f>SUM('[1]КОЛПИНО Янв. '!AN17:AO17,'[2]КОЛПИНО Февр.'!AN17:AO17,'[3]КОЛПИНО Март'!AN17:AO17,'[4]КОЛПИНО Апр.'!AN17:AO17,'[5]КОЛПИНО Май'!AN17:AO17,'[6]КОЛПИНО Июнь'!AN17:AO17,'[7]КОЛПИНО Июль'!AN17:AO17,'[8]КОЛПИНО Авг.'!AN17:AO17,'[9]КОЛПИНО Сент.'!AN17:AO17,'[10]КОЛПИНО Окт.'!AN17:AO17,'[11]КОЛПИНО Нояб.'!AN17:AO17,'[12]КОЛПИНО Дек.'!AN17:AO17)</f>
        <v>0</v>
      </c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</row>
    <row r="21" spans="1:96" s="4" customFormat="1" ht="15.95" customHeight="1" x14ac:dyDescent="0.25">
      <c r="A21" s="201" t="s">
        <v>18</v>
      </c>
      <c r="B21" s="200" t="s">
        <v>9</v>
      </c>
      <c r="C21" s="24" t="s">
        <v>10</v>
      </c>
      <c r="D21" s="47"/>
      <c r="E21" s="49">
        <f>SUM('[1]КОЛПИНО Янв. '!D18:E18,'[2]КОЛПИНО Февр.'!D18:E18,'[3]КОЛПИНО Март'!D18:E18,'[4]КОЛПИНО Апр.'!D18:E18,'[5]КОЛПИНО Май'!D18:E18,'[6]КОЛПИНО Июнь'!D18:E18,'[7]КОЛПИНО Июль'!D18:E18,'[8]КОЛПИНО Авг.'!D18:E18,'[9]КОЛПИНО Сент.'!D18:E18,'[10]КОЛПИНО Окт.'!D18:E18,'[11]КОЛПИНО Нояб.'!D18:E18,'[12]КОЛПИНО Дек.'!D18:E18)</f>
        <v>0</v>
      </c>
      <c r="F21" s="47"/>
      <c r="G21" s="49">
        <f>SUM('[1]КОЛПИНО Янв. '!F18:G18,'[2]КОЛПИНО Февр.'!F18:G18,'[3]КОЛПИНО Март'!F18:G18,'[4]КОЛПИНО Апр.'!F18:G18,'[5]КОЛПИНО Май'!F18:G18,'[6]КОЛПИНО Июнь'!F18:G18,'[7]КОЛПИНО Июль'!F18:G18,'[8]КОЛПИНО Авг.'!F18:G18,'[9]КОЛПИНО Сент.'!F18:G18,'[10]КОЛПИНО Окт.'!F18:G18,'[11]КОЛПИНО Нояб.'!F18:G18,'[12]КОЛПИНО Дек.'!F18:G18)</f>
        <v>0</v>
      </c>
      <c r="H21" s="47"/>
      <c r="I21" s="49">
        <f>SUM('[1]КОЛПИНО Янв. '!H18:I18,'[2]КОЛПИНО Февр.'!H18:I18,'[3]КОЛПИНО Март'!H18:I18,'[4]КОЛПИНО Апр.'!H18:I18,'[5]КОЛПИНО Май'!H18:I18,'[6]КОЛПИНО Июнь'!H18:I18,'[7]КОЛПИНО Июль'!H18:I18,'[8]КОЛПИНО Авг.'!H18:I18,'[9]КОЛПИНО Сент.'!H18:I18,'[10]КОЛПИНО Окт.'!H18:I18,'[11]КОЛПИНО Нояб.'!H18:I18,'[12]КОЛПИНО Дек.'!H18:I18)</f>
        <v>0</v>
      </c>
      <c r="J21" s="47"/>
      <c r="K21" s="49">
        <f>SUM('[1]КОЛПИНО Янв. '!J18:K18,'[2]КОЛПИНО Февр.'!J18:K18,'[3]КОЛПИНО Март'!J18:K18,'[4]КОЛПИНО Апр.'!J18:K18,'[5]КОЛПИНО Май'!J18:K18,'[6]КОЛПИНО Июнь'!J18:K18,'[7]КОЛПИНО Июль'!J18:K18,'[8]КОЛПИНО Авг.'!J18:K18,'[9]КОЛПИНО Сент.'!J18:K18,'[10]КОЛПИНО Окт.'!J18:K18,'[11]КОЛПИНО Нояб.'!J18:K18,'[12]КОЛПИНО Дек.'!J18:K18)</f>
        <v>0</v>
      </c>
      <c r="L21" s="47"/>
      <c r="M21" s="49">
        <f>SUM('[1]КОЛПИНО Янв. '!L18:M18,'[2]КОЛПИНО Февр.'!L18:M18,'[3]КОЛПИНО Март'!L18:M18,'[4]КОЛПИНО Апр.'!L18:M18,'[5]КОЛПИНО Май'!L18:M18,'[6]КОЛПИНО Июнь'!L18:M18,'[7]КОЛПИНО Июль'!L18:M18,'[8]КОЛПИНО Авг.'!L18:M18,'[9]КОЛПИНО Сент.'!L18:M18,'[10]КОЛПИНО Окт.'!L18:M18,'[11]КОЛПИНО Нояб.'!L18:M18,'[12]КОЛПИНО Дек.'!L18:M18)</f>
        <v>0</v>
      </c>
      <c r="N21" s="47"/>
      <c r="O21" s="49">
        <f>SUM('[1]КОЛПИНО Янв. '!N18:O18,'[2]КОЛПИНО Февр.'!N18:O18,'[3]КОЛПИНО Март'!N18:O18,'[4]КОЛПИНО Апр.'!N18:O18,'[5]КОЛПИНО Май'!N18:O18,'[6]КОЛПИНО Июнь'!N18:O18,'[7]КОЛПИНО Июль'!N18:O18,'[8]КОЛПИНО Авг.'!N18:O18,'[9]КОЛПИНО Сент.'!N18:O18,'[10]КОЛПИНО Окт.'!N18:O18,'[11]КОЛПИНО Нояб.'!N18:O18,'[12]КОЛПИНО Дек.'!N18:O18)</f>
        <v>0</v>
      </c>
      <c r="P21" s="47"/>
      <c r="Q21" s="49">
        <f>SUM('[1]КОЛПИНО Янв. '!P18:Q18,'[2]КОЛПИНО Февр.'!P18:Q18,'[3]КОЛПИНО Март'!P18:Q18,'[4]КОЛПИНО Апр.'!P18:Q18,'[5]КОЛПИНО Май'!P18:Q18,'[6]КОЛПИНО Июнь'!P18:Q18,'[7]КОЛПИНО Июль'!P18:Q18,'[8]КОЛПИНО Авг.'!P18:Q18,'[9]КОЛПИНО Сент.'!P18:Q18,'[10]КОЛПИНО Окт.'!P18:Q18,'[11]КОЛПИНО Нояб.'!P18:Q18,'[12]КОЛПИНО Дек.'!P18:Q18)</f>
        <v>0</v>
      </c>
      <c r="R21" s="47"/>
      <c r="S21" s="49">
        <f>SUM('[1]КОЛПИНО Янв. '!R18:S18,'[2]КОЛПИНО Февр.'!R18:S18,'[3]КОЛПИНО Март'!R18:S18,'[4]КОЛПИНО Апр.'!R18:S18,'[5]КОЛПИНО Май'!R18:S18,'[6]КОЛПИНО Июнь'!R18:S18,'[7]КОЛПИНО Июль'!R18:S18,'[8]КОЛПИНО Авг.'!R18:S18,'[9]КОЛПИНО Сент.'!R18:S18,'[10]КОЛПИНО Окт.'!R18:S18,'[11]КОЛПИНО Нояб.'!R18:S18,'[12]КОЛПИНО Дек.'!R18:S18)</f>
        <v>0</v>
      </c>
      <c r="T21" s="47"/>
      <c r="U21" s="49">
        <f>SUM('[1]КОЛПИНО Янв. '!T18:U18,'[2]КОЛПИНО Февр.'!T18:U18,'[3]КОЛПИНО Март'!T18:U18,'[4]КОЛПИНО Апр.'!T18:U18,'[5]КОЛПИНО Май'!T18:U18,'[6]КОЛПИНО Июнь'!T18:U18,'[7]КОЛПИНО Июль'!T18:U18,'[8]КОЛПИНО Авг.'!T18:U18,'[9]КОЛПИНО Сент.'!T18:U18,'[10]КОЛПИНО Окт.'!T18:U18,'[11]КОЛПИНО Нояб.'!T18:U18,'[12]КОЛПИНО Дек.'!T18:U18)</f>
        <v>0</v>
      </c>
      <c r="V21" s="47"/>
      <c r="W21" s="49">
        <f>SUM('[1]КОЛПИНО Янв. '!V18:W18,'[2]КОЛПИНО Февр.'!V18:W18,'[3]КОЛПИНО Март'!V18:W18,'[4]КОЛПИНО Апр.'!V18:W18,'[5]КОЛПИНО Май'!V18:W18,'[6]КОЛПИНО Июнь'!V18:W18,'[7]КОЛПИНО Июль'!V18:W18,'[8]КОЛПИНО Авг.'!V18:W18,'[9]КОЛПИНО Сент.'!V18:W18,'[10]КОЛПИНО Окт.'!V18:W18,'[11]КОЛПИНО Нояб.'!V18:W18,'[12]КОЛПИНО Дек.'!V18:W18)</f>
        <v>0</v>
      </c>
      <c r="X21" s="47"/>
      <c r="Y21" s="49">
        <f>SUM('[1]КОЛПИНО Янв. '!X18:Y18,'[2]КОЛПИНО Февр.'!X18:Y18,'[3]КОЛПИНО Март'!X18:Y18,'[4]КОЛПИНО Апр.'!X18:Y18,'[5]КОЛПИНО Май'!X18:Y18,'[6]КОЛПИНО Июнь'!X18:Y18,'[7]КОЛПИНО Июль'!X18:Y18,'[8]КОЛПИНО Авг.'!X18:Y18,'[9]КОЛПИНО Сент.'!X18:Y18,'[10]КОЛПИНО Окт.'!X18:Y18,'[11]КОЛПИНО Нояб.'!X18:Y18,'[12]КОЛПИНО Дек.'!X18:Y18)</f>
        <v>0</v>
      </c>
      <c r="Z21" s="47"/>
      <c r="AA21" s="49">
        <f>SUM('[1]КОЛПИНО Янв. '!Z18:AA18,'[2]КОЛПИНО Февр.'!Z18:AA18,'[3]КОЛПИНО Март'!Z18:AA18,'[4]КОЛПИНО Апр.'!Z18:AA18,'[5]КОЛПИНО Май'!Z18:AA18,'[6]КОЛПИНО Июнь'!Z18:AA18,'[7]КОЛПИНО Июль'!Z18:AA18,'[8]КОЛПИНО Авг.'!Z18:AA18,'[9]КОЛПИНО Сент.'!Z18:AA18,'[10]КОЛПИНО Окт.'!Z18:AA18,'[11]КОЛПИНО Нояб.'!Z18:AA18,'[12]КОЛПИНО Дек.'!Z18:AA18)</f>
        <v>0</v>
      </c>
      <c r="AB21" s="47"/>
      <c r="AC21" s="49">
        <f>SUM('[1]КОЛПИНО Янв. '!AB18:AC18,'[2]КОЛПИНО Февр.'!AB18:AC18,'[3]КОЛПИНО Март'!AB18:AC18,'[4]КОЛПИНО Апр.'!AB18:AC18,'[5]КОЛПИНО Май'!AB18:AC18,'[6]КОЛПИНО Июнь'!AB18:AC18,'[7]КОЛПИНО Июль'!AB18:AC18,'[8]КОЛПИНО Авг.'!AB18:AC18,'[9]КОЛПИНО Сент.'!AB18:AC18,'[10]КОЛПИНО Окт.'!AB18:AC18,'[11]КОЛПИНО Нояб.'!AB18:AC18,'[12]КОЛПИНО Дек.'!AB18:AC18)</f>
        <v>0</v>
      </c>
      <c r="AD21" s="47"/>
      <c r="AE21" s="49">
        <f>SUM('[1]КОЛПИНО Янв. '!AD18:AE18,'[2]КОЛПИНО Февр.'!AD18:AE18,'[3]КОЛПИНО Март'!AD18:AE18,'[4]КОЛПИНО Апр.'!AD18:AE18,'[5]КОЛПИНО Май'!AD18:AE18,'[6]КОЛПИНО Июнь'!AD18:AE18,'[7]КОЛПИНО Июль'!AD18:AE18,'[8]КОЛПИНО Авг.'!AD18:AE18,'[9]КОЛПИНО Сент.'!AD18:AE18,'[10]КОЛПИНО Окт.'!AD18:AE18,'[11]КОЛПИНО Нояб.'!AD18:AE18,'[12]КОЛПИНО Дек.'!AD18:AE18)</f>
        <v>0</v>
      </c>
      <c r="AF21" s="47"/>
      <c r="AG21" s="49">
        <f>SUM('[1]КОЛПИНО Янв. '!AF18:AG18,'[2]КОЛПИНО Февр.'!AF18:AG18,'[3]КОЛПИНО Март'!AF18:AG18,'[4]КОЛПИНО Апр.'!AF18:AG18,'[5]КОЛПИНО Май'!AF18:AG18,'[6]КОЛПИНО Июнь'!AF18:AG18,'[7]КОЛПИНО Июль'!AF18:AG18,'[8]КОЛПИНО Авг.'!AF18:AG18,'[9]КОЛПИНО Сент.'!AF18:AG18,'[10]КОЛПИНО Окт.'!AF18:AG18,'[11]КОЛПИНО Нояб.'!AF18:AG18,'[12]КОЛПИНО Дек.'!AF18:AG18)</f>
        <v>0</v>
      </c>
      <c r="AH21" s="47"/>
      <c r="AI21" s="49">
        <f>SUM('[1]КОЛПИНО Янв. '!AH18:AI18,'[2]КОЛПИНО Февр.'!AH18:AI18,'[3]КОЛПИНО Март'!AH18:AI18,'[4]КОЛПИНО Апр.'!AH18:AI18,'[5]КОЛПИНО Май'!AH18:AI18,'[6]КОЛПИНО Июнь'!AH18:AI18,'[7]КОЛПИНО Июль'!AH18:AI18,'[8]КОЛПИНО Авг.'!AH18:AI18,'[9]КОЛПИНО Сент.'!AH18:AI18,'[10]КОЛПИНО Окт.'!AH18:AI18,'[11]КОЛПИНО Нояб.'!AH18:AI18,'[12]КОЛПИНО Дек.'!AH18:AI18)</f>
        <v>0</v>
      </c>
      <c r="AJ21" s="47"/>
      <c r="AK21" s="49">
        <f>SUM('[1]КОЛПИНО Янв. '!AJ18:AK18,'[2]КОЛПИНО Февр.'!AJ18:AK18,'[3]КОЛПИНО Март'!AJ18:AK18,'[4]КОЛПИНО Апр.'!AJ18:AK18,'[5]КОЛПИНО Май'!AJ18:AK18,'[6]КОЛПИНО Июнь'!AJ18:AK18,'[7]КОЛПИНО Июль'!AJ18:AK18,'[8]КОЛПИНО Авг.'!AJ18:AK18,'[9]КОЛПИНО Сент.'!AJ18:AK18,'[10]КОЛПИНО Окт.'!AJ18:AK18,'[11]КОЛПИНО Нояб.'!AJ18:AK18,'[12]КОЛПИНО Дек.'!AJ18:AK18)</f>
        <v>0</v>
      </c>
      <c r="AL21" s="47"/>
      <c r="AM21" s="49">
        <f>SUM('[1]КОЛПИНО Янв. '!AL18:AM18,'[2]КОЛПИНО Февр.'!AL18:AM18,'[3]КОЛПИНО Март'!AL18:AM18,'[4]КОЛПИНО Апр.'!AL18:AM18,'[5]КОЛПИНО Май'!AL18:AM18,'[6]КОЛПИНО Июнь'!AL18:AM18,'[7]КОЛПИНО Июль'!AL18:AM18,'[8]КОЛПИНО Авг.'!AL18:AM18,'[9]КОЛПИНО Сент.'!AL18:AM18,'[10]КОЛПИНО Окт.'!AL18:AM18,'[11]КОЛПИНО Нояб.'!AL18:AM18,'[12]КОЛПИНО Дек.'!AL18:AM18)</f>
        <v>0</v>
      </c>
      <c r="AN21" s="47"/>
      <c r="AO21" s="49">
        <f>SUM('[1]КОЛПИНО Янв. '!AN18:AO18,'[2]КОЛПИНО Февр.'!AN18:AO18,'[3]КОЛПИНО Март'!AN18:AO18,'[4]КОЛПИНО Апр.'!AN18:AO18,'[5]КОЛПИНО Май'!AN18:AO18,'[6]КОЛПИНО Июнь'!AN18:AO18,'[7]КОЛПИНО Июль'!AN18:AO18,'[8]КОЛПИНО Авг.'!AN18:AO18,'[9]КОЛПИНО Сент.'!AN18:AO18,'[10]КОЛПИНО Окт.'!AN18:AO18,'[11]КОЛПИНО Нояб.'!AN18:AO18,'[12]КОЛПИНО Дек.'!AN18:AO18)</f>
        <v>0</v>
      </c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</row>
    <row r="22" spans="1:96" s="4" customFormat="1" ht="15.95" customHeight="1" x14ac:dyDescent="0.25">
      <c r="A22" s="201"/>
      <c r="B22" s="200"/>
      <c r="C22" s="23" t="s">
        <v>5</v>
      </c>
      <c r="D22" s="47"/>
      <c r="E22" s="49">
        <f>SUM('[1]КОЛПИНО Янв. '!D19:E19,'[2]КОЛПИНО Февр.'!D19:E19,'[3]КОЛПИНО Март'!D19:E19,'[4]КОЛПИНО Апр.'!D19:E19,'[5]КОЛПИНО Май'!D19:E19,'[6]КОЛПИНО Июнь'!D19:E19,'[7]КОЛПИНО Июль'!D19:E19,'[8]КОЛПИНО Авг.'!D19:E19,'[9]КОЛПИНО Сент.'!D19:E19,'[10]КОЛПИНО Окт.'!D19:E19,'[11]КОЛПИНО Нояб.'!D19:E19,'[12]КОЛПИНО Дек.'!D19:E19)</f>
        <v>0</v>
      </c>
      <c r="F22" s="47"/>
      <c r="G22" s="49">
        <f>SUM('[1]КОЛПИНО Янв. '!F19:G19,'[2]КОЛПИНО Февр.'!F19:G19,'[3]КОЛПИНО Март'!F19:G19,'[4]КОЛПИНО Апр.'!F19:G19,'[5]КОЛПИНО Май'!F19:G19,'[6]КОЛПИНО Июнь'!F19:G19,'[7]КОЛПИНО Июль'!F19:G19,'[8]КОЛПИНО Авг.'!F19:G19,'[9]КОЛПИНО Сент.'!F19:G19,'[10]КОЛПИНО Окт.'!F19:G19,'[11]КОЛПИНО Нояб.'!F19:G19,'[12]КОЛПИНО Дек.'!F19:G19)</f>
        <v>0</v>
      </c>
      <c r="H22" s="47"/>
      <c r="I22" s="49">
        <f>SUM('[1]КОЛПИНО Янв. '!H19:I19,'[2]КОЛПИНО Февр.'!H19:I19,'[3]КОЛПИНО Март'!H19:I19,'[4]КОЛПИНО Апр.'!H19:I19,'[5]КОЛПИНО Май'!H19:I19,'[6]КОЛПИНО Июнь'!H19:I19,'[7]КОЛПИНО Июль'!H19:I19,'[8]КОЛПИНО Авг.'!H19:I19,'[9]КОЛПИНО Сент.'!H19:I19,'[10]КОЛПИНО Окт.'!H19:I19,'[11]КОЛПИНО Нояб.'!H19:I19,'[12]КОЛПИНО Дек.'!H19:I19)</f>
        <v>0</v>
      </c>
      <c r="J22" s="47"/>
      <c r="K22" s="49">
        <f>SUM('[1]КОЛПИНО Янв. '!J19:K19,'[2]КОЛПИНО Февр.'!J19:K19,'[3]КОЛПИНО Март'!J19:K19,'[4]КОЛПИНО Апр.'!J19:K19,'[5]КОЛПИНО Май'!J19:K19,'[6]КОЛПИНО Июнь'!J19:K19,'[7]КОЛПИНО Июль'!J19:K19,'[8]КОЛПИНО Авг.'!J19:K19,'[9]КОЛПИНО Сент.'!J19:K19,'[10]КОЛПИНО Окт.'!J19:K19,'[11]КОЛПИНО Нояб.'!J19:K19,'[12]КОЛПИНО Дек.'!J19:K19)</f>
        <v>0</v>
      </c>
      <c r="L22" s="47"/>
      <c r="M22" s="49">
        <f>SUM('[1]КОЛПИНО Янв. '!L19:M19,'[2]КОЛПИНО Февр.'!L19:M19,'[3]КОЛПИНО Март'!L19:M19,'[4]КОЛПИНО Апр.'!L19:M19,'[5]КОЛПИНО Май'!L19:M19,'[6]КОЛПИНО Июнь'!L19:M19,'[7]КОЛПИНО Июль'!L19:M19,'[8]КОЛПИНО Авг.'!L19:M19,'[9]КОЛПИНО Сент.'!L19:M19,'[10]КОЛПИНО Окт.'!L19:M19,'[11]КОЛПИНО Нояб.'!L19:M19,'[12]КОЛПИНО Дек.'!L19:M19)</f>
        <v>0</v>
      </c>
      <c r="N22" s="47"/>
      <c r="O22" s="49">
        <f>SUM('[1]КОЛПИНО Янв. '!N19:O19,'[2]КОЛПИНО Февр.'!N19:O19,'[3]КОЛПИНО Март'!N19:O19,'[4]КОЛПИНО Апр.'!N19:O19,'[5]КОЛПИНО Май'!N19:O19,'[6]КОЛПИНО Июнь'!N19:O19,'[7]КОЛПИНО Июль'!N19:O19,'[8]КОЛПИНО Авг.'!N19:O19,'[9]КОЛПИНО Сент.'!N19:O19,'[10]КОЛПИНО Окт.'!N19:O19,'[11]КОЛПИНО Нояб.'!N19:O19,'[12]КОЛПИНО Дек.'!N19:O19)</f>
        <v>0</v>
      </c>
      <c r="P22" s="47"/>
      <c r="Q22" s="49">
        <f>SUM('[1]КОЛПИНО Янв. '!P19:Q19,'[2]КОЛПИНО Февр.'!P19:Q19,'[3]КОЛПИНО Март'!P19:Q19,'[4]КОЛПИНО Апр.'!P19:Q19,'[5]КОЛПИНО Май'!P19:Q19,'[6]КОЛПИНО Июнь'!P19:Q19,'[7]КОЛПИНО Июль'!P19:Q19,'[8]КОЛПИНО Авг.'!P19:Q19,'[9]КОЛПИНО Сент.'!P19:Q19,'[10]КОЛПИНО Окт.'!P19:Q19,'[11]КОЛПИНО Нояб.'!P19:Q19,'[12]КОЛПИНО Дек.'!P19:Q19)</f>
        <v>0</v>
      </c>
      <c r="R22" s="47"/>
      <c r="S22" s="49">
        <f>SUM('[1]КОЛПИНО Янв. '!R19:S19,'[2]КОЛПИНО Февр.'!R19:S19,'[3]КОЛПИНО Март'!R19:S19,'[4]КОЛПИНО Апр.'!R19:S19,'[5]КОЛПИНО Май'!R19:S19,'[6]КОЛПИНО Июнь'!R19:S19,'[7]КОЛПИНО Июль'!R19:S19,'[8]КОЛПИНО Авг.'!R19:S19,'[9]КОЛПИНО Сент.'!R19:S19,'[10]КОЛПИНО Окт.'!R19:S19,'[11]КОЛПИНО Нояб.'!R19:S19,'[12]КОЛПИНО Дек.'!R19:S19)</f>
        <v>0</v>
      </c>
      <c r="T22" s="47"/>
      <c r="U22" s="49">
        <f>SUM('[1]КОЛПИНО Янв. '!T19:U19,'[2]КОЛПИНО Февр.'!T19:U19,'[3]КОЛПИНО Март'!T19:U19,'[4]КОЛПИНО Апр.'!T19:U19,'[5]КОЛПИНО Май'!T19:U19,'[6]КОЛПИНО Июнь'!T19:U19,'[7]КОЛПИНО Июль'!T19:U19,'[8]КОЛПИНО Авг.'!T19:U19,'[9]КОЛПИНО Сент.'!T19:U19,'[10]КОЛПИНО Окт.'!T19:U19,'[11]КОЛПИНО Нояб.'!T19:U19,'[12]КОЛПИНО Дек.'!T19:U19)</f>
        <v>0</v>
      </c>
      <c r="V22" s="47"/>
      <c r="W22" s="49">
        <f>SUM('[1]КОЛПИНО Янв. '!V19:W19,'[2]КОЛПИНО Февр.'!V19:W19,'[3]КОЛПИНО Март'!V19:W19,'[4]КОЛПИНО Апр.'!V19:W19,'[5]КОЛПИНО Май'!V19:W19,'[6]КОЛПИНО Июнь'!V19:W19,'[7]КОЛПИНО Июль'!V19:W19,'[8]КОЛПИНО Авг.'!V19:W19,'[9]КОЛПИНО Сент.'!V19:W19,'[10]КОЛПИНО Окт.'!V19:W19,'[11]КОЛПИНО Нояб.'!V19:W19,'[12]КОЛПИНО Дек.'!V19:W19)</f>
        <v>0</v>
      </c>
      <c r="X22" s="47"/>
      <c r="Y22" s="49">
        <f>SUM('[1]КОЛПИНО Янв. '!X19:Y19,'[2]КОЛПИНО Февр.'!X19:Y19,'[3]КОЛПИНО Март'!X19:Y19,'[4]КОЛПИНО Апр.'!X19:Y19,'[5]КОЛПИНО Май'!X19:Y19,'[6]КОЛПИНО Июнь'!X19:Y19,'[7]КОЛПИНО Июль'!X19:Y19,'[8]КОЛПИНО Авг.'!X19:Y19,'[9]КОЛПИНО Сент.'!X19:Y19,'[10]КОЛПИНО Окт.'!X19:Y19,'[11]КОЛПИНО Нояб.'!X19:Y19,'[12]КОЛПИНО Дек.'!X19:Y19)</f>
        <v>0</v>
      </c>
      <c r="Z22" s="47"/>
      <c r="AA22" s="49">
        <f>SUM('[1]КОЛПИНО Янв. '!Z19:AA19,'[2]КОЛПИНО Февр.'!Z19:AA19,'[3]КОЛПИНО Март'!Z19:AA19,'[4]КОЛПИНО Апр.'!Z19:AA19,'[5]КОЛПИНО Май'!Z19:AA19,'[6]КОЛПИНО Июнь'!Z19:AA19,'[7]КОЛПИНО Июль'!Z19:AA19,'[8]КОЛПИНО Авг.'!Z19:AA19,'[9]КОЛПИНО Сент.'!Z19:AA19,'[10]КОЛПИНО Окт.'!Z19:AA19,'[11]КОЛПИНО Нояб.'!Z19:AA19,'[12]КОЛПИНО Дек.'!Z19:AA19)</f>
        <v>0</v>
      </c>
      <c r="AB22" s="47"/>
      <c r="AC22" s="49">
        <f>SUM('[1]КОЛПИНО Янв. '!AB19:AC19,'[2]КОЛПИНО Февр.'!AB19:AC19,'[3]КОЛПИНО Март'!AB19:AC19,'[4]КОЛПИНО Апр.'!AB19:AC19,'[5]КОЛПИНО Май'!AB19:AC19,'[6]КОЛПИНО Июнь'!AB19:AC19,'[7]КОЛПИНО Июль'!AB19:AC19,'[8]КОЛПИНО Авг.'!AB19:AC19,'[9]КОЛПИНО Сент.'!AB19:AC19,'[10]КОЛПИНО Окт.'!AB19:AC19,'[11]КОЛПИНО Нояб.'!AB19:AC19,'[12]КОЛПИНО Дек.'!AB19:AC19)</f>
        <v>0</v>
      </c>
      <c r="AD22" s="47"/>
      <c r="AE22" s="49">
        <f>SUM('[1]КОЛПИНО Янв. '!AD19:AE19,'[2]КОЛПИНО Февр.'!AD19:AE19,'[3]КОЛПИНО Март'!AD19:AE19,'[4]КОЛПИНО Апр.'!AD19:AE19,'[5]КОЛПИНО Май'!AD19:AE19,'[6]КОЛПИНО Июнь'!AD19:AE19,'[7]КОЛПИНО Июль'!AD19:AE19,'[8]КОЛПИНО Авг.'!AD19:AE19,'[9]КОЛПИНО Сент.'!AD19:AE19,'[10]КОЛПИНО Окт.'!AD19:AE19,'[11]КОЛПИНО Нояб.'!AD19:AE19,'[12]КОЛПИНО Дек.'!AD19:AE19)</f>
        <v>0</v>
      </c>
      <c r="AF22" s="47"/>
      <c r="AG22" s="49">
        <f>SUM('[1]КОЛПИНО Янв. '!AF19:AG19,'[2]КОЛПИНО Февр.'!AF19:AG19,'[3]КОЛПИНО Март'!AF19:AG19,'[4]КОЛПИНО Апр.'!AF19:AG19,'[5]КОЛПИНО Май'!AF19:AG19,'[6]КОЛПИНО Июнь'!AF19:AG19,'[7]КОЛПИНО Июль'!AF19:AG19,'[8]КОЛПИНО Авг.'!AF19:AG19,'[9]КОЛПИНО Сент.'!AF19:AG19,'[10]КОЛПИНО Окт.'!AF19:AG19,'[11]КОЛПИНО Нояб.'!AF19:AG19,'[12]КОЛПИНО Дек.'!AF19:AG19)</f>
        <v>0</v>
      </c>
      <c r="AH22" s="47"/>
      <c r="AI22" s="49">
        <f>SUM('[1]КОЛПИНО Янв. '!AH19:AI19,'[2]КОЛПИНО Февр.'!AH19:AI19,'[3]КОЛПИНО Март'!AH19:AI19,'[4]КОЛПИНО Апр.'!AH19:AI19,'[5]КОЛПИНО Май'!AH19:AI19,'[6]КОЛПИНО Июнь'!AH19:AI19,'[7]КОЛПИНО Июль'!AH19:AI19,'[8]КОЛПИНО Авг.'!AH19:AI19,'[9]КОЛПИНО Сент.'!AH19:AI19,'[10]КОЛПИНО Окт.'!AH19:AI19,'[11]КОЛПИНО Нояб.'!AH19:AI19,'[12]КОЛПИНО Дек.'!AH19:AI19)</f>
        <v>0</v>
      </c>
      <c r="AJ22" s="47"/>
      <c r="AK22" s="49">
        <f>SUM('[1]КОЛПИНО Янв. '!AJ19:AK19,'[2]КОЛПИНО Февр.'!AJ19:AK19,'[3]КОЛПИНО Март'!AJ19:AK19,'[4]КОЛПИНО Апр.'!AJ19:AK19,'[5]КОЛПИНО Май'!AJ19:AK19,'[6]КОЛПИНО Июнь'!AJ19:AK19,'[7]КОЛПИНО Июль'!AJ19:AK19,'[8]КОЛПИНО Авг.'!AJ19:AK19,'[9]КОЛПИНО Сент.'!AJ19:AK19,'[10]КОЛПИНО Окт.'!AJ19:AK19,'[11]КОЛПИНО Нояб.'!AJ19:AK19,'[12]КОЛПИНО Дек.'!AJ19:AK19)</f>
        <v>0</v>
      </c>
      <c r="AL22" s="47"/>
      <c r="AM22" s="49">
        <f>SUM('[1]КОЛПИНО Янв. '!AL19:AM19,'[2]КОЛПИНО Февр.'!AL19:AM19,'[3]КОЛПИНО Март'!AL19:AM19,'[4]КОЛПИНО Апр.'!AL19:AM19,'[5]КОЛПИНО Май'!AL19:AM19,'[6]КОЛПИНО Июнь'!AL19:AM19,'[7]КОЛПИНО Июль'!AL19:AM19,'[8]КОЛПИНО Авг.'!AL19:AM19,'[9]КОЛПИНО Сент.'!AL19:AM19,'[10]КОЛПИНО Окт.'!AL19:AM19,'[11]КОЛПИНО Нояб.'!AL19:AM19,'[12]КОЛПИНО Дек.'!AL19:AM19)</f>
        <v>0</v>
      </c>
      <c r="AN22" s="47"/>
      <c r="AO22" s="49">
        <f>SUM('[1]КОЛПИНО Янв. '!AN19:AO19,'[2]КОЛПИНО Февр.'!AN19:AO19,'[3]КОЛПИНО Март'!AN19:AO19,'[4]КОЛПИНО Апр.'!AN19:AO19,'[5]КОЛПИНО Май'!AN19:AO19,'[6]КОЛПИНО Июнь'!AN19:AO19,'[7]КОЛПИНО Июль'!AN19:AO19,'[8]КОЛПИНО Авг.'!AN19:AO19,'[9]КОЛПИНО Сент.'!AN19:AO19,'[10]КОЛПИНО Окт.'!AN19:AO19,'[11]КОЛПИНО Нояб.'!AN19:AO19,'[12]КОЛПИНО Дек.'!AN19:AO19)</f>
        <v>0</v>
      </c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</row>
    <row r="23" spans="1:96" s="4" customFormat="1" ht="32.1" customHeight="1" x14ac:dyDescent="0.25">
      <c r="A23" s="33" t="s">
        <v>185</v>
      </c>
      <c r="B23" s="178" t="s">
        <v>246</v>
      </c>
      <c r="C23" s="23" t="s">
        <v>5</v>
      </c>
      <c r="D23" s="47"/>
      <c r="E23" s="49">
        <f>SUM('[1]КОЛПИНО Янв. '!D20:E20,'[2]КОЛПИНО Февр.'!D20:E20,'[3]КОЛПИНО Март'!D20:E20,'[4]КОЛПИНО Апр.'!D20:E20,'[5]КОЛПИНО Май'!D20:E20,'[6]КОЛПИНО Июнь'!D20:E20,'[7]КОЛПИНО Июль'!D20:E20,'[8]КОЛПИНО Авг.'!D20:E20,'[9]КОЛПИНО Сент.'!D20:E20,'[10]КОЛПИНО Окт.'!D20:E20,'[11]КОЛПИНО Нояб.'!D20:E20,'[12]КОЛПИНО Дек.'!D20:E20)</f>
        <v>0</v>
      </c>
      <c r="F23" s="47"/>
      <c r="G23" s="49">
        <f>SUM('[1]КОЛПИНО Янв. '!F20:G20,'[2]КОЛПИНО Февр.'!F20:G20,'[3]КОЛПИНО Март'!F20:G20,'[4]КОЛПИНО Апр.'!F20:G20,'[5]КОЛПИНО Май'!F20:G20,'[6]КОЛПИНО Июнь'!F20:G20,'[7]КОЛПИНО Июль'!F20:G20,'[8]КОЛПИНО Авг.'!F20:G20,'[9]КОЛПИНО Сент.'!F20:G20,'[10]КОЛПИНО Окт.'!F20:G20,'[11]КОЛПИНО Нояб.'!F20:G20,'[12]КОЛПИНО Дек.'!F20:G20)</f>
        <v>0</v>
      </c>
      <c r="H23" s="47"/>
      <c r="I23" s="49">
        <f>SUM('[1]КОЛПИНО Янв. '!H20:I20,'[2]КОЛПИНО Февр.'!H20:I20,'[3]КОЛПИНО Март'!H20:I20,'[4]КОЛПИНО Апр.'!H20:I20,'[5]КОЛПИНО Май'!H20:I20,'[6]КОЛПИНО Июнь'!H20:I20,'[7]КОЛПИНО Июль'!H20:I20,'[8]КОЛПИНО Авг.'!H20:I20,'[9]КОЛПИНО Сент.'!H20:I20,'[10]КОЛПИНО Окт.'!H20:I20,'[11]КОЛПИНО Нояб.'!H20:I20,'[12]КОЛПИНО Дек.'!H20:I20)</f>
        <v>0</v>
      </c>
      <c r="J23" s="47"/>
      <c r="K23" s="49">
        <f>SUM('[1]КОЛПИНО Янв. '!J20:K20,'[2]КОЛПИНО Февр.'!J20:K20,'[3]КОЛПИНО Март'!J20:K20,'[4]КОЛПИНО Апр.'!J20:K20,'[5]КОЛПИНО Май'!J20:K20,'[6]КОЛПИНО Июнь'!J20:K20,'[7]КОЛПИНО Июль'!J20:K20,'[8]КОЛПИНО Авг.'!J20:K20,'[9]КОЛПИНО Сент.'!J20:K20,'[10]КОЛПИНО Окт.'!J20:K20,'[11]КОЛПИНО Нояб.'!J20:K20,'[12]КОЛПИНО Дек.'!J20:K20)</f>
        <v>0</v>
      </c>
      <c r="L23" s="47"/>
      <c r="M23" s="49">
        <f>SUM('[1]КОЛПИНО Янв. '!L20:M20,'[2]КОЛПИНО Февр.'!L20:M20,'[3]КОЛПИНО Март'!L20:M20,'[4]КОЛПИНО Апр.'!L20:M20,'[5]КОЛПИНО Май'!L20:M20,'[6]КОЛПИНО Июнь'!L20:M20,'[7]КОЛПИНО Июль'!L20:M20,'[8]КОЛПИНО Авг.'!L20:M20,'[9]КОЛПИНО Сент.'!L20:M20,'[10]КОЛПИНО Окт.'!L20:M20,'[11]КОЛПИНО Нояб.'!L20:M20,'[12]КОЛПИНО Дек.'!L20:M20)</f>
        <v>0</v>
      </c>
      <c r="N23" s="47"/>
      <c r="O23" s="49">
        <f>SUM('[1]КОЛПИНО Янв. '!N20:O20,'[2]КОЛПИНО Февр.'!N20:O20,'[3]КОЛПИНО Март'!N20:O20,'[4]КОЛПИНО Апр.'!N20:O20,'[5]КОЛПИНО Май'!N20:O20,'[6]КОЛПИНО Июнь'!N20:O20,'[7]КОЛПИНО Июль'!N20:O20,'[8]КОЛПИНО Авг.'!N20:O20,'[9]КОЛПИНО Сент.'!N20:O20,'[10]КОЛПИНО Окт.'!N20:O20,'[11]КОЛПИНО Нояб.'!N20:O20,'[12]КОЛПИНО Дек.'!N20:O20)</f>
        <v>0</v>
      </c>
      <c r="P23" s="47"/>
      <c r="Q23" s="49">
        <f>SUM('[1]КОЛПИНО Янв. '!P20:Q20,'[2]КОЛПИНО Февр.'!P20:Q20,'[3]КОЛПИНО Март'!P20:Q20,'[4]КОЛПИНО Апр.'!P20:Q20,'[5]КОЛПИНО Май'!P20:Q20,'[6]КОЛПИНО Июнь'!P20:Q20,'[7]КОЛПИНО Июль'!P20:Q20,'[8]КОЛПИНО Авг.'!P20:Q20,'[9]КОЛПИНО Сент.'!P20:Q20,'[10]КОЛПИНО Окт.'!P20:Q20,'[11]КОЛПИНО Нояб.'!P20:Q20,'[12]КОЛПИНО Дек.'!P20:Q20)</f>
        <v>0</v>
      </c>
      <c r="R23" s="47"/>
      <c r="S23" s="49">
        <f>SUM('[1]КОЛПИНО Янв. '!R20:S20,'[2]КОЛПИНО Февр.'!R20:S20,'[3]КОЛПИНО Март'!R20:S20,'[4]КОЛПИНО Апр.'!R20:S20,'[5]КОЛПИНО Май'!R20:S20,'[6]КОЛПИНО Июнь'!R20:S20,'[7]КОЛПИНО Июль'!R20:S20,'[8]КОЛПИНО Авг.'!R20:S20,'[9]КОЛПИНО Сент.'!R20:S20,'[10]КОЛПИНО Окт.'!R20:S20,'[11]КОЛПИНО Нояб.'!R20:S20,'[12]КОЛПИНО Дек.'!R20:S20)</f>
        <v>0</v>
      </c>
      <c r="T23" s="47"/>
      <c r="U23" s="49">
        <f>SUM('[1]КОЛПИНО Янв. '!T20:U20,'[2]КОЛПИНО Февр.'!T20:U20,'[3]КОЛПИНО Март'!T20:U20,'[4]КОЛПИНО Апр.'!T20:U20,'[5]КОЛПИНО Май'!T20:U20,'[6]КОЛПИНО Июнь'!T20:U20,'[7]КОЛПИНО Июль'!T20:U20,'[8]КОЛПИНО Авг.'!T20:U20,'[9]КОЛПИНО Сент.'!T20:U20,'[10]КОЛПИНО Окт.'!T20:U20,'[11]КОЛПИНО Нояб.'!T20:U20,'[12]КОЛПИНО Дек.'!T20:U20)</f>
        <v>18.125</v>
      </c>
      <c r="V23" s="47"/>
      <c r="W23" s="49">
        <f>SUM('[1]КОЛПИНО Янв. '!V20:W20,'[2]КОЛПИНО Февр.'!V20:W20,'[3]КОЛПИНО Март'!V20:W20,'[4]КОЛПИНО Апр.'!V20:W20,'[5]КОЛПИНО Май'!V20:W20,'[6]КОЛПИНО Июнь'!V20:W20,'[7]КОЛПИНО Июль'!V20:W20,'[8]КОЛПИНО Авг.'!V20:W20,'[9]КОЛПИНО Сент.'!V20:W20,'[10]КОЛПИНО Окт.'!V20:W20,'[11]КОЛПИНО Нояб.'!V20:W20,'[12]КОЛПИНО Дек.'!V20:W20)</f>
        <v>0</v>
      </c>
      <c r="X23" s="47"/>
      <c r="Y23" s="49">
        <f>SUM('[1]КОЛПИНО Янв. '!X20:Y20,'[2]КОЛПИНО Февр.'!X20:Y20,'[3]КОЛПИНО Март'!X20:Y20,'[4]КОЛПИНО Апр.'!X20:Y20,'[5]КОЛПИНО Май'!X20:Y20,'[6]КОЛПИНО Июнь'!X20:Y20,'[7]КОЛПИНО Июль'!X20:Y20,'[8]КОЛПИНО Авг.'!X20:Y20,'[9]КОЛПИНО Сент.'!X20:Y20,'[10]КОЛПИНО Окт.'!X20:Y20,'[11]КОЛПИНО Нояб.'!X20:Y20,'[12]КОЛПИНО Дек.'!X20:Y20)</f>
        <v>18.123999999999999</v>
      </c>
      <c r="Z23" s="47"/>
      <c r="AA23" s="49">
        <f>SUM('[1]КОЛПИНО Янв. '!Z20:AA20,'[2]КОЛПИНО Февр.'!Z20:AA20,'[3]КОЛПИНО Март'!Z20:AA20,'[4]КОЛПИНО Апр.'!Z20:AA20,'[5]КОЛПИНО Май'!Z20:AA20,'[6]КОЛПИНО Июнь'!Z20:AA20,'[7]КОЛПИНО Июль'!Z20:AA20,'[8]КОЛПИНО Авг.'!Z20:AA20,'[9]КОЛПИНО Сент.'!Z20:AA20,'[10]КОЛПИНО Окт.'!Z20:AA20,'[11]КОЛПИНО Нояб.'!Z20:AA20,'[12]КОЛПИНО Дек.'!Z20:AA20)</f>
        <v>0</v>
      </c>
      <c r="AB23" s="47"/>
      <c r="AC23" s="49">
        <f>SUM('[1]КОЛПИНО Янв. '!AB20:AC20,'[2]КОЛПИНО Февр.'!AB20:AC20,'[3]КОЛПИНО Март'!AB20:AC20,'[4]КОЛПИНО Апр.'!AB20:AC20,'[5]КОЛПИНО Май'!AB20:AC20,'[6]КОЛПИНО Июнь'!AB20:AC20,'[7]КОЛПИНО Июль'!AB20:AC20,'[8]КОЛПИНО Авг.'!AB20:AC20,'[9]КОЛПИНО Сент.'!AB20:AC20,'[10]КОЛПИНО Окт.'!AB20:AC20,'[11]КОЛПИНО Нояб.'!AB20:AC20,'[12]КОЛПИНО Дек.'!AB20:AC20)</f>
        <v>18.285</v>
      </c>
      <c r="AD23" s="47"/>
      <c r="AE23" s="49">
        <f>SUM('[1]КОЛПИНО Янв. '!AD20:AE20,'[2]КОЛПИНО Февр.'!AD20:AE20,'[3]КОЛПИНО Март'!AD20:AE20,'[4]КОЛПИНО Апр.'!AD20:AE20,'[5]КОЛПИНО Май'!AD20:AE20,'[6]КОЛПИНО Июнь'!AD20:AE20,'[7]КОЛПИНО Июль'!AD20:AE20,'[8]КОЛПИНО Авг.'!AD20:AE20,'[9]КОЛПИНО Сент.'!AD20:AE20,'[10]КОЛПИНО Окт.'!AD20:AE20,'[11]КОЛПИНО Нояб.'!AD20:AE20,'[12]КОЛПИНО Дек.'!AD20:AE20)</f>
        <v>0</v>
      </c>
      <c r="AF23" s="47"/>
      <c r="AG23" s="49">
        <f>SUM('[1]КОЛПИНО Янв. '!AF20:AG20,'[2]КОЛПИНО Февр.'!AF20:AG20,'[3]КОЛПИНО Март'!AF20:AG20,'[4]КОЛПИНО Апр.'!AF20:AG20,'[5]КОЛПИНО Май'!AF20:AG20,'[6]КОЛПИНО Июнь'!AF20:AG20,'[7]КОЛПИНО Июль'!AF20:AG20,'[8]КОЛПИНО Авг.'!AF20:AG20,'[9]КОЛПИНО Сент.'!AF20:AG20,'[10]КОЛПИНО Окт.'!AF20:AG20,'[11]КОЛПИНО Нояб.'!AF20:AG20,'[12]КОЛПИНО Дек.'!AF20:AG20)</f>
        <v>0</v>
      </c>
      <c r="AH23" s="47"/>
      <c r="AI23" s="49">
        <f>SUM('[1]КОЛПИНО Янв. '!AH20:AI20,'[2]КОЛПИНО Февр.'!AH20:AI20,'[3]КОЛПИНО Март'!AH20:AI20,'[4]КОЛПИНО Апр.'!AH20:AI20,'[5]КОЛПИНО Май'!AH20:AI20,'[6]КОЛПИНО Июнь'!AH20:AI20,'[7]КОЛПИНО Июль'!AH20:AI20,'[8]КОЛПИНО Авг.'!AH20:AI20,'[9]КОЛПИНО Сент.'!AH20:AI20,'[10]КОЛПИНО Окт.'!AH20:AI20,'[11]КОЛПИНО Нояб.'!AH20:AI20,'[12]КОЛПИНО Дек.'!AH20:AI20)</f>
        <v>0</v>
      </c>
      <c r="AJ23" s="47"/>
      <c r="AK23" s="49">
        <f>SUM('[1]КОЛПИНО Янв. '!AJ20:AK20,'[2]КОЛПИНО Февр.'!AJ20:AK20,'[3]КОЛПИНО Март'!AJ20:AK20,'[4]КОЛПИНО Апр.'!AJ20:AK20,'[5]КОЛПИНО Май'!AJ20:AK20,'[6]КОЛПИНО Июнь'!AJ20:AK20,'[7]КОЛПИНО Июль'!AJ20:AK20,'[8]КОЛПИНО Авг.'!AJ20:AK20,'[9]КОЛПИНО Сент.'!AJ20:AK20,'[10]КОЛПИНО Окт.'!AJ20:AK20,'[11]КОЛПИНО Нояб.'!AJ20:AK20,'[12]КОЛПИНО Дек.'!AJ20:AK20)</f>
        <v>0</v>
      </c>
      <c r="AL23" s="47"/>
      <c r="AM23" s="49">
        <f>SUM('[1]КОЛПИНО Янв. '!AL20:AM20,'[2]КОЛПИНО Февр.'!AL20:AM20,'[3]КОЛПИНО Март'!AL20:AM20,'[4]КОЛПИНО Апр.'!AL20:AM20,'[5]КОЛПИНО Май'!AL20:AM20,'[6]КОЛПИНО Июнь'!AL20:AM20,'[7]КОЛПИНО Июль'!AL20:AM20,'[8]КОЛПИНО Авг.'!AL20:AM20,'[9]КОЛПИНО Сент.'!AL20:AM20,'[10]КОЛПИНО Окт.'!AL20:AM20,'[11]КОЛПИНО Нояб.'!AL20:AM20,'[12]КОЛПИНО Дек.'!AL20:AM20)</f>
        <v>0</v>
      </c>
      <c r="AN23" s="47"/>
      <c r="AO23" s="49">
        <f>SUM('[1]КОЛПИНО Янв. '!AN20:AO20,'[2]КОЛПИНО Февр.'!AN20:AO20,'[3]КОЛПИНО Март'!AN20:AO20,'[4]КОЛПИНО Апр.'!AN20:AO20,'[5]КОЛПИНО Май'!AN20:AO20,'[6]КОЛПИНО Июнь'!AN20:AO20,'[7]КОЛПИНО Июль'!AN20:AO20,'[8]КОЛПИНО Авг.'!AN20:AO20,'[9]КОЛПИНО Сент.'!AN20:AO20,'[10]КОЛПИНО Окт.'!AN20:AO20,'[11]КОЛПИНО Нояб.'!AN20:AO20,'[12]КОЛПИНО Дек.'!AN20:AO20)</f>
        <v>0</v>
      </c>
      <c r="AP23" s="19" t="s">
        <v>222</v>
      </c>
      <c r="AQ23" s="19" t="s">
        <v>206</v>
      </c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19"/>
    </row>
    <row r="24" spans="1:96" s="110" customFormat="1" ht="15.95" customHeight="1" x14ac:dyDescent="0.25">
      <c r="A24" s="203" t="s">
        <v>23</v>
      </c>
      <c r="B24" s="206" t="s">
        <v>60</v>
      </c>
      <c r="C24" s="103" t="s">
        <v>58</v>
      </c>
      <c r="D24" s="104"/>
      <c r="E24" s="99">
        <f>SUM('[1]КОЛПИНО Янв. '!D21:E21,'[2]КОЛПИНО Февр.'!D21:E21,'[3]КОЛПИНО Март'!D21:E21,'[4]КОЛПИНО Апр.'!D21:E21,'[5]КОЛПИНО Май'!D21:E21,'[6]КОЛПИНО Июнь'!D21:E21,'[7]КОЛПИНО Июль'!D21:E21,'[8]КОЛПИНО Авг.'!D21:E21,'[9]КОЛПИНО Сент.'!D21:E21,'[10]КОЛПИНО Окт.'!D21:E21,'[11]КОЛПИНО Нояб.'!D21:E21,'[12]КОЛПИНО Дек.'!D21:E21)</f>
        <v>52</v>
      </c>
      <c r="F24" s="104"/>
      <c r="G24" s="108">
        <f>SUM('[1]КОЛПИНО Янв. '!F21:G21,'[2]КОЛПИНО Февр.'!F21:G21,'[3]КОЛПИНО Март'!F21:G21,'[4]КОЛПИНО Апр.'!F21:G21,'[5]КОЛПИНО Май'!F21:G21,'[6]КОЛПИНО Июнь'!F21:G21,'[7]КОЛПИНО Июль'!F21:G21,'[8]КОЛПИНО Авг.'!F21:G21,'[9]КОЛПИНО Сент.'!F21:G21,'[10]КОЛПИНО Окт.'!F21:G21,'[11]КОЛПИНО Нояб.'!F21:G21,'[12]КОЛПИНО Дек.'!F21:G21)</f>
        <v>0</v>
      </c>
      <c r="H24" s="104"/>
      <c r="I24" s="99">
        <f>SUM('[1]КОЛПИНО Янв. '!H21:I21,'[2]КОЛПИНО Февр.'!H21:I21,'[3]КОЛПИНО Март'!H21:I21,'[4]КОЛПИНО Апр.'!H21:I21,'[5]КОЛПИНО Май'!H21:I21,'[6]КОЛПИНО Июнь'!H21:I21,'[7]КОЛПИНО Июль'!H21:I21,'[8]КОЛПИНО Авг.'!H21:I21,'[9]КОЛПИНО Сент.'!H21:I21,'[10]КОЛПИНО Окт.'!H21:I21,'[11]КОЛПИНО Нояб.'!H21:I21,'[12]КОЛПИНО Дек.'!H21:I21)</f>
        <v>2</v>
      </c>
      <c r="J24" s="104"/>
      <c r="K24" s="108">
        <f>SUM('[1]КОЛПИНО Янв. '!J21:K21,'[2]КОЛПИНО Февр.'!J21:K21,'[3]КОЛПИНО Март'!J21:K21,'[4]КОЛПИНО Апр.'!J21:K21,'[5]КОЛПИНО Май'!J21:K21,'[6]КОЛПИНО Июнь'!J21:K21,'[7]КОЛПИНО Июль'!J21:K21,'[8]КОЛПИНО Авг.'!J21:K21,'[9]КОЛПИНО Сент.'!J21:K21,'[10]КОЛПИНО Окт.'!J21:K21,'[11]КОЛПИНО Нояб.'!J21:K21,'[12]КОЛПИНО Дек.'!J21:K21)</f>
        <v>0</v>
      </c>
      <c r="L24" s="104"/>
      <c r="M24" s="108">
        <f>SUM('[1]КОЛПИНО Янв. '!L21:M21,'[2]КОЛПИНО Февр.'!L21:M21,'[3]КОЛПИНО Март'!L21:M21,'[4]КОЛПИНО Апр.'!L21:M21,'[5]КОЛПИНО Май'!L21:M21,'[6]КОЛПИНО Июнь'!L21:M21,'[7]КОЛПИНО Июль'!L21:M21,'[8]КОЛПИНО Авг.'!L21:M21,'[9]КОЛПИНО Сент.'!L21:M21,'[10]КОЛПИНО Окт.'!L21:M21,'[11]КОЛПИНО Нояб.'!L21:M21,'[12]КОЛПИНО Дек.'!L21:M21)</f>
        <v>0</v>
      </c>
      <c r="N24" s="104"/>
      <c r="O24" s="99">
        <f>SUM('[1]КОЛПИНО Янв. '!N21:O21,'[2]КОЛПИНО Февр.'!N21:O21,'[3]КОЛПИНО Март'!N21:O21,'[4]КОЛПИНО Апр.'!N21:O21,'[5]КОЛПИНО Май'!N21:O21,'[6]КОЛПИНО Июнь'!N21:O21,'[7]КОЛПИНО Июль'!N21:O21,'[8]КОЛПИНО Авг.'!N21:O21,'[9]КОЛПИНО Сент.'!N21:O21,'[10]КОЛПИНО Окт.'!N21:O21,'[11]КОЛПИНО Нояб.'!N21:O21,'[12]КОЛПИНО Дек.'!N21:O21)</f>
        <v>62.2</v>
      </c>
      <c r="P24" s="104"/>
      <c r="Q24" s="108">
        <f>SUM('[1]КОЛПИНО Янв. '!P21:Q21,'[2]КОЛПИНО Февр.'!P21:Q21,'[3]КОЛПИНО Март'!P21:Q21,'[4]КОЛПИНО Апр.'!P21:Q21,'[5]КОЛПИНО Май'!P21:Q21,'[6]КОЛПИНО Июнь'!P21:Q21,'[7]КОЛПИНО Июль'!P21:Q21,'[8]КОЛПИНО Авг.'!P21:Q21,'[9]КОЛПИНО Сент.'!P21:Q21,'[10]КОЛПИНО Окт.'!P21:Q21,'[11]КОЛПИНО Нояб.'!P21:Q21,'[12]КОЛПИНО Дек.'!P21:Q21)</f>
        <v>0</v>
      </c>
      <c r="R24" s="104"/>
      <c r="S24" s="108">
        <f>SUM('[1]КОЛПИНО Янв. '!R21:S21,'[2]КОЛПИНО Февр.'!R21:S21,'[3]КОЛПИНО Март'!R21:S21,'[4]КОЛПИНО Апр.'!R21:S21,'[5]КОЛПИНО Май'!R21:S21,'[6]КОЛПИНО Июнь'!R21:S21,'[7]КОЛПИНО Июль'!R21:S21,'[8]КОЛПИНО Авг.'!R21:S21,'[9]КОЛПИНО Сент.'!R21:S21,'[10]КОЛПИНО Окт.'!R21:S21,'[11]КОЛПИНО Нояб.'!R21:S21,'[12]КОЛПИНО Дек.'!R21:S21)</f>
        <v>0</v>
      </c>
      <c r="T24" s="104"/>
      <c r="U24" s="108">
        <f>SUM('[1]КОЛПИНО Янв. '!T21:U21,'[2]КОЛПИНО Февр.'!T21:U21,'[3]КОЛПИНО Март'!T21:U21,'[4]КОЛПИНО Апр.'!T21:U21,'[5]КОЛПИНО Май'!T21:U21,'[6]КОЛПИНО Июнь'!T21:U21,'[7]КОЛПИНО Июль'!T21:U21,'[8]КОЛПИНО Авг.'!T21:U21,'[9]КОЛПИНО Сент.'!T21:U21,'[10]КОЛПИНО Окт.'!T21:U21,'[11]КОЛПИНО Нояб.'!T21:U21,'[12]КОЛПИНО Дек.'!T21:U21)</f>
        <v>0</v>
      </c>
      <c r="V24" s="104"/>
      <c r="W24" s="108">
        <f>SUM('[1]КОЛПИНО Янв. '!V21:W21,'[2]КОЛПИНО Февр.'!V21:W21,'[3]КОЛПИНО Март'!V21:W21,'[4]КОЛПИНО Апр.'!V21:W21,'[5]КОЛПИНО Май'!V21:W21,'[6]КОЛПИНО Июнь'!V21:W21,'[7]КОЛПИНО Июль'!V21:W21,'[8]КОЛПИНО Авг.'!V21:W21,'[9]КОЛПИНО Сент.'!V21:W21,'[10]КОЛПИНО Окт.'!V21:W21,'[11]КОЛПИНО Нояб.'!V21:W21,'[12]КОЛПИНО Дек.'!V21:W21)</f>
        <v>0</v>
      </c>
      <c r="X24" s="104"/>
      <c r="Y24" s="108">
        <f>SUM('[1]КОЛПИНО Янв. '!X21:Y21,'[2]КОЛПИНО Февр.'!X21:Y21,'[3]КОЛПИНО Март'!X21:Y21,'[4]КОЛПИНО Апр.'!X21:Y21,'[5]КОЛПИНО Май'!X21:Y21,'[6]КОЛПИНО Июнь'!X21:Y21,'[7]КОЛПИНО Июль'!X21:Y21,'[8]КОЛПИНО Авг.'!X21:Y21,'[9]КОЛПИНО Сент.'!X21:Y21,'[10]КОЛПИНО Окт.'!X21:Y21,'[11]КОЛПИНО Нояб.'!X21:Y21,'[12]КОЛПИНО Дек.'!X21:Y21)</f>
        <v>0</v>
      </c>
      <c r="Z24" s="104"/>
      <c r="AA24" s="108">
        <f>SUM('[1]КОЛПИНО Янв. '!Z21:AA21,'[2]КОЛПИНО Февр.'!Z21:AA21,'[3]КОЛПИНО Март'!Z21:AA21,'[4]КОЛПИНО Апр.'!Z21:AA21,'[5]КОЛПИНО Май'!Z21:AA21,'[6]КОЛПИНО Июнь'!Z21:AA21,'[7]КОЛПИНО Июль'!Z21:AA21,'[8]КОЛПИНО Авг.'!Z21:AA21,'[9]КОЛПИНО Сент.'!Z21:AA21,'[10]КОЛПИНО Окт.'!Z21:AA21,'[11]КОЛПИНО Нояб.'!Z21:AA21,'[12]КОЛПИНО Дек.'!Z21:AA21)</f>
        <v>0</v>
      </c>
      <c r="AB24" s="104"/>
      <c r="AC24" s="108">
        <f>SUM('[1]КОЛПИНО Янв. '!AB21:AC21,'[2]КОЛПИНО Февр.'!AB21:AC21,'[3]КОЛПИНО Март'!AB21:AC21,'[4]КОЛПИНО Апр.'!AB21:AC21,'[5]КОЛПИНО Май'!AB21:AC21,'[6]КОЛПИНО Июнь'!AB21:AC21,'[7]КОЛПИНО Июль'!AB21:AC21,'[8]КОЛПИНО Авг.'!AB21:AC21,'[9]КОЛПИНО Сент.'!AB21:AC21,'[10]КОЛПИНО Окт.'!AB21:AC21,'[11]КОЛПИНО Нояб.'!AB21:AC21,'[12]КОЛПИНО Дек.'!AB21:AC21)</f>
        <v>0</v>
      </c>
      <c r="AD24" s="104"/>
      <c r="AE24" s="99">
        <f>SUM('[1]КОЛПИНО Янв. '!AD21:AE21,'[2]КОЛПИНО Февр.'!AD21:AE21,'[3]КОЛПИНО Март'!AD21:AE21,'[4]КОЛПИНО Апр.'!AD21:AE21,'[5]КОЛПИНО Май'!AD21:AE21,'[6]КОЛПИНО Июнь'!AD21:AE21,'[7]КОЛПИНО Июль'!AD21:AE21,'[8]КОЛПИНО Авг.'!AD21:AE21,'[9]КОЛПИНО Сент.'!AD21:AE21,'[10]КОЛПИНО Окт.'!AD21:AE21,'[11]КОЛПИНО Нояб.'!AD21:AE21,'[12]КОЛПИНО Дек.'!AD21:AE21)</f>
        <v>20</v>
      </c>
      <c r="AF24" s="104"/>
      <c r="AG24" s="108">
        <f>SUM('[1]КОЛПИНО Янв. '!AF21:AG21,'[2]КОЛПИНО Февр.'!AF21:AG21,'[3]КОЛПИНО Март'!AF21:AG21,'[4]КОЛПИНО Апр.'!AF21:AG21,'[5]КОЛПИНО Май'!AF21:AG21,'[6]КОЛПИНО Июнь'!AF21:AG21,'[7]КОЛПИНО Июль'!AF21:AG21,'[8]КОЛПИНО Авг.'!AF21:AG21,'[9]КОЛПИНО Сент.'!AF21:AG21,'[10]КОЛПИНО Окт.'!AF21:AG21,'[11]КОЛПИНО Нояб.'!AF21:AG21,'[12]КОЛПИНО Дек.'!AF21:AG21)</f>
        <v>0</v>
      </c>
      <c r="AH24" s="104"/>
      <c r="AI24" s="99">
        <f>SUM('[1]КОЛПИНО Янв. '!AH21:AI21,'[2]КОЛПИНО Февр.'!AH21:AI21,'[3]КОЛПИНО Март'!AH21:AI21,'[4]КОЛПИНО Апр.'!AH21:AI21,'[5]КОЛПИНО Май'!AH21:AI21,'[6]КОЛПИНО Июнь'!AH21:AI21,'[7]КОЛПИНО Июль'!AH21:AI21,'[8]КОЛПИНО Авг.'!AH21:AI21,'[9]КОЛПИНО Сент.'!AH21:AI21,'[10]КОЛПИНО Окт.'!AH21:AI21,'[11]КОЛПИНО Нояб.'!AH21:AI21,'[12]КОЛПИНО Дек.'!AH21:AI21)</f>
        <v>73</v>
      </c>
      <c r="AJ24" s="111">
        <v>30</v>
      </c>
      <c r="AK24" s="99">
        <f>SUM('[1]КОЛПИНО Янв. '!AJ21:AK21,'[2]КОЛПИНО Февр.'!AJ21:AK21,'[3]КОЛПИНО Март'!AJ21:AK21,'[4]КОЛПИНО Апр.'!AJ21:AK21,'[5]КОЛПИНО Май'!AJ21:AK21,'[6]КОЛПИНО Июнь'!AJ21:AK21,'[7]КОЛПИНО Июль'!AJ21:AK21,'[8]КОЛПИНО Авг.'!AJ21:AK21,'[9]КОЛПИНО Сент.'!AJ21:AK21,'[10]КОЛПИНО Окт.'!AJ21:AK21,'[11]КОЛПИНО Нояб.'!AJ21:AK21,'[12]КОЛПИНО Дек.'!AJ21:AK21)</f>
        <v>14.5</v>
      </c>
      <c r="AL24" s="104"/>
      <c r="AM24" s="99">
        <f>SUM('[1]КОЛПИНО Янв. '!AL21:AM21,'[2]КОЛПИНО Февр.'!AL21:AM21,'[3]КОЛПИНО Март'!AL21:AM21,'[4]КОЛПИНО Апр.'!AL21:AM21,'[5]КОЛПИНО Май'!AL21:AM21,'[6]КОЛПИНО Июнь'!AL21:AM21,'[7]КОЛПИНО Июль'!AL21:AM21,'[8]КОЛПИНО Авг.'!AL21:AM21,'[9]КОЛПИНО Сент.'!AL21:AM21,'[10]КОЛПИНО Окт.'!AL21:AM21,'[11]КОЛПИНО Нояб.'!AL21:AM21,'[12]КОЛПИНО Дек.'!AL21:AM21)</f>
        <v>141.4</v>
      </c>
      <c r="AN24" s="104"/>
      <c r="AO24" s="99">
        <f>SUM('[1]КОЛПИНО Янв. '!AN21:AO21,'[2]КОЛПИНО Февр.'!AN21:AO21,'[3]КОЛПИНО Март'!AN21:AO21,'[4]КОЛПИНО Апр.'!AN21:AO21,'[5]КОЛПИНО Май'!AN21:AO21,'[6]КОЛПИНО Июнь'!AN21:AO21,'[7]КОЛПИНО Июль'!AN21:AO21,'[8]КОЛПИНО Авг.'!AN21:AO21,'[9]КОЛПИНО Сент.'!AN21:AO21,'[10]КОЛПИНО Окт.'!AN21:AO21,'[11]КОЛПИНО Нояб.'!AN21:AO21,'[12]КОЛПИНО Дек.'!AN21:AO21)</f>
        <v>0.5</v>
      </c>
      <c r="AP24" s="100">
        <v>8</v>
      </c>
      <c r="AQ24" s="222">
        <v>1</v>
      </c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</row>
    <row r="25" spans="1:96" s="110" customFormat="1" ht="15.95" customHeight="1" x14ac:dyDescent="0.25">
      <c r="A25" s="203"/>
      <c r="B25" s="206"/>
      <c r="C25" s="103" t="s">
        <v>5</v>
      </c>
      <c r="D25" s="104"/>
      <c r="E25" s="99">
        <f>SUM('[1]КОЛПИНО Янв. '!D22:E22,'[2]КОЛПИНО Февр.'!D22:E22,'[3]КОЛПИНО Март'!D22:E22,'[4]КОЛПИНО Апр.'!D22:E22,'[5]КОЛПИНО Май'!D22:E22,'[6]КОЛПИНО Июнь'!D22:E22,'[7]КОЛПИНО Июль'!D22:E22,'[8]КОЛПИНО Авг.'!D22:E22,'[9]КОЛПИНО Сент.'!D22:E22,'[10]КОЛПИНО Окт.'!D22:E22,'[11]КОЛПИНО Нояб.'!D22:E22,'[12]КОЛПИНО Дек.'!D22:E22)</f>
        <v>4.3730000000000002</v>
      </c>
      <c r="F25" s="104"/>
      <c r="G25" s="108">
        <f>SUM('[1]КОЛПИНО Янв. '!F22:G22,'[2]КОЛПИНО Февр.'!F22:G22,'[3]КОЛПИНО Март'!F22:G22,'[4]КОЛПИНО Апр.'!F22:G22,'[5]КОЛПИНО Май'!F22:G22,'[6]КОЛПИНО Июнь'!F22:G22,'[7]КОЛПИНО Июль'!F22:G22,'[8]КОЛПИНО Авг.'!F22:G22,'[9]КОЛПИНО Сент.'!F22:G22,'[10]КОЛПИНО Окт.'!F22:G22,'[11]КОЛПИНО Нояб.'!F22:G22,'[12]КОЛПИНО Дек.'!F22:G22)</f>
        <v>0</v>
      </c>
      <c r="H25" s="104"/>
      <c r="I25" s="99">
        <f>SUM('[1]КОЛПИНО Янв. '!H22:I22,'[2]КОЛПИНО Февр.'!H22:I22,'[3]КОЛПИНО Март'!H22:I22,'[4]КОЛПИНО Апр.'!H22:I22,'[5]КОЛПИНО Май'!H22:I22,'[6]КОЛПИНО Июнь'!H22:I22,'[7]КОЛПИНО Июль'!H22:I22,'[8]КОЛПИНО Авг.'!H22:I22,'[9]КОЛПИНО Сент.'!H22:I22,'[10]КОЛПИНО Окт.'!H22:I22,'[11]КОЛПИНО Нояб.'!H22:I22,'[12]КОЛПИНО Дек.'!H22:I22)</f>
        <v>4.1950000000000003</v>
      </c>
      <c r="J25" s="104"/>
      <c r="K25" s="108">
        <f>SUM('[1]КОЛПИНО Янв. '!J22:K22,'[2]КОЛПИНО Февр.'!J22:K22,'[3]КОЛПИНО Март'!J22:K22,'[4]КОЛПИНО Апр.'!J22:K22,'[5]КОЛПИНО Май'!J22:K22,'[6]КОЛПИНО Июнь'!J22:K22,'[7]КОЛПИНО Июль'!J22:K22,'[8]КОЛПИНО Авг.'!J22:K22,'[9]КОЛПИНО Сент.'!J22:K22,'[10]КОЛПИНО Окт.'!J22:K22,'[11]КОЛПИНО Нояб.'!J22:K22,'[12]КОЛПИНО Дек.'!J22:K22)</f>
        <v>0</v>
      </c>
      <c r="L25" s="104"/>
      <c r="M25" s="108">
        <f>SUM('[1]КОЛПИНО Янв. '!L22:M22,'[2]КОЛПИНО Февр.'!L22:M22,'[3]КОЛПИНО Март'!L22:M22,'[4]КОЛПИНО Апр.'!L22:M22,'[5]КОЛПИНО Май'!L22:M22,'[6]КОЛПИНО Июнь'!L22:M22,'[7]КОЛПИНО Июль'!L22:M22,'[8]КОЛПИНО Авг.'!L22:M22,'[9]КОЛПИНО Сент.'!L22:M22,'[10]КОЛПИНО Окт.'!L22:M22,'[11]КОЛПИНО Нояб.'!L22:M22,'[12]КОЛПИНО Дек.'!L22:M22)</f>
        <v>0</v>
      </c>
      <c r="N25" s="104"/>
      <c r="O25" s="99">
        <f>SUM('[1]КОЛПИНО Янв. '!N22:O22,'[2]КОЛПИНО Февр.'!N22:O22,'[3]КОЛПИНО Март'!N22:O22,'[4]КОЛПИНО Апр.'!N22:O22,'[5]КОЛПИНО Май'!N22:O22,'[6]КОЛПИНО Июнь'!N22:O22,'[7]КОЛПИНО Июль'!N22:O22,'[8]КОЛПИНО Авг.'!N22:O22,'[9]КОЛПИНО Сент.'!N22:O22,'[10]КОЛПИНО Окт.'!N22:O22,'[11]КОЛПИНО Нояб.'!N22:O22,'[12]КОЛПИНО Дек.'!N22:O22)</f>
        <v>3.6280000000000001</v>
      </c>
      <c r="P25" s="104"/>
      <c r="Q25" s="108">
        <f>SUM('[1]КОЛПИНО Янв. '!P22:Q22,'[2]КОЛПИНО Февр.'!P22:Q22,'[3]КОЛПИНО Март'!P22:Q22,'[4]КОЛПИНО Апр.'!P22:Q22,'[5]КОЛПИНО Май'!P22:Q22,'[6]КОЛПИНО Июнь'!P22:Q22,'[7]КОЛПИНО Июль'!P22:Q22,'[8]КОЛПИНО Авг.'!P22:Q22,'[9]КОЛПИНО Сент.'!P22:Q22,'[10]КОЛПИНО Окт.'!P22:Q22,'[11]КОЛПИНО Нояб.'!P22:Q22,'[12]КОЛПИНО Дек.'!P22:Q22)</f>
        <v>0</v>
      </c>
      <c r="R25" s="104"/>
      <c r="S25" s="108">
        <f>SUM('[1]КОЛПИНО Янв. '!R22:S22,'[2]КОЛПИНО Февр.'!R22:S22,'[3]КОЛПИНО Март'!R22:S22,'[4]КОЛПИНО Апр.'!R22:S22,'[5]КОЛПИНО Май'!R22:S22,'[6]КОЛПИНО Июнь'!R22:S22,'[7]КОЛПИНО Июль'!R22:S22,'[8]КОЛПИНО Авг.'!R22:S22,'[9]КОЛПИНО Сент.'!R22:S22,'[10]КОЛПИНО Окт.'!R22:S22,'[11]КОЛПИНО Нояб.'!R22:S22,'[12]КОЛПИНО Дек.'!R22:S22)</f>
        <v>0</v>
      </c>
      <c r="T25" s="104"/>
      <c r="U25" s="108">
        <f>SUM('[1]КОЛПИНО Янв. '!T22:U22,'[2]КОЛПИНО Февр.'!T22:U22,'[3]КОЛПИНО Март'!T22:U22,'[4]КОЛПИНО Апр.'!T22:U22,'[5]КОЛПИНО Май'!T22:U22,'[6]КОЛПИНО Июнь'!T22:U22,'[7]КОЛПИНО Июль'!T22:U22,'[8]КОЛПИНО Авг.'!T22:U22,'[9]КОЛПИНО Сент.'!T22:U22,'[10]КОЛПИНО Окт.'!T22:U22,'[11]КОЛПИНО Нояб.'!T22:U22,'[12]КОЛПИНО Дек.'!T22:U22)</f>
        <v>0</v>
      </c>
      <c r="V25" s="104"/>
      <c r="W25" s="108">
        <f>SUM('[1]КОЛПИНО Янв. '!V22:W22,'[2]КОЛПИНО Февр.'!V22:W22,'[3]КОЛПИНО Март'!V22:W22,'[4]КОЛПИНО Апр.'!V22:W22,'[5]КОЛПИНО Май'!V22:W22,'[6]КОЛПИНО Июнь'!V22:W22,'[7]КОЛПИНО Июль'!V22:W22,'[8]КОЛПИНО Авг.'!V22:W22,'[9]КОЛПИНО Сент.'!V22:W22,'[10]КОЛПИНО Окт.'!V22:W22,'[11]КОЛПИНО Нояб.'!V22:W22,'[12]КОЛПИНО Дек.'!V22:W22)</f>
        <v>0</v>
      </c>
      <c r="X25" s="104"/>
      <c r="Y25" s="108">
        <f>SUM('[1]КОЛПИНО Янв. '!X22:Y22,'[2]КОЛПИНО Февр.'!X22:Y22,'[3]КОЛПИНО Март'!X22:Y22,'[4]КОЛПИНО Апр.'!X22:Y22,'[5]КОЛПИНО Май'!X22:Y22,'[6]КОЛПИНО Июнь'!X22:Y22,'[7]КОЛПИНО Июль'!X22:Y22,'[8]КОЛПИНО Авг.'!X22:Y22,'[9]КОЛПИНО Сент.'!X22:Y22,'[10]КОЛПИНО Окт.'!X22:Y22,'[11]КОЛПИНО Нояб.'!X22:Y22,'[12]КОЛПИНО Дек.'!X22:Y22)</f>
        <v>0</v>
      </c>
      <c r="Z25" s="104"/>
      <c r="AA25" s="108">
        <f>SUM('[1]КОЛПИНО Янв. '!Z22:AA22,'[2]КОЛПИНО Февр.'!Z22:AA22,'[3]КОЛПИНО Март'!Z22:AA22,'[4]КОЛПИНО Апр.'!Z22:AA22,'[5]КОЛПИНО Май'!Z22:AA22,'[6]КОЛПИНО Июнь'!Z22:AA22,'[7]КОЛПИНО Июль'!Z22:AA22,'[8]КОЛПИНО Авг.'!Z22:AA22,'[9]КОЛПИНО Сент.'!Z22:AA22,'[10]КОЛПИНО Окт.'!Z22:AA22,'[11]КОЛПИНО Нояб.'!Z22:AA22,'[12]КОЛПИНО Дек.'!Z22:AA22)</f>
        <v>0</v>
      </c>
      <c r="AB25" s="104"/>
      <c r="AC25" s="108">
        <f>SUM('[1]КОЛПИНО Янв. '!AB22:AC22,'[2]КОЛПИНО Февр.'!AB22:AC22,'[3]КОЛПИНО Март'!AB22:AC22,'[4]КОЛПИНО Апр.'!AB22:AC22,'[5]КОЛПИНО Май'!AB22:AC22,'[6]КОЛПИНО Июнь'!AB22:AC22,'[7]КОЛПИНО Июль'!AB22:AC22,'[8]КОЛПИНО Авг.'!AB22:AC22,'[9]КОЛПИНО Сент.'!AB22:AC22,'[10]КОЛПИНО Окт.'!AB22:AC22,'[11]КОЛПИНО Нояб.'!AB22:AC22,'[12]КОЛПИНО Дек.'!AB22:AC22)</f>
        <v>0</v>
      </c>
      <c r="AD25" s="104"/>
      <c r="AE25" s="99">
        <f>SUM('[1]КОЛПИНО Янв. '!AD22:AE22,'[2]КОЛПИНО Февр.'!AD22:AE22,'[3]КОЛПИНО Март'!AD22:AE22,'[4]КОЛПИНО Апр.'!AD22:AE22,'[5]КОЛПИНО Май'!AD22:AE22,'[6]КОЛПИНО Июнь'!AD22:AE22,'[7]КОЛПИНО Июль'!AD22:AE22,'[8]КОЛПИНО Авг.'!AD22:AE22,'[9]КОЛПИНО Сент.'!AD22:AE22,'[10]КОЛПИНО Окт.'!AD22:AE22,'[11]КОЛПИНО Нояб.'!AD22:AE22,'[12]КОЛПИНО Дек.'!AD22:AE22)</f>
        <v>25.574000000000002</v>
      </c>
      <c r="AF25" s="104"/>
      <c r="AG25" s="108">
        <f>SUM('[1]КОЛПИНО Янв. '!AF22:AG22,'[2]КОЛПИНО Февр.'!AF22:AG22,'[3]КОЛПИНО Март'!AF22:AG22,'[4]КОЛПИНО Апр.'!AF22:AG22,'[5]КОЛПИНО Май'!AF22:AG22,'[6]КОЛПИНО Июнь'!AF22:AG22,'[7]КОЛПИНО Июль'!AF22:AG22,'[8]КОЛПИНО Авг.'!AF22:AG22,'[9]КОЛПИНО Сент.'!AF22:AG22,'[10]КОЛПИНО Окт.'!AF22:AG22,'[11]КОЛПИНО Нояб.'!AF22:AG22,'[12]КОЛПИНО Дек.'!AF22:AG22)</f>
        <v>0</v>
      </c>
      <c r="AH25" s="104"/>
      <c r="AI25" s="99">
        <f>SUM('[1]КОЛПИНО Янв. '!AH22:AI22,'[2]КОЛПИНО Февр.'!AH22:AI22,'[3]КОЛПИНО Март'!AH22:AI22,'[4]КОЛПИНО Апр.'!AH22:AI22,'[5]КОЛПИНО Май'!AH22:AI22,'[6]КОЛПИНО Июнь'!AH22:AI22,'[7]КОЛПИНО Июль'!AH22:AI22,'[8]КОЛПИНО Авг.'!AH22:AI22,'[9]КОЛПИНО Сент.'!AH22:AI22,'[10]КОЛПИНО Окт.'!AH22:AI22,'[11]КОЛПИНО Нояб.'!AH22:AI22,'[12]КОЛПИНО Дек.'!AH22:AI22)</f>
        <v>8.5419999999999998</v>
      </c>
      <c r="AJ25" s="112">
        <v>27</v>
      </c>
      <c r="AK25" s="99">
        <f>SUM('[1]КОЛПИНО Янв. '!AJ22:AK22,'[2]КОЛПИНО Февр.'!AJ22:AK22,'[3]КОЛПИНО Март'!AJ22:AK22,'[4]КОЛПИНО Апр.'!AJ22:AK22,'[5]КОЛПИНО Май'!AJ22:AK22,'[6]КОЛПИНО Июнь'!AJ22:AK22,'[7]КОЛПИНО Июль'!AJ22:AK22,'[8]КОЛПИНО Авг.'!AJ22:AK22,'[9]КОЛПИНО Сент.'!AJ22:AK22,'[10]КОЛПИНО Окт.'!AJ22:AK22,'[11]КОЛПИНО Нояб.'!AJ22:AK22,'[12]КОЛПИНО Дек.'!AJ22:AK22)</f>
        <v>2.79</v>
      </c>
      <c r="AL25" s="104"/>
      <c r="AM25" s="99">
        <f>SUM('[1]КОЛПИНО Янв. '!AL22:AM22,'[2]КОЛПИНО Февр.'!AL22:AM22,'[3]КОЛПИНО Март'!AL22:AM22,'[4]КОЛПИНО Апр.'!AL22:AM22,'[5]КОЛПИНО Май'!AL22:AM22,'[6]КОЛПИНО Июнь'!AL22:AM22,'[7]КОЛПИНО Июль'!AL22:AM22,'[8]КОЛПИНО Авг.'!AL22:AM22,'[9]КОЛПИНО Сент.'!AL22:AM22,'[10]КОЛПИНО Окт.'!AL22:AM22,'[11]КОЛПИНО Нояб.'!AL22:AM22,'[12]КОЛПИНО Дек.'!AL22:AM22)</f>
        <v>16.547000000000001</v>
      </c>
      <c r="AN25" s="104"/>
      <c r="AO25" s="99">
        <f>SUM('[1]КОЛПИНО Янв. '!AN22:AO22,'[2]КОЛПИНО Февр.'!AN22:AO22,'[3]КОЛПИНО Март'!AN22:AO22,'[4]КОЛПИНО Апр.'!AN22:AO22,'[5]КОЛПИНО Май'!AN22:AO22,'[6]КОЛПИНО Июнь'!AN22:AO22,'[7]КОЛПИНО Июль'!AN22:AO22,'[8]КОЛПИНО Авг.'!AN22:AO22,'[9]КОЛПИНО Сент.'!AN22:AO22,'[10]КОЛПИНО Окт.'!AN22:AO22,'[11]КОЛПИНО Нояб.'!AN22:AO22,'[12]КОЛПИНО Дек.'!AN22:AO22)</f>
        <v>0.92200000000000004</v>
      </c>
      <c r="AP25" s="100"/>
      <c r="AQ25" s="222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</row>
    <row r="26" spans="1:96" s="4" customFormat="1" ht="15.95" customHeight="1" x14ac:dyDescent="0.25">
      <c r="A26" s="198">
        <v>9</v>
      </c>
      <c r="B26" s="200" t="s">
        <v>13</v>
      </c>
      <c r="C26" s="22" t="s">
        <v>58</v>
      </c>
      <c r="D26" s="47">
        <v>6</v>
      </c>
      <c r="E26" s="49">
        <f>SUM('[1]КОЛПИНО Янв. '!D23:E23,'[2]КОЛПИНО Февр.'!D23:E23,'[3]КОЛПИНО Март'!D23:E23,'[4]КОЛПИНО Апр.'!D23:E23,'[5]КОЛПИНО Май'!D23:E23,'[6]КОЛПИНО Июнь'!D23:E23,'[7]КОЛПИНО Июль'!D23:E23,'[8]КОЛПИНО Авг.'!D23:E23,'[9]КОЛПИНО Сент.'!D23:E23,'[10]КОЛПИНО Окт.'!D23:E23,'[11]КОЛПИНО Нояб.'!D23:E23,'[12]КОЛПИНО Дек.'!D23:E23)</f>
        <v>0</v>
      </c>
      <c r="F26" s="47">
        <v>9</v>
      </c>
      <c r="G26" s="49">
        <f>SUM('[1]КОЛПИНО Янв. '!F23:G23,'[2]КОЛПИНО Февр.'!F23:G23,'[3]КОЛПИНО Март'!F23:G23,'[4]КОЛПИНО Апр.'!F23:G23,'[5]КОЛПИНО Май'!F23:G23,'[6]КОЛПИНО Июнь'!F23:G23,'[7]КОЛПИНО Июль'!F23:G23,'[8]КОЛПИНО Авг.'!F23:G23,'[9]КОЛПИНО Сент.'!F23:G23,'[10]КОЛПИНО Окт.'!F23:G23,'[11]КОЛПИНО Нояб.'!F23:G23,'[12]КОЛПИНО Дек.'!F23:G23)</f>
        <v>0</v>
      </c>
      <c r="H26" s="47">
        <v>20</v>
      </c>
      <c r="I26" s="49">
        <f>SUM('[1]КОЛПИНО Янв. '!H23:I23,'[2]КОЛПИНО Февр.'!H23:I23,'[3]КОЛПИНО Март'!H23:I23,'[4]КОЛПИНО Апр.'!H23:I23,'[5]КОЛПИНО Май'!H23:I23,'[6]КОЛПИНО Июнь'!H23:I23,'[7]КОЛПИНО Июль'!H23:I23,'[8]КОЛПИНО Авг.'!H23:I23,'[9]КОЛПИНО Сент.'!H23:I23,'[10]КОЛПИНО Окт.'!H23:I23,'[11]КОЛПИНО Нояб.'!H23:I23,'[12]КОЛПИНО Дек.'!H23:I23)</f>
        <v>15.5</v>
      </c>
      <c r="J26" s="47">
        <v>12</v>
      </c>
      <c r="K26" s="49">
        <f>SUM('[1]КОЛПИНО Янв. '!J23:K23,'[2]КОЛПИНО Февр.'!J23:K23,'[3]КОЛПИНО Март'!J23:K23,'[4]КОЛПИНО Апр.'!J23:K23,'[5]КОЛПИНО Май'!J23:K23,'[6]КОЛПИНО Июнь'!J23:K23,'[7]КОЛПИНО Июль'!J23:K23,'[8]КОЛПИНО Авг.'!J23:K23,'[9]КОЛПИНО Сент.'!J23:K23,'[10]КОЛПИНО Окт.'!J23:K23,'[11]КОЛПИНО Нояб.'!J23:K23,'[12]КОЛПИНО Дек.'!J23:K23)</f>
        <v>0</v>
      </c>
      <c r="L26" s="47"/>
      <c r="M26" s="49">
        <f>SUM('[1]КОЛПИНО Янв. '!L23:M23,'[2]КОЛПИНО Февр.'!L23:M23,'[3]КОЛПИНО Март'!L23:M23,'[4]КОЛПИНО Апр.'!L23:M23,'[5]КОЛПИНО Май'!L23:M23,'[6]КОЛПИНО Июнь'!L23:M23,'[7]КОЛПИНО Июль'!L23:M23,'[8]КОЛПИНО Авг.'!L23:M23,'[9]КОЛПИНО Сент.'!L23:M23,'[10]КОЛПИНО Окт.'!L23:M23,'[11]КОЛПИНО Нояб.'!L23:M23,'[12]КОЛПИНО Дек.'!L23:M23)</f>
        <v>0</v>
      </c>
      <c r="N26" s="47">
        <v>12</v>
      </c>
      <c r="O26" s="49">
        <f>SUM('[1]КОЛПИНО Янв. '!N23:O23,'[2]КОЛПИНО Февр.'!N23:O23,'[3]КОЛПИНО Март'!N23:O23,'[4]КОЛПИНО Апр.'!N23:O23,'[5]КОЛПИНО Май'!N23:O23,'[6]КОЛПИНО Июнь'!N23:O23,'[7]КОЛПИНО Июль'!N23:O23,'[8]КОЛПИНО Авг.'!N23:O23,'[9]КОЛПИНО Сент.'!N23:O23,'[10]КОЛПИНО Окт.'!N23:O23,'[11]КОЛПИНО Нояб.'!N23:O23,'[12]КОЛПИНО Дек.'!N23:O23)</f>
        <v>0</v>
      </c>
      <c r="P26" s="47"/>
      <c r="Q26" s="49">
        <f>SUM('[1]КОЛПИНО Янв. '!P23:Q23,'[2]КОЛПИНО Февр.'!P23:Q23,'[3]КОЛПИНО Март'!P23:Q23,'[4]КОЛПИНО Апр.'!P23:Q23,'[5]КОЛПИНО Май'!P23:Q23,'[6]КОЛПИНО Июнь'!P23:Q23,'[7]КОЛПИНО Июль'!P23:Q23,'[8]КОЛПИНО Авг.'!P23:Q23,'[9]КОЛПИНО Сент.'!P23:Q23,'[10]КОЛПИНО Окт.'!P23:Q23,'[11]КОЛПИНО Нояб.'!P23:Q23,'[12]КОЛПИНО Дек.'!P23:Q23)</f>
        <v>0</v>
      </c>
      <c r="R26" s="47"/>
      <c r="S26" s="49">
        <f>SUM('[1]КОЛПИНО Янв. '!R23:S23,'[2]КОЛПИНО Февр.'!R23:S23,'[3]КОЛПИНО Март'!R23:S23,'[4]КОЛПИНО Апр.'!R23:S23,'[5]КОЛПИНО Май'!R23:S23,'[6]КОЛПИНО Июнь'!R23:S23,'[7]КОЛПИНО Июль'!R23:S23,'[8]КОЛПИНО Авг.'!R23:S23,'[9]КОЛПИНО Сент.'!R23:S23,'[10]КОЛПИНО Окт.'!R23:S23,'[11]КОЛПИНО Нояб.'!R23:S23,'[12]КОЛПИНО Дек.'!R23:S23)</f>
        <v>0</v>
      </c>
      <c r="T26" s="47"/>
      <c r="U26" s="49">
        <f>SUM('[1]КОЛПИНО Янв. '!T23:U23,'[2]КОЛПИНО Февр.'!T23:U23,'[3]КОЛПИНО Март'!T23:U23,'[4]КОЛПИНО Апр.'!T23:U23,'[5]КОЛПИНО Май'!T23:U23,'[6]КОЛПИНО Июнь'!T23:U23,'[7]КОЛПИНО Июль'!T23:U23,'[8]КОЛПИНО Авг.'!T23:U23,'[9]КОЛПИНО Сент.'!T23:U23,'[10]КОЛПИНО Окт.'!T23:U23,'[11]КОЛПИНО Нояб.'!T23:U23,'[12]КОЛПИНО Дек.'!T23:U23)</f>
        <v>0</v>
      </c>
      <c r="V26" s="47"/>
      <c r="W26" s="49">
        <f>SUM('[1]КОЛПИНО Янв. '!V23:W23,'[2]КОЛПИНО Февр.'!V23:W23,'[3]КОЛПИНО Март'!V23:W23,'[4]КОЛПИНО Апр.'!V23:W23,'[5]КОЛПИНО Май'!V23:W23,'[6]КОЛПИНО Июнь'!V23:W23,'[7]КОЛПИНО Июль'!V23:W23,'[8]КОЛПИНО Авг.'!V23:W23,'[9]КОЛПИНО Сент.'!V23:W23,'[10]КОЛПИНО Окт.'!V23:W23,'[11]КОЛПИНО Нояб.'!V23:W23,'[12]КОЛПИНО Дек.'!V23:W23)</f>
        <v>0</v>
      </c>
      <c r="X26" s="47"/>
      <c r="Y26" s="49">
        <f>SUM('[1]КОЛПИНО Янв. '!X23:Y23,'[2]КОЛПИНО Февр.'!X23:Y23,'[3]КОЛПИНО Март'!X23:Y23,'[4]КОЛПИНО Апр.'!X23:Y23,'[5]КОЛПИНО Май'!X23:Y23,'[6]КОЛПИНО Июнь'!X23:Y23,'[7]КОЛПИНО Июль'!X23:Y23,'[8]КОЛПИНО Авг.'!X23:Y23,'[9]КОЛПИНО Сент.'!X23:Y23,'[10]КОЛПИНО Окт.'!X23:Y23,'[11]КОЛПИНО Нояб.'!X23:Y23,'[12]КОЛПИНО Дек.'!X23:Y23)</f>
        <v>0</v>
      </c>
      <c r="Z26" s="47"/>
      <c r="AA26" s="49">
        <f>SUM('[1]КОЛПИНО Янв. '!Z23:AA23,'[2]КОЛПИНО Февр.'!Z23:AA23,'[3]КОЛПИНО Март'!Z23:AA23,'[4]КОЛПИНО Апр.'!Z23:AA23,'[5]КОЛПИНО Май'!Z23:AA23,'[6]КОЛПИНО Июнь'!Z23:AA23,'[7]КОЛПИНО Июль'!Z23:AA23,'[8]КОЛПИНО Авг.'!Z23:AA23,'[9]КОЛПИНО Сент.'!Z23:AA23,'[10]КОЛПИНО Окт.'!Z23:AA23,'[11]КОЛПИНО Нояб.'!Z23:AA23,'[12]КОЛПИНО Дек.'!Z23:AA23)</f>
        <v>2</v>
      </c>
      <c r="AB26" s="47"/>
      <c r="AC26" s="49">
        <f>SUM('[1]КОЛПИНО Янв. '!AB23:AC23,'[2]КОЛПИНО Февр.'!AB23:AC23,'[3]КОЛПИНО Март'!AB23:AC23,'[4]КОЛПИНО Апр.'!AB23:AC23,'[5]КОЛПИНО Май'!AB23:AC23,'[6]КОЛПИНО Июнь'!AB23:AC23,'[7]КОЛПИНО Июль'!AB23:AC23,'[8]КОЛПИНО Авг.'!AB23:AC23,'[9]КОЛПИНО Сент.'!AB23:AC23,'[10]КОЛПИНО Окт.'!AB23:AC23,'[11]КОЛПИНО Нояб.'!AB23:AC23,'[12]КОЛПИНО Дек.'!AB23:AC23)</f>
        <v>0</v>
      </c>
      <c r="AD26" s="47"/>
      <c r="AE26" s="49">
        <f>SUM('[1]КОЛПИНО Янв. '!AD23:AE23,'[2]КОЛПИНО Февр.'!AD23:AE23,'[3]КОЛПИНО Март'!AD23:AE23,'[4]КОЛПИНО Апр.'!AD23:AE23,'[5]КОЛПИНО Май'!AD23:AE23,'[6]КОЛПИНО Июнь'!AD23:AE23,'[7]КОЛПИНО Июль'!AD23:AE23,'[8]КОЛПИНО Авг.'!AD23:AE23,'[9]КОЛПИНО Сент.'!AD23:AE23,'[10]КОЛПИНО Окт.'!AD23:AE23,'[11]КОЛПИНО Нояб.'!AD23:AE23,'[12]КОЛПИНО Дек.'!AD23:AE23)</f>
        <v>14</v>
      </c>
      <c r="AF26" s="47"/>
      <c r="AG26" s="49">
        <f>SUM('[1]КОЛПИНО Янв. '!AF23:AG23,'[2]КОЛПИНО Февр.'!AF23:AG23,'[3]КОЛПИНО Март'!AF23:AG23,'[4]КОЛПИНО Апр.'!AF23:AG23,'[5]КОЛПИНО Май'!AF23:AG23,'[6]КОЛПИНО Июнь'!AF23:AG23,'[7]КОЛПИНО Июль'!AF23:AG23,'[8]КОЛПИНО Авг.'!AF23:AG23,'[9]КОЛПИНО Сент.'!AF23:AG23,'[10]КОЛПИНО Окт.'!AF23:AG23,'[11]КОЛПИНО Нояб.'!AF23:AG23,'[12]КОЛПИНО Дек.'!AF23:AG23)</f>
        <v>0</v>
      </c>
      <c r="AH26" s="47"/>
      <c r="AI26" s="49">
        <f>SUM('[1]КОЛПИНО Янв. '!AH23:AI23,'[2]КОЛПИНО Февр.'!AH23:AI23,'[3]КОЛПИНО Март'!AH23:AI23,'[4]КОЛПИНО Апр.'!AH23:AI23,'[5]КОЛПИНО Май'!AH23:AI23,'[6]КОЛПИНО Июнь'!AH23:AI23,'[7]КОЛПИНО Июль'!AH23:AI23,'[8]КОЛПИНО Авг.'!AH23:AI23,'[9]КОЛПИНО Сент.'!AH23:AI23,'[10]КОЛПИНО Окт.'!AH23:AI23,'[11]КОЛПИНО Нояб.'!AH23:AI23,'[12]КОЛПИНО Дек.'!AH23:AI23)</f>
        <v>59.4</v>
      </c>
      <c r="AJ26" s="47">
        <v>16</v>
      </c>
      <c r="AK26" s="49">
        <f>SUM('[1]КОЛПИНО Янв. '!AJ23:AK23,'[2]КОЛПИНО Февр.'!AJ23:AK23,'[3]КОЛПИНО Март'!AJ23:AK23,'[4]КОЛПИНО Апр.'!AJ23:AK23,'[5]КОЛПИНО Май'!AJ23:AK23,'[6]КОЛПИНО Июнь'!AJ23:AK23,'[7]КОЛПИНО Июль'!AJ23:AK23,'[8]КОЛПИНО Авг.'!AJ23:AK23,'[9]КОЛПИНО Сент.'!AJ23:AK23,'[10]КОЛПИНО Окт.'!AJ23:AK23,'[11]КОЛПИНО Нояб.'!AJ23:AK23,'[12]КОЛПИНО Дек.'!AJ23:AK23)</f>
        <v>40.6</v>
      </c>
      <c r="AL26" s="47"/>
      <c r="AM26" s="49">
        <f>SUM('[1]КОЛПИНО Янв. '!AL23:AM23,'[2]КОЛПИНО Февр.'!AL23:AM23,'[3]КОЛПИНО Март'!AL23:AM23,'[4]КОЛПИНО Апр.'!AL23:AM23,'[5]КОЛПИНО Май'!AL23:AM23,'[6]КОЛПИНО Июнь'!AL23:AM23,'[7]КОЛПИНО Июль'!AL23:AM23,'[8]КОЛПИНО Авг.'!AL23:AM23,'[9]КОЛПИНО Сент.'!AL23:AM23,'[10]КОЛПИНО Окт.'!AL23:AM23,'[11]КОЛПИНО Нояб.'!AL23:AM23,'[12]КОЛПИНО Дек.'!AL23:AM23)</f>
        <v>26.9</v>
      </c>
      <c r="AN26" s="47"/>
      <c r="AO26" s="49">
        <f>SUM('[1]КОЛПИНО Янв. '!AN23:AO23,'[2]КОЛПИНО Февр.'!AN23:AO23,'[3]КОЛПИНО Март'!AN23:AO23,'[4]КОЛПИНО Апр.'!AN23:AO23,'[5]КОЛПИНО Май'!AN23:AO23,'[6]КОЛПИНО Июнь'!AN23:AO23,'[7]КОЛПИНО Июль'!AN23:AO23,'[8]КОЛПИНО Авг.'!AN23:AO23,'[9]КОЛПИНО Сент.'!AN23:AO23,'[10]КОЛПИНО Окт.'!AN23:AO23,'[11]КОЛПИНО Нояб.'!AN23:AO23,'[12]КОЛПИНО Дек.'!AN23:AO23)</f>
        <v>0.5</v>
      </c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</row>
    <row r="27" spans="1:96" s="4" customFormat="1" ht="15.95" customHeight="1" x14ac:dyDescent="0.25">
      <c r="A27" s="198"/>
      <c r="B27" s="200"/>
      <c r="C27" s="22" t="s">
        <v>5</v>
      </c>
      <c r="D27" s="55">
        <v>18</v>
      </c>
      <c r="E27" s="49">
        <f>SUM('[1]КОЛПИНО Янв. '!D24:E24,'[2]КОЛПИНО Февр.'!D24:E24,'[3]КОЛПИНО Март'!D24:E24,'[4]КОЛПИНО Апр.'!D24:E24,'[5]КОЛПИНО Май'!D24:E24,'[6]КОЛПИНО Июнь'!D24:E24,'[7]КОЛПИНО Июль'!D24:E24,'[8]КОЛПИНО Авг.'!D24:E24,'[9]КОЛПИНО Сент.'!D24:E24,'[10]КОЛПИНО Окт.'!D24:E24,'[11]КОЛПИНО Нояб.'!D24:E24,'[12]КОЛПИНО Дек.'!D24:E24)</f>
        <v>0</v>
      </c>
      <c r="F27" s="55">
        <v>27</v>
      </c>
      <c r="G27" s="49">
        <f>SUM('[1]КОЛПИНО Янв. '!F24:G24,'[2]КОЛПИНО Февр.'!F24:G24,'[3]КОЛПИНО Март'!F24:G24,'[4]КОЛПИНО Апр.'!F24:G24,'[5]КОЛПИНО Май'!F24:G24,'[6]КОЛПИНО Июнь'!F24:G24,'[7]КОЛПИНО Июль'!F24:G24,'[8]КОЛПИНО Авг.'!F24:G24,'[9]КОЛПИНО Сент.'!F24:G24,'[10]КОЛПИНО Окт.'!F24:G24,'[11]КОЛПИНО Нояб.'!F24:G24,'[12]КОЛПИНО Дек.'!F24:G24)</f>
        <v>0</v>
      </c>
      <c r="H27" s="55">
        <v>60</v>
      </c>
      <c r="I27" s="49">
        <f>SUM('[1]КОЛПИНО Янв. '!H24:I24,'[2]КОЛПИНО Февр.'!H24:I24,'[3]КОЛПИНО Март'!H24:I24,'[4]КОЛПИНО Апр.'!H24:I24,'[5]КОЛПИНО Май'!H24:I24,'[6]КОЛПИНО Июнь'!H24:I24,'[7]КОЛПИНО Июль'!H24:I24,'[8]КОЛПИНО Авг.'!H24:I24,'[9]КОЛПИНО Сент.'!H24:I24,'[10]КОЛПИНО Окт.'!H24:I24,'[11]КОЛПИНО Нояб.'!H24:I24,'[12]КОЛПИНО Дек.'!H24:I24)</f>
        <v>33.126000000000005</v>
      </c>
      <c r="J27" s="55">
        <v>36</v>
      </c>
      <c r="K27" s="49">
        <f>SUM('[1]КОЛПИНО Янв. '!J24:K24,'[2]КОЛПИНО Февр.'!J24:K24,'[3]КОЛПИНО Март'!J24:K24,'[4]КОЛПИНО Апр.'!J24:K24,'[5]КОЛПИНО Май'!J24:K24,'[6]КОЛПИНО Июнь'!J24:K24,'[7]КОЛПИНО Июль'!J24:K24,'[8]КОЛПИНО Авг.'!J24:K24,'[9]КОЛПИНО Сент.'!J24:K24,'[10]КОЛПИНО Окт.'!J24:K24,'[11]КОЛПИНО Нояб.'!J24:K24,'[12]КОЛПИНО Дек.'!J24:K24)</f>
        <v>0</v>
      </c>
      <c r="L27" s="55"/>
      <c r="M27" s="49">
        <f>SUM('[1]КОЛПИНО Янв. '!L24:M24,'[2]КОЛПИНО Февр.'!L24:M24,'[3]КОЛПИНО Март'!L24:M24,'[4]КОЛПИНО Апр.'!L24:M24,'[5]КОЛПИНО Май'!L24:M24,'[6]КОЛПИНО Июнь'!L24:M24,'[7]КОЛПИНО Июль'!L24:M24,'[8]КОЛПИНО Авг.'!L24:M24,'[9]КОЛПИНО Сент.'!L24:M24,'[10]КОЛПИНО Окт.'!L24:M24,'[11]КОЛПИНО Нояб.'!L24:M24,'[12]КОЛПИНО Дек.'!L24:M24)</f>
        <v>0</v>
      </c>
      <c r="N27" s="55">
        <v>36</v>
      </c>
      <c r="O27" s="49">
        <f>SUM('[1]КОЛПИНО Янв. '!N24:O24,'[2]КОЛПИНО Февр.'!N24:O24,'[3]КОЛПИНО Март'!N24:O24,'[4]КОЛПИНО Апр.'!N24:O24,'[5]КОЛПИНО Май'!N24:O24,'[6]КОЛПИНО Июнь'!N24:O24,'[7]КОЛПИНО Июль'!N24:O24,'[8]КОЛПИНО Авг.'!N24:O24,'[9]КОЛПИНО Сент.'!N24:O24,'[10]КОЛПИНО Окт.'!N24:O24,'[11]КОЛПИНО Нояб.'!N24:O24,'[12]КОЛПИНО Дек.'!N24:O24)</f>
        <v>0</v>
      </c>
      <c r="P27" s="47"/>
      <c r="Q27" s="49">
        <f>SUM('[1]КОЛПИНО Янв. '!P24:Q24,'[2]КОЛПИНО Февр.'!P24:Q24,'[3]КОЛПИНО Март'!P24:Q24,'[4]КОЛПИНО Апр.'!P24:Q24,'[5]КОЛПИНО Май'!P24:Q24,'[6]КОЛПИНО Июнь'!P24:Q24,'[7]КОЛПИНО Июль'!P24:Q24,'[8]КОЛПИНО Авг.'!P24:Q24,'[9]КОЛПИНО Сент.'!P24:Q24,'[10]КОЛПИНО Окт.'!P24:Q24,'[11]КОЛПИНО Нояб.'!P24:Q24,'[12]КОЛПИНО Дек.'!P24:Q24)</f>
        <v>0</v>
      </c>
      <c r="R27" s="47"/>
      <c r="S27" s="49">
        <f>SUM('[1]КОЛПИНО Янв. '!R24:S24,'[2]КОЛПИНО Февр.'!R24:S24,'[3]КОЛПИНО Март'!R24:S24,'[4]КОЛПИНО Апр.'!R24:S24,'[5]КОЛПИНО Май'!R24:S24,'[6]КОЛПИНО Июнь'!R24:S24,'[7]КОЛПИНО Июль'!R24:S24,'[8]КОЛПИНО Авг.'!R24:S24,'[9]КОЛПИНО Сент.'!R24:S24,'[10]КОЛПИНО Окт.'!R24:S24,'[11]КОЛПИНО Нояб.'!R24:S24,'[12]КОЛПИНО Дек.'!R24:S24)</f>
        <v>0</v>
      </c>
      <c r="T27" s="47"/>
      <c r="U27" s="49">
        <f>SUM('[1]КОЛПИНО Янв. '!T24:U24,'[2]КОЛПИНО Февр.'!T24:U24,'[3]КОЛПИНО Март'!T24:U24,'[4]КОЛПИНО Апр.'!T24:U24,'[5]КОЛПИНО Май'!T24:U24,'[6]КОЛПИНО Июнь'!T24:U24,'[7]КОЛПИНО Июль'!T24:U24,'[8]КОЛПИНО Авг.'!T24:U24,'[9]КОЛПИНО Сент.'!T24:U24,'[10]КОЛПИНО Окт.'!T24:U24,'[11]КОЛПИНО Нояб.'!T24:U24,'[12]КОЛПИНО Дек.'!T24:U24)</f>
        <v>0</v>
      </c>
      <c r="V27" s="47"/>
      <c r="W27" s="49">
        <f>SUM('[1]КОЛПИНО Янв. '!V24:W24,'[2]КОЛПИНО Февр.'!V24:W24,'[3]КОЛПИНО Март'!V24:W24,'[4]КОЛПИНО Апр.'!V24:W24,'[5]КОЛПИНО Май'!V24:W24,'[6]КОЛПИНО Июнь'!V24:W24,'[7]КОЛПИНО Июль'!V24:W24,'[8]КОЛПИНО Авг.'!V24:W24,'[9]КОЛПИНО Сент.'!V24:W24,'[10]КОЛПИНО Окт.'!V24:W24,'[11]КОЛПИНО Нояб.'!V24:W24,'[12]КОЛПИНО Дек.'!V24:W24)</f>
        <v>0</v>
      </c>
      <c r="X27" s="47"/>
      <c r="Y27" s="49">
        <f>SUM('[1]КОЛПИНО Янв. '!X24:Y24,'[2]КОЛПИНО Февр.'!X24:Y24,'[3]КОЛПИНО Март'!X24:Y24,'[4]КОЛПИНО Апр.'!X24:Y24,'[5]КОЛПИНО Май'!X24:Y24,'[6]КОЛПИНО Июнь'!X24:Y24,'[7]КОЛПИНО Июль'!X24:Y24,'[8]КОЛПИНО Авг.'!X24:Y24,'[9]КОЛПИНО Сент.'!X24:Y24,'[10]КОЛПИНО Окт.'!X24:Y24,'[11]КОЛПИНО Нояб.'!X24:Y24,'[12]КОЛПИНО Дек.'!X24:Y24)</f>
        <v>0</v>
      </c>
      <c r="Z27" s="47"/>
      <c r="AA27" s="49">
        <f>SUM('[1]КОЛПИНО Янв. '!Z24:AA24,'[2]КОЛПИНО Февр.'!Z24:AA24,'[3]КОЛПИНО Март'!Z24:AA24,'[4]КОЛПИНО Апр.'!Z24:AA24,'[5]КОЛПИНО Май'!Z24:AA24,'[6]КОЛПИНО Июнь'!Z24:AA24,'[7]КОЛПИНО Июль'!Z24:AA24,'[8]КОЛПИНО Авг.'!Z24:AA24,'[9]КОЛПИНО Сент.'!Z24:AA24,'[10]КОЛПИНО Окт.'!Z24:AA24,'[11]КОЛПИНО Нояб.'!Z24:AA24,'[12]КОЛПИНО Дек.'!Z24:AA24)</f>
        <v>0.76700000000000002</v>
      </c>
      <c r="AB27" s="47"/>
      <c r="AC27" s="49">
        <f>SUM('[1]КОЛПИНО Янв. '!AB24:AC24,'[2]КОЛПИНО Февр.'!AB24:AC24,'[3]КОЛПИНО Март'!AB24:AC24,'[4]КОЛПИНО Апр.'!AB24:AC24,'[5]КОЛПИНО Май'!AB24:AC24,'[6]КОЛПИНО Июнь'!AB24:AC24,'[7]КОЛПИНО Июль'!AB24:AC24,'[8]КОЛПИНО Авг.'!AB24:AC24,'[9]КОЛПИНО Сент.'!AB24:AC24,'[10]КОЛПИНО Окт.'!AB24:AC24,'[11]КОЛПИНО Нояб.'!AB24:AC24,'[12]КОЛПИНО Дек.'!AB24:AC24)</f>
        <v>0</v>
      </c>
      <c r="AD27" s="47"/>
      <c r="AE27" s="49">
        <f>SUM('[1]КОЛПИНО Янв. '!AD24:AE24,'[2]КОЛПИНО Февр.'!AD24:AE24,'[3]КОЛПИНО Март'!AD24:AE24,'[4]КОЛПИНО Апр.'!AD24:AE24,'[5]КОЛПИНО Май'!AD24:AE24,'[6]КОЛПИНО Июнь'!AD24:AE24,'[7]КОЛПИНО Июль'!AD24:AE24,'[8]КОЛПИНО Авг.'!AD24:AE24,'[9]КОЛПИНО Сент.'!AD24:AE24,'[10]КОЛПИНО Окт.'!AD24:AE24,'[11]КОЛПИНО Нояб.'!AD24:AE24,'[12]КОЛПИНО Дек.'!AD24:AE24)</f>
        <v>5.0250000000000004</v>
      </c>
      <c r="AF27" s="47"/>
      <c r="AG27" s="49">
        <f>SUM('[1]КОЛПИНО Янв. '!AF24:AG24,'[2]КОЛПИНО Февр.'!AF24:AG24,'[3]КОЛПИНО Март'!AF24:AG24,'[4]КОЛПИНО Апр.'!AF24:AG24,'[5]КОЛПИНО Май'!AF24:AG24,'[6]КОЛПИНО Июнь'!AF24:AG24,'[7]КОЛПИНО Июль'!AF24:AG24,'[8]КОЛПИНО Авг.'!AF24:AG24,'[9]КОЛПИНО Сент.'!AF24:AG24,'[10]КОЛПИНО Окт.'!AF24:AG24,'[11]КОЛПИНО Нояб.'!AF24:AG24,'[12]КОЛПИНО Дек.'!AF24:AG24)</f>
        <v>0</v>
      </c>
      <c r="AH27" s="47"/>
      <c r="AI27" s="49">
        <f>SUM('[1]КОЛПИНО Янв. '!AH24:AI24,'[2]КОЛПИНО Февр.'!AH24:AI24,'[3]КОЛПИНО Март'!AH24:AI24,'[4]КОЛПИНО Апр.'!AH24:AI24,'[5]КОЛПИНО Май'!AH24:AI24,'[6]КОЛПИНО Июнь'!AH24:AI24,'[7]КОЛПИНО Июль'!AH24:AI24,'[8]КОЛПИНО Авг.'!AH24:AI24,'[9]КОЛПИНО Сент.'!AH24:AI24,'[10]КОЛПИНО Окт.'!AH24:AI24,'[11]КОЛПИНО Нояб.'!AH24:AI24,'[12]КОЛПИНО Дек.'!AH24:AI24)</f>
        <v>22.565999999999999</v>
      </c>
      <c r="AJ27" s="55">
        <v>34</v>
      </c>
      <c r="AK27" s="49">
        <f>SUM('[1]КОЛПИНО Янв. '!AJ24:AK24,'[2]КОЛПИНО Февр.'!AJ24:AK24,'[3]КОЛПИНО Март'!AJ24:AK24,'[4]КОЛПИНО Апр.'!AJ24:AK24,'[5]КОЛПИНО Май'!AJ24:AK24,'[6]КОЛПИНО Июнь'!AJ24:AK24,'[7]КОЛПИНО Июль'!AJ24:AK24,'[8]КОЛПИНО Авг.'!AJ24:AK24,'[9]КОЛПИНО Сент.'!AJ24:AK24,'[10]КОЛПИНО Окт.'!AJ24:AK24,'[11]КОЛПИНО Нояб.'!AJ24:AK24,'[12]КОЛПИНО Дек.'!AJ24:AK24)</f>
        <v>9.161999999999999</v>
      </c>
      <c r="AL27" s="47"/>
      <c r="AM27" s="49">
        <f>SUM('[1]КОЛПИНО Янв. '!AL24:AM24,'[2]КОЛПИНО Февр.'!AL24:AM24,'[3]КОЛПИНО Март'!AL24:AM24,'[4]КОЛПИНО Апр.'!AL24:AM24,'[5]КОЛПИНО Май'!AL24:AM24,'[6]КОЛПИНО Июнь'!AL24:AM24,'[7]КОЛПИНО Июль'!AL24:AM24,'[8]КОЛПИНО Авг.'!AL24:AM24,'[9]КОЛПИНО Сент.'!AL24:AM24,'[10]КОЛПИНО Окт.'!AL24:AM24,'[11]КОЛПИНО Нояб.'!AL24:AM24,'[12]КОЛПИНО Дек.'!AL24:AM24)</f>
        <v>5.8579999999999997</v>
      </c>
      <c r="AN27" s="47"/>
      <c r="AO27" s="49">
        <f>SUM('[1]КОЛПИНО Янв. '!AN24:AO24,'[2]КОЛПИНО Февр.'!AN24:AO24,'[3]КОЛПИНО Март'!AN24:AO24,'[4]КОЛПИНО Апр.'!AN24:AO24,'[5]КОЛПИНО Май'!AN24:AO24,'[6]КОЛПИНО Июнь'!AN24:AO24,'[7]КОЛПИНО Июль'!AN24:AO24,'[8]КОЛПИНО Авг.'!AN24:AO24,'[9]КОЛПИНО Сент.'!AN24:AO24,'[10]КОЛПИНО Окт.'!AN24:AO24,'[11]КОЛПИНО Нояб.'!AN24:AO24,'[12]КОЛПИНО Дек.'!AN24:AO24)</f>
        <v>1.0269999999999999</v>
      </c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</row>
    <row r="28" spans="1:96" s="4" customFormat="1" ht="15.95" customHeight="1" x14ac:dyDescent="0.25">
      <c r="A28" s="198" t="s">
        <v>25</v>
      </c>
      <c r="B28" s="200" t="s">
        <v>14</v>
      </c>
      <c r="C28" s="22" t="s">
        <v>7</v>
      </c>
      <c r="D28" s="47"/>
      <c r="E28" s="49">
        <f>SUM('[1]КОЛПИНО Янв. '!D25:E25,'[2]КОЛПИНО Февр.'!D25:E25,'[3]КОЛПИНО Март'!D25:E25,'[4]КОЛПИНО Апр.'!D25:E25,'[5]КОЛПИНО Май'!D25:E25,'[6]КОЛПИНО Июнь'!D25:E25,'[7]КОЛПИНО Июль'!D25:E25,'[8]КОЛПИНО Авг.'!D25:E25,'[9]КОЛПИНО Сент.'!D25:E25,'[10]КОЛПИНО Окт.'!D25:E25,'[11]КОЛПИНО Нояб.'!D25:E25,'[12]КОЛПИНО Дек.'!D25:E25)</f>
        <v>0</v>
      </c>
      <c r="F28" s="47"/>
      <c r="G28" s="49">
        <f>SUM('[1]КОЛПИНО Янв. '!F25:G25,'[2]КОЛПИНО Февр.'!F25:G25,'[3]КОЛПИНО Март'!F25:G25,'[4]КОЛПИНО Апр.'!F25:G25,'[5]КОЛПИНО Май'!F25:G25,'[6]КОЛПИНО Июнь'!F25:G25,'[7]КОЛПИНО Июль'!F25:G25,'[8]КОЛПИНО Авг.'!F25:G25,'[9]КОЛПИНО Сент.'!F25:G25,'[10]КОЛПИНО Окт.'!F25:G25,'[11]КОЛПИНО Нояб.'!F25:G25,'[12]КОЛПИНО Дек.'!F25:G25)</f>
        <v>0</v>
      </c>
      <c r="H28" s="47"/>
      <c r="I28" s="49">
        <f>SUM('[1]КОЛПИНО Янв. '!H25:I25,'[2]КОЛПИНО Февр.'!H25:I25,'[3]КОЛПИНО Март'!H25:I25,'[4]КОЛПИНО Апр.'!H25:I25,'[5]КОЛПИНО Май'!H25:I25,'[6]КОЛПИНО Июнь'!H25:I25,'[7]КОЛПИНО Июль'!H25:I25,'[8]КОЛПИНО Авг.'!H25:I25,'[9]КОЛПИНО Сент.'!H25:I25,'[10]КОЛПИНО Окт.'!H25:I25,'[11]КОЛПИНО Нояб.'!H25:I25,'[12]КОЛПИНО Дек.'!H25:I25)</f>
        <v>0</v>
      </c>
      <c r="J28" s="47"/>
      <c r="K28" s="49">
        <f>SUM('[1]КОЛПИНО Янв. '!J25:K25,'[2]КОЛПИНО Февр.'!J25:K25,'[3]КОЛПИНО Март'!J25:K25,'[4]КОЛПИНО Апр.'!J25:K25,'[5]КОЛПИНО Май'!J25:K25,'[6]КОЛПИНО Июнь'!J25:K25,'[7]КОЛПИНО Июль'!J25:K25,'[8]КОЛПИНО Авг.'!J25:K25,'[9]КОЛПИНО Сент.'!J25:K25,'[10]КОЛПИНО Окт.'!J25:K25,'[11]КОЛПИНО Нояб.'!J25:K25,'[12]КОЛПИНО Дек.'!J25:K25)</f>
        <v>0</v>
      </c>
      <c r="L28" s="47">
        <v>300</v>
      </c>
      <c r="M28" s="49">
        <f>SUM('[1]КОЛПИНО Янв. '!L25:M25,'[2]КОЛПИНО Февр.'!L25:M25,'[3]КОЛПИНО Март'!L25:M25,'[4]КОЛПИНО Апр.'!L25:M25,'[5]КОЛПИНО Май'!L25:M25,'[6]КОЛПИНО Июнь'!L25:M25,'[7]КОЛПИНО Июль'!L25:M25,'[8]КОЛПИНО Авг.'!L25:M25,'[9]КОЛПИНО Сент.'!L25:M25,'[10]КОЛПИНО Окт.'!L25:M25,'[11]КОЛПИНО Нояб.'!L25:M25,'[12]КОЛПИНО Дек.'!L25:M25)</f>
        <v>345</v>
      </c>
      <c r="N28" s="47"/>
      <c r="O28" s="49">
        <f>SUM('[1]КОЛПИНО Янв. '!N25:O25,'[2]КОЛПИНО Февр.'!N25:O25,'[3]КОЛПИНО Март'!N25:O25,'[4]КОЛПИНО Апр.'!N25:O25,'[5]КОЛПИНО Май'!N25:O25,'[6]КОЛПИНО Июнь'!N25:O25,'[7]КОЛПИНО Июль'!N25:O25,'[8]КОЛПИНО Авг.'!N25:O25,'[9]КОЛПИНО Сент.'!N25:O25,'[10]КОЛПИНО Окт.'!N25:O25,'[11]КОЛПИНО Нояб.'!N25:O25,'[12]КОЛПИНО Дек.'!N25:O25)</f>
        <v>0</v>
      </c>
      <c r="P28" s="47">
        <v>160</v>
      </c>
      <c r="Q28" s="49">
        <f>SUM('[1]КОЛПИНО Янв. '!P25:Q25,'[2]КОЛПИНО Февр.'!P25:Q25,'[3]КОЛПИНО Март'!P25:Q25,'[4]КОЛПИНО Апр.'!P25:Q25,'[5]КОЛПИНО Май'!P25:Q25,'[6]КОЛПИНО Июнь'!P25:Q25,'[7]КОЛПИНО Июль'!P25:Q25,'[8]КОЛПИНО Авг.'!P25:Q25,'[9]КОЛПИНО Сент.'!P25:Q25,'[10]КОЛПИНО Окт.'!P25:Q25,'[11]КОЛПИНО Нояб.'!P25:Q25,'[12]КОЛПИНО Дек.'!P25:Q25)</f>
        <v>18</v>
      </c>
      <c r="R28" s="47"/>
      <c r="S28" s="49">
        <f>SUM('[1]КОЛПИНО Янв. '!R25:S25,'[2]КОЛПИНО Февр.'!R25:S25,'[3]КОЛПИНО Март'!R25:S25,'[4]КОЛПИНО Апр.'!R25:S25,'[5]КОЛПИНО Май'!R25:S25,'[6]КОЛПИНО Июнь'!R25:S25,'[7]КОЛПИНО Июль'!R25:S25,'[8]КОЛПИНО Авг.'!R25:S25,'[9]КОЛПИНО Сент.'!R25:S25,'[10]КОЛПИНО Окт.'!R25:S25,'[11]КОЛПИНО Нояб.'!R25:S25,'[12]КОЛПИНО Дек.'!R25:S25)</f>
        <v>0</v>
      </c>
      <c r="T28" s="47"/>
      <c r="U28" s="49">
        <f>SUM('[1]КОЛПИНО Янв. '!T25:U25,'[2]КОЛПИНО Февр.'!T25:U25,'[3]КОЛПИНО Март'!T25:U25,'[4]КОЛПИНО Апр.'!T25:U25,'[5]КОЛПИНО Май'!T25:U25,'[6]КОЛПИНО Июнь'!T25:U25,'[7]КОЛПИНО Июль'!T25:U25,'[8]КОЛПИНО Авг.'!T25:U25,'[9]КОЛПИНО Сент.'!T25:U25,'[10]КОЛПИНО Окт.'!T25:U25,'[11]КОЛПИНО Нояб.'!T25:U25,'[12]КОЛПИНО Дек.'!T25:U25)</f>
        <v>0</v>
      </c>
      <c r="V28" s="47"/>
      <c r="W28" s="49">
        <f>SUM('[1]КОЛПИНО Янв. '!V25:W25,'[2]КОЛПИНО Февр.'!V25:W25,'[3]КОЛПИНО Март'!V25:W25,'[4]КОЛПИНО Апр.'!V25:W25,'[5]КОЛПИНО Май'!V25:W25,'[6]КОЛПИНО Июнь'!V25:W25,'[7]КОЛПИНО Июль'!V25:W25,'[8]КОЛПИНО Авг.'!V25:W25,'[9]КОЛПИНО Сент.'!V25:W25,'[10]КОЛПИНО Окт.'!V25:W25,'[11]КОЛПИНО Нояб.'!V25:W25,'[12]КОЛПИНО Дек.'!V25:W25)</f>
        <v>0</v>
      </c>
      <c r="X28" s="47"/>
      <c r="Y28" s="49">
        <f>SUM('[1]КОЛПИНО Янв. '!X25:Y25,'[2]КОЛПИНО Февр.'!X25:Y25,'[3]КОЛПИНО Март'!X25:Y25,'[4]КОЛПИНО Апр.'!X25:Y25,'[5]КОЛПИНО Май'!X25:Y25,'[6]КОЛПИНО Июнь'!X25:Y25,'[7]КОЛПИНО Июль'!X25:Y25,'[8]КОЛПИНО Авг.'!X25:Y25,'[9]КОЛПИНО Сент.'!X25:Y25,'[10]КОЛПИНО Окт.'!X25:Y25,'[11]КОЛПИНО Нояб.'!X25:Y25,'[12]КОЛПИНО Дек.'!X25:Y25)</f>
        <v>0</v>
      </c>
      <c r="Z28" s="47"/>
      <c r="AA28" s="49">
        <f>SUM('[1]КОЛПИНО Янв. '!Z25:AA25,'[2]КОЛПИНО Февр.'!Z25:AA25,'[3]КОЛПИНО Март'!Z25:AA25,'[4]КОЛПИНО Апр.'!Z25:AA25,'[5]КОЛПИНО Май'!Z25:AA25,'[6]КОЛПИНО Июнь'!Z25:AA25,'[7]КОЛПИНО Июль'!Z25:AA25,'[8]КОЛПИНО Авг.'!Z25:AA25,'[9]КОЛПИНО Сент.'!Z25:AA25,'[10]КОЛПИНО Окт.'!Z25:AA25,'[11]КОЛПИНО Нояб.'!Z25:AA25,'[12]КОЛПИНО Дек.'!Z25:AA25)</f>
        <v>0</v>
      </c>
      <c r="AB28" s="47"/>
      <c r="AC28" s="49">
        <f>SUM('[1]КОЛПИНО Янв. '!AB25:AC25,'[2]КОЛПИНО Февр.'!AB25:AC25,'[3]КОЛПИНО Март'!AB25:AC25,'[4]КОЛПИНО Апр.'!AB25:AC25,'[5]КОЛПИНО Май'!AB25:AC25,'[6]КОЛПИНО Июнь'!AB25:AC25,'[7]КОЛПИНО Июль'!AB25:AC25,'[8]КОЛПИНО Авг.'!AB25:AC25,'[9]КОЛПИНО Сент.'!AB25:AC25,'[10]КОЛПИНО Окт.'!AB25:AC25,'[11]КОЛПИНО Нояб.'!AB25:AC25,'[12]КОЛПИНО Дек.'!AB25:AC25)</f>
        <v>0</v>
      </c>
      <c r="AD28" s="47"/>
      <c r="AE28" s="49">
        <f>SUM('[1]КОЛПИНО Янв. '!AD25:AE25,'[2]КОЛПИНО Февр.'!AD25:AE25,'[3]КОЛПИНО Март'!AD25:AE25,'[4]КОЛПИНО Апр.'!AD25:AE25,'[5]КОЛПИНО Май'!AD25:AE25,'[6]КОЛПИНО Июнь'!AD25:AE25,'[7]КОЛПИНО Июль'!AD25:AE25,'[8]КОЛПИНО Авг.'!AD25:AE25,'[9]КОЛПИНО Сент.'!AD25:AE25,'[10]КОЛПИНО Окт.'!AD25:AE25,'[11]КОЛПИНО Нояб.'!AD25:AE25,'[12]КОЛПИНО Дек.'!AD25:AE25)</f>
        <v>30</v>
      </c>
      <c r="AF28" s="47"/>
      <c r="AG28" s="49">
        <f>SUM('[1]КОЛПИНО Янв. '!AF25:AG25,'[2]КОЛПИНО Февр.'!AF25:AG25,'[3]КОЛПИНО Март'!AF25:AG25,'[4]КОЛПИНО Апр.'!AF25:AG25,'[5]КОЛПИНО Май'!AF25:AG25,'[6]КОЛПИНО Июнь'!AF25:AG25,'[7]КОЛПИНО Июль'!AF25:AG25,'[8]КОЛПИНО Авг.'!AF25:AG25,'[9]КОЛПИНО Сент.'!AF25:AG25,'[10]КОЛПИНО Окт.'!AF25:AG25,'[11]КОЛПИНО Нояб.'!AF25:AG25,'[12]КОЛПИНО Дек.'!AF25:AG25)</f>
        <v>0</v>
      </c>
      <c r="AH28" s="47">
        <v>120</v>
      </c>
      <c r="AI28" s="49">
        <f>SUM('[1]КОЛПИНО Янв. '!AH25:AI25,'[2]КОЛПИНО Февр.'!AH25:AI25,'[3]КОЛПИНО Март'!AH25:AI25,'[4]КОЛПИНО Апр.'!AH25:AI25,'[5]КОЛПИНО Май'!AH25:AI25,'[6]КОЛПИНО Июнь'!AH25:AI25,'[7]КОЛПИНО Июль'!AH25:AI25,'[8]КОЛПИНО Авг.'!AH25:AI25,'[9]КОЛПИНО Сент.'!AH25:AI25,'[10]КОЛПИНО Окт.'!AH25:AI25,'[11]КОЛПИНО Нояб.'!AH25:AI25,'[12]КОЛПИНО Дек.'!AH25:AI25)</f>
        <v>104.7</v>
      </c>
      <c r="AJ28" s="47">
        <v>200</v>
      </c>
      <c r="AK28" s="49">
        <f>SUM('[1]КОЛПИНО Янв. '!AJ25:AK25,'[2]КОЛПИНО Февр.'!AJ25:AK25,'[3]КОЛПИНО Март'!AJ25:AK25,'[4]КОЛПИНО Апр.'!AJ25:AK25,'[5]КОЛПИНО Май'!AJ25:AK25,'[6]КОЛПИНО Июнь'!AJ25:AK25,'[7]КОЛПИНО Июль'!AJ25:AK25,'[8]КОЛПИНО Авг.'!AJ25:AK25,'[9]КОЛПИНО Сент.'!AJ25:AK25,'[10]КОЛПИНО Окт.'!AJ25:AK25,'[11]КОЛПИНО Нояб.'!AJ25:AK25,'[12]КОЛПИНО Дек.'!AJ25:AK25)</f>
        <v>198</v>
      </c>
      <c r="AL28" s="47">
        <v>400</v>
      </c>
      <c r="AM28" s="49">
        <f>SUM('[1]КОЛПИНО Янв. '!AL25:AM25,'[2]КОЛПИНО Февр.'!AL25:AM25,'[3]КОЛПИНО Март'!AL25:AM25,'[4]КОЛПИНО Апр.'!AL25:AM25,'[5]КОЛПИНО Май'!AL25:AM25,'[6]КОЛПИНО Июнь'!AL25:AM25,'[7]КОЛПИНО Июль'!AL25:AM25,'[8]КОЛПИНО Авг.'!AL25:AM25,'[9]КОЛПИНО Сент.'!AL25:AM25,'[10]КОЛПИНО Окт.'!AL25:AM25,'[11]КОЛПИНО Нояб.'!AL25:AM25,'[12]КОЛПИНО Дек.'!AL25:AM25)</f>
        <v>577.4</v>
      </c>
      <c r="AN28" s="47"/>
      <c r="AO28" s="49">
        <f>SUM('[1]КОЛПИНО Янв. '!AN25:AO25,'[2]КОЛПИНО Февр.'!AN25:AO25,'[3]КОЛПИНО Март'!AN25:AO25,'[4]КОЛПИНО Апр.'!AN25:AO25,'[5]КОЛПИНО Май'!AN25:AO25,'[6]КОЛПИНО Июнь'!AN25:AO25,'[7]КОЛПИНО Июль'!AN25:AO25,'[8]КОЛПИНО Авг.'!AN25:AO25,'[9]КОЛПИНО Сент.'!AN25:AO25,'[10]КОЛПИНО Окт.'!AN25:AO25,'[11]КОЛПИНО Нояб.'!AN25:AO25,'[12]КОЛПИНО Дек.'!AN25:AO25)</f>
        <v>0</v>
      </c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</row>
    <row r="29" spans="1:96" s="4" customFormat="1" ht="15.95" customHeight="1" x14ac:dyDescent="0.25">
      <c r="A29" s="198"/>
      <c r="B29" s="200"/>
      <c r="C29" s="22" t="s">
        <v>5</v>
      </c>
      <c r="D29" s="55"/>
      <c r="E29" s="49">
        <f>SUM('[1]КОЛПИНО Янв. '!D26:E26,'[2]КОЛПИНО Февр.'!D26:E26,'[3]КОЛПИНО Март'!D26:E26,'[4]КОЛПИНО Апр.'!D26:E26,'[5]КОЛПИНО Май'!D26:E26,'[6]КОЛПИНО Июнь'!D26:E26,'[7]КОЛПИНО Июль'!D26:E26,'[8]КОЛПИНО Авг.'!D26:E26,'[9]КОЛПИНО Сент.'!D26:E26,'[10]КОЛПИНО Окт.'!D26:E26,'[11]КОЛПИНО Нояб.'!D26:E26,'[12]КОЛПИНО Дек.'!D26:E26)</f>
        <v>0</v>
      </c>
      <c r="F29" s="47"/>
      <c r="G29" s="49">
        <f>SUM('[1]КОЛПИНО Янв. '!F26:G26,'[2]КОЛПИНО Февр.'!F26:G26,'[3]КОЛПИНО Март'!F26:G26,'[4]КОЛПИНО Апр.'!F26:G26,'[5]КОЛПИНО Май'!F26:G26,'[6]КОЛПИНО Июнь'!F26:G26,'[7]КОЛПИНО Июль'!F26:G26,'[8]КОЛПИНО Авг.'!F26:G26,'[9]КОЛПИНО Сент.'!F26:G26,'[10]КОЛПИНО Окт.'!F26:G26,'[11]КОЛПИНО Нояб.'!F26:G26,'[12]КОЛПИНО Дек.'!F26:G26)</f>
        <v>0</v>
      </c>
      <c r="H29" s="47"/>
      <c r="I29" s="49">
        <f>SUM('[1]КОЛПИНО Янв. '!H26:I26,'[2]КОЛПИНО Февр.'!H26:I26,'[3]КОЛПИНО Март'!H26:I26,'[4]КОЛПИНО Апр.'!H26:I26,'[5]КОЛПИНО Май'!H26:I26,'[6]КОЛПИНО Июнь'!H26:I26,'[7]КОЛПИНО Июль'!H26:I26,'[8]КОЛПИНО Авг.'!H26:I26,'[9]КОЛПИНО Сент.'!H26:I26,'[10]КОЛПИНО Окт.'!H26:I26,'[11]КОЛПИНО Нояб.'!H26:I26,'[12]КОЛПИНО Дек.'!H26:I26)</f>
        <v>0</v>
      </c>
      <c r="J29" s="47"/>
      <c r="K29" s="49">
        <f>SUM('[1]КОЛПИНО Янв. '!J26:K26,'[2]КОЛПИНО Февр.'!J26:K26,'[3]КОЛПИНО Март'!J26:K26,'[4]КОЛПИНО Апр.'!J26:K26,'[5]КОЛПИНО Май'!J26:K26,'[6]КОЛПИНО Июнь'!J26:K26,'[7]КОЛПИНО Июль'!J26:K26,'[8]КОЛПИНО Авг.'!J26:K26,'[9]КОЛПИНО Сент.'!J26:K26,'[10]КОЛПИНО Окт.'!J26:K26,'[11]КОЛПИНО Нояб.'!J26:K26,'[12]КОЛПИНО Дек.'!J26:K26)</f>
        <v>0</v>
      </c>
      <c r="L29" s="55">
        <v>180</v>
      </c>
      <c r="M29" s="49">
        <f>SUM('[1]КОЛПИНО Янв. '!L26:M26,'[2]КОЛПИНО Февр.'!L26:M26,'[3]КОЛПИНО Март'!L26:M26,'[4]КОЛПИНО Апр.'!L26:M26,'[5]КОЛПИНО Май'!L26:M26,'[6]КОЛПИНО Июнь'!L26:M26,'[7]КОЛПИНО Июль'!L26:M26,'[8]КОЛПИНО Авг.'!L26:M26,'[9]КОЛПИНО Сент.'!L26:M26,'[10]КОЛПИНО Окт.'!L26:M26,'[11]КОЛПИНО Нояб.'!L26:M26,'[12]КОЛПИНО Дек.'!L26:M26)</f>
        <v>242.71600000000001</v>
      </c>
      <c r="N29" s="47"/>
      <c r="O29" s="49">
        <f>SUM('[1]КОЛПИНО Янв. '!N26:O26,'[2]КОЛПИНО Февр.'!N26:O26,'[3]КОЛПИНО Март'!N26:O26,'[4]КОЛПИНО Апр.'!N26:O26,'[5]КОЛПИНО Май'!N26:O26,'[6]КОЛПИНО Июнь'!N26:O26,'[7]КОЛПИНО Июль'!N26:O26,'[8]КОЛПИНО Авг.'!N26:O26,'[9]КОЛПИНО Сент.'!N26:O26,'[10]КОЛПИНО Окт.'!N26:O26,'[11]КОЛПИНО Нояб.'!N26:O26,'[12]КОЛПИНО Дек.'!N26:O26)</f>
        <v>0</v>
      </c>
      <c r="P29" s="55">
        <v>96</v>
      </c>
      <c r="Q29" s="49">
        <f>SUM('[1]КОЛПИНО Янв. '!P26:Q26,'[2]КОЛПИНО Февр.'!P26:Q26,'[3]КОЛПИНО Март'!P26:Q26,'[4]КОЛПИНО Апр.'!P26:Q26,'[5]КОЛПИНО Май'!P26:Q26,'[6]КОЛПИНО Июнь'!P26:Q26,'[7]КОЛПИНО Июль'!P26:Q26,'[8]КОЛПИНО Авг.'!P26:Q26,'[9]КОЛПИНО Сент.'!P26:Q26,'[10]КОЛПИНО Окт.'!P26:Q26,'[11]КОЛПИНО Нояб.'!P26:Q26,'[12]КОЛПИНО Дек.'!P26:Q26)</f>
        <v>13.352</v>
      </c>
      <c r="R29" s="47"/>
      <c r="S29" s="49">
        <f>SUM('[1]КОЛПИНО Янв. '!R26:S26,'[2]КОЛПИНО Февр.'!R26:S26,'[3]КОЛПИНО Март'!R26:S26,'[4]КОЛПИНО Апр.'!R26:S26,'[5]КОЛПИНО Май'!R26:S26,'[6]КОЛПИНО Июнь'!R26:S26,'[7]КОЛПИНО Июль'!R26:S26,'[8]КОЛПИНО Авг.'!R26:S26,'[9]КОЛПИНО Сент.'!R26:S26,'[10]КОЛПИНО Окт.'!R26:S26,'[11]КОЛПИНО Нояб.'!R26:S26,'[12]КОЛПИНО Дек.'!R26:S26)</f>
        <v>0</v>
      </c>
      <c r="T29" s="47"/>
      <c r="U29" s="49">
        <f>SUM('[1]КОЛПИНО Янв. '!T26:U26,'[2]КОЛПИНО Февр.'!T26:U26,'[3]КОЛПИНО Март'!T26:U26,'[4]КОЛПИНО Апр.'!T26:U26,'[5]КОЛПИНО Май'!T26:U26,'[6]КОЛПИНО Июнь'!T26:U26,'[7]КОЛПИНО Июль'!T26:U26,'[8]КОЛПИНО Авг.'!T26:U26,'[9]КОЛПИНО Сент.'!T26:U26,'[10]КОЛПИНО Окт.'!T26:U26,'[11]КОЛПИНО Нояб.'!T26:U26,'[12]КОЛПИНО Дек.'!T26:U26)</f>
        <v>0</v>
      </c>
      <c r="V29" s="47"/>
      <c r="W29" s="49">
        <f>SUM('[1]КОЛПИНО Янв. '!V26:W26,'[2]КОЛПИНО Февр.'!V26:W26,'[3]КОЛПИНО Март'!V26:W26,'[4]КОЛПИНО Апр.'!V26:W26,'[5]КОЛПИНО Май'!V26:W26,'[6]КОЛПИНО Июнь'!V26:W26,'[7]КОЛПИНО Июль'!V26:W26,'[8]КОЛПИНО Авг.'!V26:W26,'[9]КОЛПИНО Сент.'!V26:W26,'[10]КОЛПИНО Окт.'!V26:W26,'[11]КОЛПИНО Нояб.'!V26:W26,'[12]КОЛПИНО Дек.'!V26:W26)</f>
        <v>0</v>
      </c>
      <c r="X29" s="47"/>
      <c r="Y29" s="49">
        <f>SUM('[1]КОЛПИНО Янв. '!X26:Y26,'[2]КОЛПИНО Февр.'!X26:Y26,'[3]КОЛПИНО Март'!X26:Y26,'[4]КОЛПИНО Апр.'!X26:Y26,'[5]КОЛПИНО Май'!X26:Y26,'[6]КОЛПИНО Июнь'!X26:Y26,'[7]КОЛПИНО Июль'!X26:Y26,'[8]КОЛПИНО Авг.'!X26:Y26,'[9]КОЛПИНО Сент.'!X26:Y26,'[10]КОЛПИНО Окт.'!X26:Y26,'[11]КОЛПИНО Нояб.'!X26:Y26,'[12]КОЛПИНО Дек.'!X26:Y26)</f>
        <v>0</v>
      </c>
      <c r="Z29" s="47"/>
      <c r="AA29" s="49">
        <f>SUM('[1]КОЛПИНО Янв. '!Z26:AA26,'[2]КОЛПИНО Февр.'!Z26:AA26,'[3]КОЛПИНО Март'!Z26:AA26,'[4]КОЛПИНО Апр.'!Z26:AA26,'[5]КОЛПИНО Май'!Z26:AA26,'[6]КОЛПИНО Июнь'!Z26:AA26,'[7]КОЛПИНО Июль'!Z26:AA26,'[8]КОЛПИНО Авг.'!Z26:AA26,'[9]КОЛПИНО Сент.'!Z26:AA26,'[10]КОЛПИНО Окт.'!Z26:AA26,'[11]КОЛПИНО Нояб.'!Z26:AA26,'[12]КОЛПИНО Дек.'!Z26:AA26)</f>
        <v>0</v>
      </c>
      <c r="AB29" s="47"/>
      <c r="AC29" s="49">
        <f>SUM('[1]КОЛПИНО Янв. '!AB26:AC26,'[2]КОЛПИНО Февр.'!AB26:AC26,'[3]КОЛПИНО Март'!AB26:AC26,'[4]КОЛПИНО Апр.'!AB26:AC26,'[5]КОЛПИНО Май'!AB26:AC26,'[6]КОЛПИНО Июнь'!AB26:AC26,'[7]КОЛПИНО Июль'!AB26:AC26,'[8]КОЛПИНО Авг.'!AB26:AC26,'[9]КОЛПИНО Сент.'!AB26:AC26,'[10]КОЛПИНО Окт.'!AB26:AC26,'[11]КОЛПИНО Нояб.'!AB26:AC26,'[12]КОЛПИНО Дек.'!AB26:AC26)</f>
        <v>0</v>
      </c>
      <c r="AD29" s="47"/>
      <c r="AE29" s="49">
        <f>SUM('[1]КОЛПИНО Янв. '!AD26:AE26,'[2]КОЛПИНО Февр.'!AD26:AE26,'[3]КОЛПИНО Март'!AD26:AE26,'[4]КОЛПИНО Апр.'!AD26:AE26,'[5]КОЛПИНО Май'!AD26:AE26,'[6]КОЛПИНО Июнь'!AD26:AE26,'[7]КОЛПИНО Июль'!AD26:AE26,'[8]КОЛПИНО Авг.'!AD26:AE26,'[9]КОЛПИНО Сент.'!AD26:AE26,'[10]КОЛПИНО Окт.'!AD26:AE26,'[11]КОЛПИНО Нояб.'!AD26:AE26,'[12]КОЛПИНО Дек.'!AD26:AE26)</f>
        <v>22.254000000000001</v>
      </c>
      <c r="AF29" s="47"/>
      <c r="AG29" s="49">
        <f>SUM('[1]КОЛПИНО Янв. '!AF26:AG26,'[2]КОЛПИНО Февр.'!AF26:AG26,'[3]КОЛПИНО Март'!AF26:AG26,'[4]КОЛПИНО Апр.'!AF26:AG26,'[5]КОЛПИНО Май'!AF26:AG26,'[6]КОЛПИНО Июнь'!AF26:AG26,'[7]КОЛПИНО Июль'!AF26:AG26,'[8]КОЛПИНО Авг.'!AF26:AG26,'[9]КОЛПИНО Сент.'!AF26:AG26,'[10]КОЛПИНО Окт.'!AF26:AG26,'[11]КОЛПИНО Нояб.'!AF26:AG26,'[12]КОЛПИНО Дек.'!AF26:AG26)</f>
        <v>0</v>
      </c>
      <c r="AH29" s="55">
        <v>72</v>
      </c>
      <c r="AI29" s="49">
        <f>SUM('[1]КОЛПИНО Янв. '!AH26:AI26,'[2]КОЛПИНО Февр.'!AH26:AI26,'[3]КОЛПИНО Март'!AH26:AI26,'[4]КОЛПИНО Апр.'!AH26:AI26,'[5]КОЛПИНО Май'!AH26:AI26,'[6]КОЛПИНО Июнь'!AH26:AI26,'[7]КОЛПИНО Июль'!AH26:AI26,'[8]КОЛПИНО Авг.'!AH26:AI26,'[9]КОЛПИНО Сент.'!AH26:AI26,'[10]КОЛПИНО Окт.'!AH26:AI26,'[11]КОЛПИНО Нояб.'!AH26:AI26,'[12]КОЛПИНО Дек.'!AH26:AI26)</f>
        <v>108.66999999999999</v>
      </c>
      <c r="AJ29" s="55">
        <v>120</v>
      </c>
      <c r="AK29" s="49">
        <f>SUM('[1]КОЛПИНО Янв. '!AJ26:AK26,'[2]КОЛПИНО Февр.'!AJ26:AK26,'[3]КОЛПИНО Март'!AJ26:AK26,'[4]КОЛПИНО Апр.'!AJ26:AK26,'[5]КОЛПИНО Май'!AJ26:AK26,'[6]КОЛПИНО Июнь'!AJ26:AK26,'[7]КОЛПИНО Июль'!AJ26:AK26,'[8]КОЛПИНО Авг.'!AJ26:AK26,'[9]КОЛПИНО Сент.'!AJ26:AK26,'[10]КОЛПИНО Окт.'!AJ26:AK26,'[11]КОЛПИНО Нояб.'!AJ26:AK26,'[12]КОЛПИНО Дек.'!AJ26:AK26)</f>
        <v>102.759</v>
      </c>
      <c r="AL29" s="55">
        <v>240</v>
      </c>
      <c r="AM29" s="49">
        <f>SUM('[1]КОЛПИНО Янв. '!AL26:AM26,'[2]КОЛПИНО Февр.'!AL26:AM26,'[3]КОЛПИНО Март'!AL26:AM26,'[4]КОЛПИНО Апр.'!AL26:AM26,'[5]КОЛПИНО Май'!AL26:AM26,'[6]КОЛПИНО Июнь'!AL26:AM26,'[7]КОЛПИНО Июль'!AL26:AM26,'[8]КОЛПИНО Авг.'!AL26:AM26,'[9]КОЛПИНО Сент.'!AL26:AM26,'[10]КОЛПИНО Окт.'!AL26:AM26,'[11]КОЛПИНО Нояб.'!AL26:AM26,'[12]КОЛПИНО Дек.'!AL26:AM26)</f>
        <v>447.74700000000001</v>
      </c>
      <c r="AN29" s="47"/>
      <c r="AO29" s="49">
        <f>SUM('[1]КОЛПИНО Янв. '!AN26:AO26,'[2]КОЛПИНО Февр.'!AN26:AO26,'[3]КОЛПИНО Март'!AN26:AO26,'[4]КОЛПИНО Апр.'!AN26:AO26,'[5]КОЛПИНО Май'!AN26:AO26,'[6]КОЛПИНО Июнь'!AN26:AO26,'[7]КОЛПИНО Июль'!AN26:AO26,'[8]КОЛПИНО Авг.'!AN26:AO26,'[9]КОЛПИНО Сент.'!AN26:AO26,'[10]КОЛПИНО Окт.'!AN26:AO26,'[11]КОЛПИНО Нояб.'!AN26:AO26,'[12]КОЛПИНО Дек.'!AN26:AO26)</f>
        <v>0</v>
      </c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</row>
    <row r="30" spans="1:96" s="4" customFormat="1" ht="15.95" customHeight="1" x14ac:dyDescent="0.25">
      <c r="A30" s="198" t="s">
        <v>27</v>
      </c>
      <c r="B30" s="200" t="s">
        <v>15</v>
      </c>
      <c r="C30" s="24" t="s">
        <v>10</v>
      </c>
      <c r="D30" s="47"/>
      <c r="E30" s="49">
        <f>SUM('[1]КОЛПИНО Янв. '!D27:E27,'[2]КОЛПИНО Февр.'!D27:E27,'[3]КОЛПИНО Март'!D27:E27,'[4]КОЛПИНО Апр.'!D27:E27,'[5]КОЛПИНО Май'!D27:E27,'[6]КОЛПИНО Июнь'!D27:E27,'[7]КОЛПИНО Июль'!D27:E27,'[8]КОЛПИНО Авг.'!D27:E27,'[9]КОЛПИНО Сент.'!D27:E27,'[10]КОЛПИНО Окт.'!D27:E27,'[11]КОЛПИНО Нояб.'!D27:E27,'[12]КОЛПИНО Дек.'!D27:E27)</f>
        <v>0</v>
      </c>
      <c r="F30" s="47"/>
      <c r="G30" s="49">
        <f>SUM('[1]КОЛПИНО Янв. '!F27:G27,'[2]КОЛПИНО Февр.'!F27:G27,'[3]КОЛПИНО Март'!F27:G27,'[4]КОЛПИНО Апр.'!F27:G27,'[5]КОЛПИНО Май'!F27:G27,'[6]КОЛПИНО Июнь'!F27:G27,'[7]КОЛПИНО Июль'!F27:G27,'[8]КОЛПИНО Авг.'!F27:G27,'[9]КОЛПИНО Сент.'!F27:G27,'[10]КОЛПИНО Окт.'!F27:G27,'[11]КОЛПИНО Нояб.'!F27:G27,'[12]КОЛПИНО Дек.'!F27:G27)</f>
        <v>0</v>
      </c>
      <c r="H30" s="47"/>
      <c r="I30" s="49">
        <f>SUM('[1]КОЛПИНО Янв. '!H27:I27,'[2]КОЛПИНО Февр.'!H27:I27,'[3]КОЛПИНО Март'!H27:I27,'[4]КОЛПИНО Апр.'!H27:I27,'[5]КОЛПИНО Май'!H27:I27,'[6]КОЛПИНО Июнь'!H27:I27,'[7]КОЛПИНО Июль'!H27:I27,'[8]КОЛПИНО Авг.'!H27:I27,'[9]КОЛПИНО Сент.'!H27:I27,'[10]КОЛПИНО Окт.'!H27:I27,'[11]КОЛПИНО Нояб.'!H27:I27,'[12]КОЛПИНО Дек.'!H27:I27)</f>
        <v>0</v>
      </c>
      <c r="J30" s="47"/>
      <c r="K30" s="49">
        <f>SUM('[1]КОЛПИНО Янв. '!J27:K27,'[2]КОЛПИНО Февр.'!J27:K27,'[3]КОЛПИНО Март'!J27:K27,'[4]КОЛПИНО Апр.'!J27:K27,'[5]КОЛПИНО Май'!J27:K27,'[6]КОЛПИНО Июнь'!J27:K27,'[7]КОЛПИНО Июль'!J27:K27,'[8]КОЛПИНО Авг.'!J27:K27,'[9]КОЛПИНО Сент.'!J27:K27,'[10]КОЛПИНО Окт.'!J27:K27,'[11]КОЛПИНО Нояб.'!J27:K27,'[12]КОЛПИНО Дек.'!J27:K27)</f>
        <v>0</v>
      </c>
      <c r="L30" s="47"/>
      <c r="M30" s="49">
        <f>SUM('[1]КОЛПИНО Янв. '!L27:M27,'[2]КОЛПИНО Февр.'!L27:M27,'[3]КОЛПИНО Март'!L27:M27,'[4]КОЛПИНО Апр.'!L27:M27,'[5]КОЛПИНО Май'!L27:M27,'[6]КОЛПИНО Июнь'!L27:M27,'[7]КОЛПИНО Июль'!L27:M27,'[8]КОЛПИНО Авг.'!L27:M27,'[9]КОЛПИНО Сент.'!L27:M27,'[10]КОЛПИНО Окт.'!L27:M27,'[11]КОЛПИНО Нояб.'!L27:M27,'[12]КОЛПИНО Дек.'!L27:M27)</f>
        <v>0</v>
      </c>
      <c r="N30" s="47"/>
      <c r="O30" s="49">
        <f>SUM('[1]КОЛПИНО Янв. '!N27:O27,'[2]КОЛПИНО Февр.'!N27:O27,'[3]КОЛПИНО Март'!N27:O27,'[4]КОЛПИНО Апр.'!N27:O27,'[5]КОЛПИНО Май'!N27:O27,'[6]КОЛПИНО Июнь'!N27:O27,'[7]КОЛПИНО Июль'!N27:O27,'[8]КОЛПИНО Авг.'!N27:O27,'[9]КОЛПИНО Сент.'!N27:O27,'[10]КОЛПИНО Окт.'!N27:O27,'[11]КОЛПИНО Нояб.'!N27:O27,'[12]КОЛПИНО Дек.'!N27:O27)</f>
        <v>0</v>
      </c>
      <c r="P30" s="47"/>
      <c r="Q30" s="49">
        <f>SUM('[1]КОЛПИНО Янв. '!P27:Q27,'[2]КОЛПИНО Февр.'!P27:Q27,'[3]КОЛПИНО Март'!P27:Q27,'[4]КОЛПИНО Апр.'!P27:Q27,'[5]КОЛПИНО Май'!P27:Q27,'[6]КОЛПИНО Июнь'!P27:Q27,'[7]КОЛПИНО Июль'!P27:Q27,'[8]КОЛПИНО Авг.'!P27:Q27,'[9]КОЛПИНО Сент.'!P27:Q27,'[10]КОЛПИНО Окт.'!P27:Q27,'[11]КОЛПИНО Нояб.'!P27:Q27,'[12]КОЛПИНО Дек.'!P27:Q27)</f>
        <v>0</v>
      </c>
      <c r="R30" s="47"/>
      <c r="S30" s="49">
        <f>SUM('[1]КОЛПИНО Янв. '!R27:S27,'[2]КОЛПИНО Февр.'!R27:S27,'[3]КОЛПИНО Март'!R27:S27,'[4]КОЛПИНО Апр.'!R27:S27,'[5]КОЛПИНО Май'!R27:S27,'[6]КОЛПИНО Июнь'!R27:S27,'[7]КОЛПИНО Июль'!R27:S27,'[8]КОЛПИНО Авг.'!R27:S27,'[9]КОЛПИНО Сент.'!R27:S27,'[10]КОЛПИНО Окт.'!R27:S27,'[11]КОЛПИНО Нояб.'!R27:S27,'[12]КОЛПИНО Дек.'!R27:S27)</f>
        <v>0</v>
      </c>
      <c r="T30" s="47"/>
      <c r="U30" s="49">
        <f>SUM('[1]КОЛПИНО Янв. '!T27:U27,'[2]КОЛПИНО Февр.'!T27:U27,'[3]КОЛПИНО Март'!T27:U27,'[4]КОЛПИНО Апр.'!T27:U27,'[5]КОЛПИНО Май'!T27:U27,'[6]КОЛПИНО Июнь'!T27:U27,'[7]КОЛПИНО Июль'!T27:U27,'[8]КОЛПИНО Авг.'!T27:U27,'[9]КОЛПИНО Сент.'!T27:U27,'[10]КОЛПИНО Окт.'!T27:U27,'[11]КОЛПИНО Нояб.'!T27:U27,'[12]КОЛПИНО Дек.'!T27:U27)</f>
        <v>0</v>
      </c>
      <c r="V30" s="47"/>
      <c r="W30" s="49">
        <f>SUM('[1]КОЛПИНО Янв. '!V27:W27,'[2]КОЛПИНО Февр.'!V27:W27,'[3]КОЛПИНО Март'!V27:W27,'[4]КОЛПИНО Апр.'!V27:W27,'[5]КОЛПИНО Май'!V27:W27,'[6]КОЛПИНО Июнь'!V27:W27,'[7]КОЛПИНО Июль'!V27:W27,'[8]КОЛПИНО Авг.'!V27:W27,'[9]КОЛПИНО Сент.'!V27:W27,'[10]КОЛПИНО Окт.'!V27:W27,'[11]КОЛПИНО Нояб.'!V27:W27,'[12]КОЛПИНО Дек.'!V27:W27)</f>
        <v>0</v>
      </c>
      <c r="X30" s="47"/>
      <c r="Y30" s="49">
        <f>SUM('[1]КОЛПИНО Янв. '!X27:Y27,'[2]КОЛПИНО Февр.'!X27:Y27,'[3]КОЛПИНО Март'!X27:Y27,'[4]КОЛПИНО Апр.'!X27:Y27,'[5]КОЛПИНО Май'!X27:Y27,'[6]КОЛПИНО Июнь'!X27:Y27,'[7]КОЛПИНО Июль'!X27:Y27,'[8]КОЛПИНО Авг.'!X27:Y27,'[9]КОЛПИНО Сент.'!X27:Y27,'[10]КОЛПИНО Окт.'!X27:Y27,'[11]КОЛПИНО Нояб.'!X27:Y27,'[12]КОЛПИНО Дек.'!X27:Y27)</f>
        <v>0</v>
      </c>
      <c r="Z30" s="47"/>
      <c r="AA30" s="49">
        <f>SUM('[1]КОЛПИНО Янв. '!Z27:AA27,'[2]КОЛПИНО Февр.'!Z27:AA27,'[3]КОЛПИНО Март'!Z27:AA27,'[4]КОЛПИНО Апр.'!Z27:AA27,'[5]КОЛПИНО Май'!Z27:AA27,'[6]КОЛПИНО Июнь'!Z27:AA27,'[7]КОЛПИНО Июль'!Z27:AA27,'[8]КОЛПИНО Авг.'!Z27:AA27,'[9]КОЛПИНО Сент.'!Z27:AA27,'[10]КОЛПИНО Окт.'!Z27:AA27,'[11]КОЛПИНО Нояб.'!Z27:AA27,'[12]КОЛПИНО Дек.'!Z27:AA27)</f>
        <v>0</v>
      </c>
      <c r="AB30" s="47"/>
      <c r="AC30" s="49">
        <f>SUM('[1]КОЛПИНО Янв. '!AB27:AC27,'[2]КОЛПИНО Февр.'!AB27:AC27,'[3]КОЛПИНО Март'!AB27:AC27,'[4]КОЛПИНО Апр.'!AB27:AC27,'[5]КОЛПИНО Май'!AB27:AC27,'[6]КОЛПИНО Июнь'!AB27:AC27,'[7]КОЛПИНО Июль'!AB27:AC27,'[8]КОЛПИНО Авг.'!AB27:AC27,'[9]КОЛПИНО Сент.'!AB27:AC27,'[10]КОЛПИНО Окт.'!AB27:AC27,'[11]КОЛПИНО Нояб.'!AB27:AC27,'[12]КОЛПИНО Дек.'!AB27:AC27)</f>
        <v>0</v>
      </c>
      <c r="AD30" s="47"/>
      <c r="AE30" s="49">
        <f>SUM('[1]КОЛПИНО Янв. '!AD27:AE27,'[2]КОЛПИНО Февр.'!AD27:AE27,'[3]КОЛПИНО Март'!AD27:AE27,'[4]КОЛПИНО Апр.'!AD27:AE27,'[5]КОЛПИНО Май'!AD27:AE27,'[6]КОЛПИНО Июнь'!AD27:AE27,'[7]КОЛПИНО Июль'!AD27:AE27,'[8]КОЛПИНО Авг.'!AD27:AE27,'[9]КОЛПИНО Сент.'!AD27:AE27,'[10]КОЛПИНО Окт.'!AD27:AE27,'[11]КОЛПИНО Нояб.'!AD27:AE27,'[12]КОЛПИНО Дек.'!AD27:AE27)</f>
        <v>0</v>
      </c>
      <c r="AF30" s="47"/>
      <c r="AG30" s="49">
        <f>SUM('[1]КОЛПИНО Янв. '!AF27:AG27,'[2]КОЛПИНО Февр.'!AF27:AG27,'[3]КОЛПИНО Март'!AF27:AG27,'[4]КОЛПИНО Апр.'!AF27:AG27,'[5]КОЛПИНО Май'!AF27:AG27,'[6]КОЛПИНО Июнь'!AF27:AG27,'[7]КОЛПИНО Июль'!AF27:AG27,'[8]КОЛПИНО Авг.'!AF27:AG27,'[9]КОЛПИНО Сент.'!AF27:AG27,'[10]КОЛПИНО Окт.'!AF27:AG27,'[11]КОЛПИНО Нояб.'!AF27:AG27,'[12]КОЛПИНО Дек.'!AF27:AG27)</f>
        <v>0</v>
      </c>
      <c r="AH30" s="47"/>
      <c r="AI30" s="49">
        <f>SUM('[1]КОЛПИНО Янв. '!AH27:AI27,'[2]КОЛПИНО Февр.'!AH27:AI27,'[3]КОЛПИНО Март'!AH27:AI27,'[4]КОЛПИНО Апр.'!AH27:AI27,'[5]КОЛПИНО Май'!AH27:AI27,'[6]КОЛПИНО Июнь'!AH27:AI27,'[7]КОЛПИНО Июль'!AH27:AI27,'[8]КОЛПИНО Авг.'!AH27:AI27,'[9]КОЛПИНО Сент.'!AH27:AI27,'[10]КОЛПИНО Окт.'!AH27:AI27,'[11]КОЛПИНО Нояб.'!AH27:AI27,'[12]КОЛПИНО Дек.'!AH27:AI27)</f>
        <v>0</v>
      </c>
      <c r="AJ30" s="47"/>
      <c r="AK30" s="49">
        <f>SUM('[1]КОЛПИНО Янв. '!AJ27:AK27,'[2]КОЛПИНО Февр.'!AJ27:AK27,'[3]КОЛПИНО Март'!AJ27:AK27,'[4]КОЛПИНО Апр.'!AJ27:AK27,'[5]КОЛПИНО Май'!AJ27:AK27,'[6]КОЛПИНО Июнь'!AJ27:AK27,'[7]КОЛПИНО Июль'!AJ27:AK27,'[8]КОЛПИНО Авг.'!AJ27:AK27,'[9]КОЛПИНО Сент.'!AJ27:AK27,'[10]КОЛПИНО Окт.'!AJ27:AK27,'[11]КОЛПИНО Нояб.'!AJ27:AK27,'[12]КОЛПИНО Дек.'!AJ27:AK27)</f>
        <v>0</v>
      </c>
      <c r="AL30" s="47"/>
      <c r="AM30" s="49">
        <f>SUM('[1]КОЛПИНО Янв. '!AL27:AM27,'[2]КОЛПИНО Февр.'!AL27:AM27,'[3]КОЛПИНО Март'!AL27:AM27,'[4]КОЛПИНО Апр.'!AL27:AM27,'[5]КОЛПИНО Май'!AL27:AM27,'[6]КОЛПИНО Июнь'!AL27:AM27,'[7]КОЛПИНО Июль'!AL27:AM27,'[8]КОЛПИНО Авг.'!AL27:AM27,'[9]КОЛПИНО Сент.'!AL27:AM27,'[10]КОЛПИНО Окт.'!AL27:AM27,'[11]КОЛПИНО Нояб.'!AL27:AM27,'[12]КОЛПИНО Дек.'!AL27:AM27)</f>
        <v>0</v>
      </c>
      <c r="AN30" s="47"/>
      <c r="AO30" s="49">
        <f>SUM('[1]КОЛПИНО Янв. '!AN27:AO27,'[2]КОЛПИНО Февр.'!AN27:AO27,'[3]КОЛПИНО Март'!AN27:AO27,'[4]КОЛПИНО Апр.'!AN27:AO27,'[5]КОЛПИНО Май'!AN27:AO27,'[6]КОЛПИНО Июнь'!AN27:AO27,'[7]КОЛПИНО Июль'!AN27:AO27,'[8]КОЛПИНО Авг.'!AN27:AO27,'[9]КОЛПИНО Сент.'!AN27:AO27,'[10]КОЛПИНО Окт.'!AN27:AO27,'[11]КОЛПИНО Нояб.'!AN27:AO27,'[12]КОЛПИНО Дек.'!AN27:AO27)</f>
        <v>0</v>
      </c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</row>
    <row r="31" spans="1:96" s="4" customFormat="1" ht="15.95" customHeight="1" x14ac:dyDescent="0.25">
      <c r="A31" s="198"/>
      <c r="B31" s="200"/>
      <c r="C31" s="22" t="s">
        <v>5</v>
      </c>
      <c r="D31" s="47"/>
      <c r="E31" s="49">
        <f>SUM('[1]КОЛПИНО Янв. '!D28:E28,'[2]КОЛПИНО Февр.'!D28:E28,'[3]КОЛПИНО Март'!D28:E28,'[4]КОЛПИНО Апр.'!D28:E28,'[5]КОЛПИНО Май'!D28:E28,'[6]КОЛПИНО Июнь'!D28:E28,'[7]КОЛПИНО Июль'!D28:E28,'[8]КОЛПИНО Авг.'!D28:E28,'[9]КОЛПИНО Сент.'!D28:E28,'[10]КОЛПИНО Окт.'!D28:E28,'[11]КОЛПИНО Нояб.'!D28:E28,'[12]КОЛПИНО Дек.'!D28:E28)</f>
        <v>0</v>
      </c>
      <c r="F31" s="47"/>
      <c r="G31" s="49">
        <f>SUM('[1]КОЛПИНО Янв. '!F28:G28,'[2]КОЛПИНО Февр.'!F28:G28,'[3]КОЛПИНО Март'!F28:G28,'[4]КОЛПИНО Апр.'!F28:G28,'[5]КОЛПИНО Май'!F28:G28,'[6]КОЛПИНО Июнь'!F28:G28,'[7]КОЛПИНО Июль'!F28:G28,'[8]КОЛПИНО Авг.'!F28:G28,'[9]КОЛПИНО Сент.'!F28:G28,'[10]КОЛПИНО Окт.'!F28:G28,'[11]КОЛПИНО Нояб.'!F28:G28,'[12]КОЛПИНО Дек.'!F28:G28)</f>
        <v>0</v>
      </c>
      <c r="H31" s="47"/>
      <c r="I31" s="49">
        <f>SUM('[1]КОЛПИНО Янв. '!H28:I28,'[2]КОЛПИНО Февр.'!H28:I28,'[3]КОЛПИНО Март'!H28:I28,'[4]КОЛПИНО Апр.'!H28:I28,'[5]КОЛПИНО Май'!H28:I28,'[6]КОЛПИНО Июнь'!H28:I28,'[7]КОЛПИНО Июль'!H28:I28,'[8]КОЛПИНО Авг.'!H28:I28,'[9]КОЛПИНО Сент.'!H28:I28,'[10]КОЛПИНО Окт.'!H28:I28,'[11]КОЛПИНО Нояб.'!H28:I28,'[12]КОЛПИНО Дек.'!H28:I28)</f>
        <v>0</v>
      </c>
      <c r="J31" s="47"/>
      <c r="K31" s="49">
        <f>SUM('[1]КОЛПИНО Янв. '!J28:K28,'[2]КОЛПИНО Февр.'!J28:K28,'[3]КОЛПИНО Март'!J28:K28,'[4]КОЛПИНО Апр.'!J28:K28,'[5]КОЛПИНО Май'!J28:K28,'[6]КОЛПИНО Июнь'!J28:K28,'[7]КОЛПИНО Июль'!J28:K28,'[8]КОЛПИНО Авг.'!J28:K28,'[9]КОЛПИНО Сент.'!J28:K28,'[10]КОЛПИНО Окт.'!J28:K28,'[11]КОЛПИНО Нояб.'!J28:K28,'[12]КОЛПИНО Дек.'!J28:K28)</f>
        <v>0</v>
      </c>
      <c r="L31" s="47"/>
      <c r="M31" s="49">
        <f>SUM('[1]КОЛПИНО Янв. '!L28:M28,'[2]КОЛПИНО Февр.'!L28:M28,'[3]КОЛПИНО Март'!L28:M28,'[4]КОЛПИНО Апр.'!L28:M28,'[5]КОЛПИНО Май'!L28:M28,'[6]КОЛПИНО Июнь'!L28:M28,'[7]КОЛПИНО Июль'!L28:M28,'[8]КОЛПИНО Авг.'!L28:M28,'[9]КОЛПИНО Сент.'!L28:M28,'[10]КОЛПИНО Окт.'!L28:M28,'[11]КОЛПИНО Нояб.'!L28:M28,'[12]КОЛПИНО Дек.'!L28:M28)</f>
        <v>0</v>
      </c>
      <c r="N31" s="47"/>
      <c r="O31" s="49">
        <f>SUM('[1]КОЛПИНО Янв. '!N28:O28,'[2]КОЛПИНО Февр.'!N28:O28,'[3]КОЛПИНО Март'!N28:O28,'[4]КОЛПИНО Апр.'!N28:O28,'[5]КОЛПИНО Май'!N28:O28,'[6]КОЛПИНО Июнь'!N28:O28,'[7]КОЛПИНО Июль'!N28:O28,'[8]КОЛПИНО Авг.'!N28:O28,'[9]КОЛПИНО Сент.'!N28:O28,'[10]КОЛПИНО Окт.'!N28:O28,'[11]КОЛПИНО Нояб.'!N28:O28,'[12]КОЛПИНО Дек.'!N28:O28)</f>
        <v>0</v>
      </c>
      <c r="P31" s="47"/>
      <c r="Q31" s="49">
        <f>SUM('[1]КОЛПИНО Янв. '!P28:Q28,'[2]КОЛПИНО Февр.'!P28:Q28,'[3]КОЛПИНО Март'!P28:Q28,'[4]КОЛПИНО Апр.'!P28:Q28,'[5]КОЛПИНО Май'!P28:Q28,'[6]КОЛПИНО Июнь'!P28:Q28,'[7]КОЛПИНО Июль'!P28:Q28,'[8]КОЛПИНО Авг.'!P28:Q28,'[9]КОЛПИНО Сент.'!P28:Q28,'[10]КОЛПИНО Окт.'!P28:Q28,'[11]КОЛПИНО Нояб.'!P28:Q28,'[12]КОЛПИНО Дек.'!P28:Q28)</f>
        <v>0</v>
      </c>
      <c r="R31" s="47"/>
      <c r="S31" s="49">
        <f>SUM('[1]КОЛПИНО Янв. '!R28:S28,'[2]КОЛПИНО Февр.'!R28:S28,'[3]КОЛПИНО Март'!R28:S28,'[4]КОЛПИНО Апр.'!R28:S28,'[5]КОЛПИНО Май'!R28:S28,'[6]КОЛПИНО Июнь'!R28:S28,'[7]КОЛПИНО Июль'!R28:S28,'[8]КОЛПИНО Авг.'!R28:S28,'[9]КОЛПИНО Сент.'!R28:S28,'[10]КОЛПИНО Окт.'!R28:S28,'[11]КОЛПИНО Нояб.'!R28:S28,'[12]КОЛПИНО Дек.'!R28:S28)</f>
        <v>0</v>
      </c>
      <c r="T31" s="47"/>
      <c r="U31" s="49">
        <f>SUM('[1]КОЛПИНО Янв. '!T28:U28,'[2]КОЛПИНО Февр.'!T28:U28,'[3]КОЛПИНО Март'!T28:U28,'[4]КОЛПИНО Апр.'!T28:U28,'[5]КОЛПИНО Май'!T28:U28,'[6]КОЛПИНО Июнь'!T28:U28,'[7]КОЛПИНО Июль'!T28:U28,'[8]КОЛПИНО Авг.'!T28:U28,'[9]КОЛПИНО Сент.'!T28:U28,'[10]КОЛПИНО Окт.'!T28:U28,'[11]КОЛПИНО Нояб.'!T28:U28,'[12]КОЛПИНО Дек.'!T28:U28)</f>
        <v>0</v>
      </c>
      <c r="V31" s="47"/>
      <c r="W31" s="49">
        <f>SUM('[1]КОЛПИНО Янв. '!V28:W28,'[2]КОЛПИНО Февр.'!V28:W28,'[3]КОЛПИНО Март'!V28:W28,'[4]КОЛПИНО Апр.'!V28:W28,'[5]КОЛПИНО Май'!V28:W28,'[6]КОЛПИНО Июнь'!V28:W28,'[7]КОЛПИНО Июль'!V28:W28,'[8]КОЛПИНО Авг.'!V28:W28,'[9]КОЛПИНО Сент.'!V28:W28,'[10]КОЛПИНО Окт.'!V28:W28,'[11]КОЛПИНО Нояб.'!V28:W28,'[12]КОЛПИНО Дек.'!V28:W28)</f>
        <v>0</v>
      </c>
      <c r="X31" s="47"/>
      <c r="Y31" s="49">
        <f>SUM('[1]КОЛПИНО Янв. '!X28:Y28,'[2]КОЛПИНО Февр.'!X28:Y28,'[3]КОЛПИНО Март'!X28:Y28,'[4]КОЛПИНО Апр.'!X28:Y28,'[5]КОЛПИНО Май'!X28:Y28,'[6]КОЛПИНО Июнь'!X28:Y28,'[7]КОЛПИНО Июль'!X28:Y28,'[8]КОЛПИНО Авг.'!X28:Y28,'[9]КОЛПИНО Сент.'!X28:Y28,'[10]КОЛПИНО Окт.'!X28:Y28,'[11]КОЛПИНО Нояб.'!X28:Y28,'[12]КОЛПИНО Дек.'!X28:Y28)</f>
        <v>0</v>
      </c>
      <c r="Z31" s="47"/>
      <c r="AA31" s="49">
        <f>SUM('[1]КОЛПИНО Янв. '!Z28:AA28,'[2]КОЛПИНО Февр.'!Z28:AA28,'[3]КОЛПИНО Март'!Z28:AA28,'[4]КОЛПИНО Апр.'!Z28:AA28,'[5]КОЛПИНО Май'!Z28:AA28,'[6]КОЛПИНО Июнь'!Z28:AA28,'[7]КОЛПИНО Июль'!Z28:AA28,'[8]КОЛПИНО Авг.'!Z28:AA28,'[9]КОЛПИНО Сент.'!Z28:AA28,'[10]КОЛПИНО Окт.'!Z28:AA28,'[11]КОЛПИНО Нояб.'!Z28:AA28,'[12]КОЛПИНО Дек.'!Z28:AA28)</f>
        <v>0</v>
      </c>
      <c r="AB31" s="47"/>
      <c r="AC31" s="49">
        <f>SUM('[1]КОЛПИНО Янв. '!AB28:AC28,'[2]КОЛПИНО Февр.'!AB28:AC28,'[3]КОЛПИНО Март'!AB28:AC28,'[4]КОЛПИНО Апр.'!AB28:AC28,'[5]КОЛПИНО Май'!AB28:AC28,'[6]КОЛПИНО Июнь'!AB28:AC28,'[7]КОЛПИНО Июль'!AB28:AC28,'[8]КОЛПИНО Авг.'!AB28:AC28,'[9]КОЛПИНО Сент.'!AB28:AC28,'[10]КОЛПИНО Окт.'!AB28:AC28,'[11]КОЛПИНО Нояб.'!AB28:AC28,'[12]КОЛПИНО Дек.'!AB28:AC28)</f>
        <v>0</v>
      </c>
      <c r="AD31" s="47"/>
      <c r="AE31" s="49">
        <f>SUM('[1]КОЛПИНО Янв. '!AD28:AE28,'[2]КОЛПИНО Февр.'!AD28:AE28,'[3]КОЛПИНО Март'!AD28:AE28,'[4]КОЛПИНО Апр.'!AD28:AE28,'[5]КОЛПИНО Май'!AD28:AE28,'[6]КОЛПИНО Июнь'!AD28:AE28,'[7]КОЛПИНО Июль'!AD28:AE28,'[8]КОЛПИНО Авг.'!AD28:AE28,'[9]КОЛПИНО Сент.'!AD28:AE28,'[10]КОЛПИНО Окт.'!AD28:AE28,'[11]КОЛПИНО Нояб.'!AD28:AE28,'[12]КОЛПИНО Дек.'!AD28:AE28)</f>
        <v>0</v>
      </c>
      <c r="AF31" s="47"/>
      <c r="AG31" s="49">
        <f>SUM('[1]КОЛПИНО Янв. '!AF28:AG28,'[2]КОЛПИНО Февр.'!AF28:AG28,'[3]КОЛПИНО Март'!AF28:AG28,'[4]КОЛПИНО Апр.'!AF28:AG28,'[5]КОЛПИНО Май'!AF28:AG28,'[6]КОЛПИНО Июнь'!AF28:AG28,'[7]КОЛПИНО Июль'!AF28:AG28,'[8]КОЛПИНО Авг.'!AF28:AG28,'[9]КОЛПИНО Сент.'!AF28:AG28,'[10]КОЛПИНО Окт.'!AF28:AG28,'[11]КОЛПИНО Нояб.'!AF28:AG28,'[12]КОЛПИНО Дек.'!AF28:AG28)</f>
        <v>0</v>
      </c>
      <c r="AH31" s="47"/>
      <c r="AI31" s="49">
        <f>SUM('[1]КОЛПИНО Янв. '!AH28:AI28,'[2]КОЛПИНО Февр.'!AH28:AI28,'[3]КОЛПИНО Март'!AH28:AI28,'[4]КОЛПИНО Апр.'!AH28:AI28,'[5]КОЛПИНО Май'!AH28:AI28,'[6]КОЛПИНО Июнь'!AH28:AI28,'[7]КОЛПИНО Июль'!AH28:AI28,'[8]КОЛПИНО Авг.'!AH28:AI28,'[9]КОЛПИНО Сент.'!AH28:AI28,'[10]КОЛПИНО Окт.'!AH28:AI28,'[11]КОЛПИНО Нояб.'!AH28:AI28,'[12]КОЛПИНО Дек.'!AH28:AI28)</f>
        <v>0</v>
      </c>
      <c r="AJ31" s="47"/>
      <c r="AK31" s="49">
        <f>SUM('[1]КОЛПИНО Янв. '!AJ28:AK28,'[2]КОЛПИНО Февр.'!AJ28:AK28,'[3]КОЛПИНО Март'!AJ28:AK28,'[4]КОЛПИНО Апр.'!AJ28:AK28,'[5]КОЛПИНО Май'!AJ28:AK28,'[6]КОЛПИНО Июнь'!AJ28:AK28,'[7]КОЛПИНО Июль'!AJ28:AK28,'[8]КОЛПИНО Авг.'!AJ28:AK28,'[9]КОЛПИНО Сент.'!AJ28:AK28,'[10]КОЛПИНО Окт.'!AJ28:AK28,'[11]КОЛПИНО Нояб.'!AJ28:AK28,'[12]КОЛПИНО Дек.'!AJ28:AK28)</f>
        <v>0</v>
      </c>
      <c r="AL31" s="47"/>
      <c r="AM31" s="49">
        <f>SUM('[1]КОЛПИНО Янв. '!AL28:AM28,'[2]КОЛПИНО Февр.'!AL28:AM28,'[3]КОЛПИНО Март'!AL28:AM28,'[4]КОЛПИНО Апр.'!AL28:AM28,'[5]КОЛПИНО Май'!AL28:AM28,'[6]КОЛПИНО Июнь'!AL28:AM28,'[7]КОЛПИНО Июль'!AL28:AM28,'[8]КОЛПИНО Авг.'!AL28:AM28,'[9]КОЛПИНО Сент.'!AL28:AM28,'[10]КОЛПИНО Окт.'!AL28:AM28,'[11]КОЛПИНО Нояб.'!AL28:AM28,'[12]КОЛПИНО Дек.'!AL28:AM28)</f>
        <v>0</v>
      </c>
      <c r="AN31" s="47"/>
      <c r="AO31" s="49">
        <f>SUM('[1]КОЛПИНО Янв. '!AN28:AO28,'[2]КОЛПИНО Февр.'!AN28:AO28,'[3]КОЛПИНО Март'!AN28:AO28,'[4]КОЛПИНО Апр.'!AN28:AO28,'[5]КОЛПИНО Май'!AN28:AO28,'[6]КОЛПИНО Июнь'!AN28:AO28,'[7]КОЛПИНО Июль'!AN28:AO28,'[8]КОЛПИНО Авг.'!AN28:AO28,'[9]КОЛПИНО Сент.'!AN28:AO28,'[10]КОЛПИНО Окт.'!AN28:AO28,'[11]КОЛПИНО Нояб.'!AN28:AO28,'[12]КОЛПИНО Дек.'!AN28:AO28)</f>
        <v>0</v>
      </c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</row>
    <row r="32" spans="1:96" s="4" customFormat="1" ht="15.95" customHeight="1" x14ac:dyDescent="0.25">
      <c r="A32" s="198" t="s">
        <v>29</v>
      </c>
      <c r="B32" s="199" t="s">
        <v>70</v>
      </c>
      <c r="C32" s="22" t="s">
        <v>61</v>
      </c>
      <c r="D32" s="47"/>
      <c r="E32" s="49">
        <f>SUM('[1]КОЛПИНО Янв. '!D29:E29,'[2]КОЛПИНО Февр.'!D29:E29,'[3]КОЛПИНО Март'!D29:E29,'[4]КОЛПИНО Апр.'!D29:E29,'[5]КОЛПИНО Май'!D29:E29,'[6]КОЛПИНО Июнь'!D29:E29,'[7]КОЛПИНО Июль'!D29:E29,'[8]КОЛПИНО Авг.'!D29:E29,'[9]КОЛПИНО Сент.'!D29:E29,'[10]КОЛПИНО Окт.'!D29:E29,'[11]КОЛПИНО Нояб.'!D29:E29,'[12]КОЛПИНО Дек.'!D29:E29)</f>
        <v>0</v>
      </c>
      <c r="F32" s="47">
        <v>2</v>
      </c>
      <c r="G32" s="49">
        <f>SUM('[1]КОЛПИНО Янв. '!F29:G29,'[2]КОЛПИНО Февр.'!F29:G29,'[3]КОЛПИНО Март'!F29:G29,'[4]КОЛПИНО Апр.'!F29:G29,'[5]КОЛПИНО Май'!F29:G29,'[6]КОЛПИНО Июнь'!F29:G29,'[7]КОЛПИНО Июль'!F29:G29,'[8]КОЛПИНО Авг.'!F29:G29,'[9]КОЛПИНО Сент.'!F29:G29,'[10]КОЛПИНО Окт.'!F29:G29,'[11]КОЛПИНО Нояб.'!F29:G29,'[12]КОЛПИНО Дек.'!F29:G29)</f>
        <v>2</v>
      </c>
      <c r="H32" s="47"/>
      <c r="I32" s="49">
        <f>SUM('[1]КОЛПИНО Янв. '!H29:I29,'[2]КОЛПИНО Февр.'!H29:I29,'[3]КОЛПИНО Март'!H29:I29,'[4]КОЛПИНО Апр.'!H29:I29,'[5]КОЛПИНО Май'!H29:I29,'[6]КОЛПИНО Июнь'!H29:I29,'[7]КОЛПИНО Июль'!H29:I29,'[8]КОЛПИНО Авг.'!H29:I29,'[9]КОЛПИНО Сент.'!H29:I29,'[10]КОЛПИНО Окт.'!H29:I29,'[11]КОЛПИНО Нояб.'!H29:I29,'[12]КОЛПИНО Дек.'!H29:I29)</f>
        <v>0</v>
      </c>
      <c r="J32" s="47"/>
      <c r="K32" s="49">
        <f>SUM('[1]КОЛПИНО Янв. '!J29:K29,'[2]КОЛПИНО Февр.'!J29:K29,'[3]КОЛПИНО Март'!J29:K29,'[4]КОЛПИНО Апр.'!J29:K29,'[5]КОЛПИНО Май'!J29:K29,'[6]КОЛПИНО Июнь'!J29:K29,'[7]КОЛПИНО Июль'!J29:K29,'[8]КОЛПИНО Авг.'!J29:K29,'[9]КОЛПИНО Сент.'!J29:K29,'[10]КОЛПИНО Окт.'!J29:K29,'[11]КОЛПИНО Нояб.'!J29:K29,'[12]КОЛПИНО Дек.'!J29:K29)</f>
        <v>0</v>
      </c>
      <c r="L32" s="47"/>
      <c r="M32" s="49">
        <f>SUM('[1]КОЛПИНО Янв. '!L29:M29,'[2]КОЛПИНО Февр.'!L29:M29,'[3]КОЛПИНО Март'!L29:M29,'[4]КОЛПИНО Апр.'!L29:M29,'[5]КОЛПИНО Май'!L29:M29,'[6]КОЛПИНО Июнь'!L29:M29,'[7]КОЛПИНО Июль'!L29:M29,'[8]КОЛПИНО Авг.'!L29:M29,'[9]КОЛПИНО Сент.'!L29:M29,'[10]КОЛПИНО Окт.'!L29:M29,'[11]КОЛПИНО Нояб.'!L29:M29,'[12]КОЛПИНО Дек.'!L29:M29)</f>
        <v>0</v>
      </c>
      <c r="N32" s="47"/>
      <c r="O32" s="49">
        <f>SUM('[1]КОЛПИНО Янв. '!N29:O29,'[2]КОЛПИНО Февр.'!N29:O29,'[3]КОЛПИНО Март'!N29:O29,'[4]КОЛПИНО Апр.'!N29:O29,'[5]КОЛПИНО Май'!N29:O29,'[6]КОЛПИНО Июнь'!N29:O29,'[7]КОЛПИНО Июль'!N29:O29,'[8]КОЛПИНО Авг.'!N29:O29,'[9]КОЛПИНО Сент.'!N29:O29,'[10]КОЛПИНО Окт.'!N29:O29,'[11]КОЛПИНО Нояб.'!N29:O29,'[12]КОЛПИНО Дек.'!N29:O29)</f>
        <v>0</v>
      </c>
      <c r="P32" s="47"/>
      <c r="Q32" s="49">
        <f>SUM('[1]КОЛПИНО Янв. '!P29:Q29,'[2]КОЛПИНО Февр.'!P29:Q29,'[3]КОЛПИНО Март'!P29:Q29,'[4]КОЛПИНО Апр.'!P29:Q29,'[5]КОЛПИНО Май'!P29:Q29,'[6]КОЛПИНО Июнь'!P29:Q29,'[7]КОЛПИНО Июль'!P29:Q29,'[8]КОЛПИНО Авг.'!P29:Q29,'[9]КОЛПИНО Сент.'!P29:Q29,'[10]КОЛПИНО Окт.'!P29:Q29,'[11]КОЛПИНО Нояб.'!P29:Q29,'[12]КОЛПИНО Дек.'!P29:Q29)</f>
        <v>0</v>
      </c>
      <c r="R32" s="47"/>
      <c r="S32" s="49">
        <f>SUM('[1]КОЛПИНО Янв. '!R29:S29,'[2]КОЛПИНО Февр.'!R29:S29,'[3]КОЛПИНО Март'!R29:S29,'[4]КОЛПИНО Апр.'!R29:S29,'[5]КОЛПИНО Май'!R29:S29,'[6]КОЛПИНО Июнь'!R29:S29,'[7]КОЛПИНО Июль'!R29:S29,'[8]КОЛПИНО Авг.'!R29:S29,'[9]КОЛПИНО Сент.'!R29:S29,'[10]КОЛПИНО Окт.'!R29:S29,'[11]КОЛПИНО Нояб.'!R29:S29,'[12]КОЛПИНО Дек.'!R29:S29)</f>
        <v>0</v>
      </c>
      <c r="T32" s="47"/>
      <c r="U32" s="49">
        <f>SUM('[1]КОЛПИНО Янв. '!T29:U29,'[2]КОЛПИНО Февр.'!T29:U29,'[3]КОЛПИНО Март'!T29:U29,'[4]КОЛПИНО Апр.'!T29:U29,'[5]КОЛПИНО Май'!T29:U29,'[6]КОЛПИНО Июнь'!T29:U29,'[7]КОЛПИНО Июль'!T29:U29,'[8]КОЛПИНО Авг.'!T29:U29,'[9]КОЛПИНО Сент.'!T29:U29,'[10]КОЛПИНО Окт.'!T29:U29,'[11]КОЛПИНО Нояб.'!T29:U29,'[12]КОЛПИНО Дек.'!T29:U29)</f>
        <v>0</v>
      </c>
      <c r="V32" s="47"/>
      <c r="W32" s="49">
        <f>SUM('[1]КОЛПИНО Янв. '!V29:W29,'[2]КОЛПИНО Февр.'!V29:W29,'[3]КОЛПИНО Март'!V29:W29,'[4]КОЛПИНО Апр.'!V29:W29,'[5]КОЛПИНО Май'!V29:W29,'[6]КОЛПИНО Июнь'!V29:W29,'[7]КОЛПИНО Июль'!V29:W29,'[8]КОЛПИНО Авг.'!V29:W29,'[9]КОЛПИНО Сент.'!V29:W29,'[10]КОЛПИНО Окт.'!V29:W29,'[11]КОЛПИНО Нояб.'!V29:W29,'[12]КОЛПИНО Дек.'!V29:W29)</f>
        <v>0</v>
      </c>
      <c r="X32" s="47"/>
      <c r="Y32" s="49">
        <f>SUM('[1]КОЛПИНО Янв. '!X29:Y29,'[2]КОЛПИНО Февр.'!X29:Y29,'[3]КОЛПИНО Март'!X29:Y29,'[4]КОЛПИНО Апр.'!X29:Y29,'[5]КОЛПИНО Май'!X29:Y29,'[6]КОЛПИНО Июнь'!X29:Y29,'[7]КОЛПИНО Июль'!X29:Y29,'[8]КОЛПИНО Авг.'!X29:Y29,'[9]КОЛПИНО Сент.'!X29:Y29,'[10]КОЛПИНО Окт.'!X29:Y29,'[11]КОЛПИНО Нояб.'!X29:Y29,'[12]КОЛПИНО Дек.'!X29:Y29)</f>
        <v>0</v>
      </c>
      <c r="Z32" s="47"/>
      <c r="AA32" s="49">
        <f>SUM('[1]КОЛПИНО Янв. '!Z29:AA29,'[2]КОЛПИНО Февр.'!Z29:AA29,'[3]КОЛПИНО Март'!Z29:AA29,'[4]КОЛПИНО Апр.'!Z29:AA29,'[5]КОЛПИНО Май'!Z29:AA29,'[6]КОЛПИНО Июнь'!Z29:AA29,'[7]КОЛПИНО Июль'!Z29:AA29,'[8]КОЛПИНО Авг.'!Z29:AA29,'[9]КОЛПИНО Сент.'!Z29:AA29,'[10]КОЛПИНО Окт.'!Z29:AA29,'[11]КОЛПИНО Нояб.'!Z29:AA29,'[12]КОЛПИНО Дек.'!Z29:AA29)</f>
        <v>0</v>
      </c>
      <c r="AB32" s="47"/>
      <c r="AC32" s="49">
        <f>SUM('[1]КОЛПИНО Янв. '!AB29:AC29,'[2]КОЛПИНО Февр.'!AB29:AC29,'[3]КОЛПИНО Март'!AB29:AC29,'[4]КОЛПИНО Апр.'!AB29:AC29,'[5]КОЛПИНО Май'!AB29:AC29,'[6]КОЛПИНО Июнь'!AB29:AC29,'[7]КОЛПИНО Июль'!AB29:AC29,'[8]КОЛПИНО Авг.'!AB29:AC29,'[9]КОЛПИНО Сент.'!AB29:AC29,'[10]КОЛПИНО Окт.'!AB29:AC29,'[11]КОЛПИНО Нояб.'!AB29:AC29,'[12]КОЛПИНО Дек.'!AB29:AC29)</f>
        <v>0</v>
      </c>
      <c r="AD32" s="47"/>
      <c r="AE32" s="49">
        <f>SUM('[1]КОЛПИНО Янв. '!AD29:AE29,'[2]КОЛПИНО Февр.'!AD29:AE29,'[3]КОЛПИНО Март'!AD29:AE29,'[4]КОЛПИНО Апр.'!AD29:AE29,'[5]КОЛПИНО Май'!AD29:AE29,'[6]КОЛПИНО Июнь'!AD29:AE29,'[7]КОЛПИНО Июль'!AD29:AE29,'[8]КОЛПИНО Авг.'!AD29:AE29,'[9]КОЛПИНО Сент.'!AD29:AE29,'[10]КОЛПИНО Окт.'!AD29:AE29,'[11]КОЛПИНО Нояб.'!AD29:AE29,'[12]КОЛПИНО Дек.'!AD29:AE29)</f>
        <v>0</v>
      </c>
      <c r="AF32" s="47"/>
      <c r="AG32" s="49">
        <f>SUM('[1]КОЛПИНО Янв. '!AF29:AG29,'[2]КОЛПИНО Февр.'!AF29:AG29,'[3]КОЛПИНО Март'!AF29:AG29,'[4]КОЛПИНО Апр.'!AF29:AG29,'[5]КОЛПИНО Май'!AF29:AG29,'[6]КОЛПИНО Июнь'!AF29:AG29,'[7]КОЛПИНО Июль'!AF29:AG29,'[8]КОЛПИНО Авг.'!AF29:AG29,'[9]КОЛПИНО Сент.'!AF29:AG29,'[10]КОЛПИНО Окт.'!AF29:AG29,'[11]КОЛПИНО Нояб.'!AF29:AG29,'[12]КОЛПИНО Дек.'!AF29:AG29)</f>
        <v>0</v>
      </c>
      <c r="AH32" s="47">
        <v>1</v>
      </c>
      <c r="AI32" s="49">
        <f>SUM('[1]КОЛПИНО Янв. '!AH29:AI29,'[2]КОЛПИНО Февр.'!AH29:AI29,'[3]КОЛПИНО Март'!AH29:AI29,'[4]КОЛПИНО Апр.'!AH29:AI29,'[5]КОЛПИНО Май'!AH29:AI29,'[6]КОЛПИНО Июнь'!AH29:AI29,'[7]КОЛПИНО Июль'!AH29:AI29,'[8]КОЛПИНО Авг.'!AH29:AI29,'[9]КОЛПИНО Сент.'!AH29:AI29,'[10]КОЛПИНО Окт.'!AH29:AI29,'[11]КОЛПИНО Нояб.'!AH29:AI29,'[12]КОЛПИНО Дек.'!AH29:AI29)</f>
        <v>0</v>
      </c>
      <c r="AJ32" s="47"/>
      <c r="AK32" s="49">
        <f>SUM('[1]КОЛПИНО Янв. '!AJ29:AK29,'[2]КОЛПИНО Февр.'!AJ29:AK29,'[3]КОЛПИНО Март'!AJ29:AK29,'[4]КОЛПИНО Апр.'!AJ29:AK29,'[5]КОЛПИНО Май'!AJ29:AK29,'[6]КОЛПИНО Июнь'!AJ29:AK29,'[7]КОЛПИНО Июль'!AJ29:AK29,'[8]КОЛПИНО Авг.'!AJ29:AK29,'[9]КОЛПИНО Сент.'!AJ29:AK29,'[10]КОЛПИНО Окт.'!AJ29:AK29,'[11]КОЛПИНО Нояб.'!AJ29:AK29,'[12]КОЛПИНО Дек.'!AJ29:AK29)</f>
        <v>0</v>
      </c>
      <c r="AL32" s="47">
        <v>2</v>
      </c>
      <c r="AM32" s="49">
        <f>SUM('[1]КОЛПИНО Янв. '!AL29:AM29,'[2]КОЛПИНО Февр.'!AL29:AM29,'[3]КОЛПИНО Март'!AL29:AM29,'[4]КОЛПИНО Апр.'!AL29:AM29,'[5]КОЛПИНО Май'!AL29:AM29,'[6]КОЛПИНО Июнь'!AL29:AM29,'[7]КОЛПИНО Июль'!AL29:AM29,'[8]КОЛПИНО Авг.'!AL29:AM29,'[9]КОЛПИНО Сент.'!AL29:AM29,'[10]КОЛПИНО Окт.'!AL29:AM29,'[11]КОЛПИНО Нояб.'!AL29:AM29,'[12]КОЛПИНО Дек.'!AL29:AM29)</f>
        <v>3</v>
      </c>
      <c r="AN32" s="47"/>
      <c r="AO32" s="49">
        <f>SUM('[1]КОЛПИНО Янв. '!AN29:AO29,'[2]КОЛПИНО Февр.'!AN29:AO29,'[3]КОЛПИНО Март'!AN29:AO29,'[4]КОЛПИНО Апр.'!AN29:AO29,'[5]КОЛПИНО Май'!AN29:AO29,'[6]КОЛПИНО Июнь'!AN29:AO29,'[7]КОЛПИНО Июль'!AN29:AO29,'[8]КОЛПИНО Авг.'!AN29:AO29,'[9]КОЛПИНО Сент.'!AN29:AO29,'[10]КОЛПИНО Окт.'!AN29:AO29,'[11]КОЛПИНО Нояб.'!AN29:AO29,'[12]КОЛПИНО Дек.'!AN29:AO29)</f>
        <v>0</v>
      </c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</row>
    <row r="33" spans="1:96" s="4" customFormat="1" ht="15.95" customHeight="1" x14ac:dyDescent="0.25">
      <c r="A33" s="198"/>
      <c r="B33" s="199"/>
      <c r="C33" s="22" t="s">
        <v>5</v>
      </c>
      <c r="D33" s="47"/>
      <c r="E33" s="49">
        <f>SUM('[1]КОЛПИНО Янв. '!D30:E30,'[2]КОЛПИНО Февр.'!D30:E30,'[3]КОЛПИНО Март'!D30:E30,'[4]КОЛПИНО Апр.'!D30:E30,'[5]КОЛПИНО Май'!D30:E30,'[6]КОЛПИНО Июнь'!D30:E30,'[7]КОЛПИНО Июль'!D30:E30,'[8]КОЛПИНО Авг.'!D30:E30,'[9]КОЛПИНО Сент.'!D30:E30,'[10]КОЛПИНО Окт.'!D30:E30,'[11]КОЛПИНО Нояб.'!D30:E30,'[12]КОЛПИНО Дек.'!D30:E30)</f>
        <v>0</v>
      </c>
      <c r="F33" s="55">
        <v>240</v>
      </c>
      <c r="G33" s="49">
        <f>SUM('[1]КОЛПИНО Янв. '!F30:G30,'[2]КОЛПИНО Февр.'!F30:G30,'[3]КОЛПИНО Март'!F30:G30,'[4]КОЛПИНО Апр.'!F30:G30,'[5]КОЛПИНО Май'!F30:G30,'[6]КОЛПИНО Июнь'!F30:G30,'[7]КОЛПИНО Июль'!F30:G30,'[8]КОЛПИНО Авг.'!F30:G30,'[9]КОЛПИНО Сент.'!F30:G30,'[10]КОЛПИНО Окт.'!F30:G30,'[11]КОЛПИНО Нояб.'!F30:G30,'[12]КОЛПИНО Дек.'!F30:G30)</f>
        <v>128.10400000000001</v>
      </c>
      <c r="H33" s="47"/>
      <c r="I33" s="49">
        <f>SUM('[1]КОЛПИНО Янв. '!H30:I30,'[2]КОЛПИНО Февр.'!H30:I30,'[3]КОЛПИНО Март'!H30:I30,'[4]КОЛПИНО Апр.'!H30:I30,'[5]КОЛПИНО Май'!H30:I30,'[6]КОЛПИНО Июнь'!H30:I30,'[7]КОЛПИНО Июль'!H30:I30,'[8]КОЛПИНО Авг.'!H30:I30,'[9]КОЛПИНО Сент.'!H30:I30,'[10]КОЛПИНО Окт.'!H30:I30,'[11]КОЛПИНО Нояб.'!H30:I30,'[12]КОЛПИНО Дек.'!H30:I30)</f>
        <v>0</v>
      </c>
      <c r="J33" s="47"/>
      <c r="K33" s="49">
        <f>SUM('[1]КОЛПИНО Янв. '!J30:K30,'[2]КОЛПИНО Февр.'!J30:K30,'[3]КОЛПИНО Март'!J30:K30,'[4]КОЛПИНО Апр.'!J30:K30,'[5]КОЛПИНО Май'!J30:K30,'[6]КОЛПИНО Июнь'!J30:K30,'[7]КОЛПИНО Июль'!J30:K30,'[8]КОЛПИНО Авг.'!J30:K30,'[9]КОЛПИНО Сент.'!J30:K30,'[10]КОЛПИНО Окт.'!J30:K30,'[11]КОЛПИНО Нояб.'!J30:K30,'[12]КОЛПИНО Дек.'!J30:K30)</f>
        <v>0</v>
      </c>
      <c r="L33" s="47"/>
      <c r="M33" s="49">
        <f>SUM('[1]КОЛПИНО Янв. '!L30:M30,'[2]КОЛПИНО Февр.'!L30:M30,'[3]КОЛПИНО Март'!L30:M30,'[4]КОЛПИНО Апр.'!L30:M30,'[5]КОЛПИНО Май'!L30:M30,'[6]КОЛПИНО Июнь'!L30:M30,'[7]КОЛПИНО Июль'!L30:M30,'[8]КОЛПИНО Авг.'!L30:M30,'[9]КОЛПИНО Сент.'!L30:M30,'[10]КОЛПИНО Окт.'!L30:M30,'[11]КОЛПИНО Нояб.'!L30:M30,'[12]КОЛПИНО Дек.'!L30:M30)</f>
        <v>0</v>
      </c>
      <c r="N33" s="47"/>
      <c r="O33" s="49">
        <f>SUM('[1]КОЛПИНО Янв. '!N30:O30,'[2]КОЛПИНО Февр.'!N30:O30,'[3]КОЛПИНО Март'!N30:O30,'[4]КОЛПИНО Апр.'!N30:O30,'[5]КОЛПИНО Май'!N30:O30,'[6]КОЛПИНО Июнь'!N30:O30,'[7]КОЛПИНО Июль'!N30:O30,'[8]КОЛПИНО Авг.'!N30:O30,'[9]КОЛПИНО Сент.'!N30:O30,'[10]КОЛПИНО Окт.'!N30:O30,'[11]КОЛПИНО Нояб.'!N30:O30,'[12]КОЛПИНО Дек.'!N30:O30)</f>
        <v>0</v>
      </c>
      <c r="P33" s="47"/>
      <c r="Q33" s="49">
        <f>SUM('[1]КОЛПИНО Янв. '!P30:Q30,'[2]КОЛПИНО Февр.'!P30:Q30,'[3]КОЛПИНО Март'!P30:Q30,'[4]КОЛПИНО Апр.'!P30:Q30,'[5]КОЛПИНО Май'!P30:Q30,'[6]КОЛПИНО Июнь'!P30:Q30,'[7]КОЛПИНО Июль'!P30:Q30,'[8]КОЛПИНО Авг.'!P30:Q30,'[9]КОЛПИНО Сент.'!P30:Q30,'[10]КОЛПИНО Окт.'!P30:Q30,'[11]КОЛПИНО Нояб.'!P30:Q30,'[12]КОЛПИНО Дек.'!P30:Q30)</f>
        <v>0</v>
      </c>
      <c r="R33" s="47"/>
      <c r="S33" s="49">
        <f>SUM('[1]КОЛПИНО Янв. '!R30:S30,'[2]КОЛПИНО Февр.'!R30:S30,'[3]КОЛПИНО Март'!R30:S30,'[4]КОЛПИНО Апр.'!R30:S30,'[5]КОЛПИНО Май'!R30:S30,'[6]КОЛПИНО Июнь'!R30:S30,'[7]КОЛПИНО Июль'!R30:S30,'[8]КОЛПИНО Авг.'!R30:S30,'[9]КОЛПИНО Сент.'!R30:S30,'[10]КОЛПИНО Окт.'!R30:S30,'[11]КОЛПИНО Нояб.'!R30:S30,'[12]КОЛПИНО Дек.'!R30:S30)</f>
        <v>0</v>
      </c>
      <c r="T33" s="47"/>
      <c r="U33" s="49">
        <f>SUM('[1]КОЛПИНО Янв. '!T30:U30,'[2]КОЛПИНО Февр.'!T30:U30,'[3]КОЛПИНО Март'!T30:U30,'[4]КОЛПИНО Апр.'!T30:U30,'[5]КОЛПИНО Май'!T30:U30,'[6]КОЛПИНО Июнь'!T30:U30,'[7]КОЛПИНО Июль'!T30:U30,'[8]КОЛПИНО Авг.'!T30:U30,'[9]КОЛПИНО Сент.'!T30:U30,'[10]КОЛПИНО Окт.'!T30:U30,'[11]КОЛПИНО Нояб.'!T30:U30,'[12]КОЛПИНО Дек.'!T30:U30)</f>
        <v>0</v>
      </c>
      <c r="V33" s="47"/>
      <c r="W33" s="49">
        <f>SUM('[1]КОЛПИНО Янв. '!V30:W30,'[2]КОЛПИНО Февр.'!V30:W30,'[3]КОЛПИНО Март'!V30:W30,'[4]КОЛПИНО Апр.'!V30:W30,'[5]КОЛПИНО Май'!V30:W30,'[6]КОЛПИНО Июнь'!V30:W30,'[7]КОЛПИНО Июль'!V30:W30,'[8]КОЛПИНО Авг.'!V30:W30,'[9]КОЛПИНО Сент.'!V30:W30,'[10]КОЛПИНО Окт.'!V30:W30,'[11]КОЛПИНО Нояб.'!V30:W30,'[12]КОЛПИНО Дек.'!V30:W30)</f>
        <v>0</v>
      </c>
      <c r="X33" s="47"/>
      <c r="Y33" s="49">
        <f>SUM('[1]КОЛПИНО Янв. '!X30:Y30,'[2]КОЛПИНО Февр.'!X30:Y30,'[3]КОЛПИНО Март'!X30:Y30,'[4]КОЛПИНО Апр.'!X30:Y30,'[5]КОЛПИНО Май'!X30:Y30,'[6]КОЛПИНО Июнь'!X30:Y30,'[7]КОЛПИНО Июль'!X30:Y30,'[8]КОЛПИНО Авг.'!X30:Y30,'[9]КОЛПИНО Сент.'!X30:Y30,'[10]КОЛПИНО Окт.'!X30:Y30,'[11]КОЛПИНО Нояб.'!X30:Y30,'[12]КОЛПИНО Дек.'!X30:Y30)</f>
        <v>0</v>
      </c>
      <c r="Z33" s="47"/>
      <c r="AA33" s="49">
        <f>SUM('[1]КОЛПИНО Янв. '!Z30:AA30,'[2]КОЛПИНО Февр.'!Z30:AA30,'[3]КОЛПИНО Март'!Z30:AA30,'[4]КОЛПИНО Апр.'!Z30:AA30,'[5]КОЛПИНО Май'!Z30:AA30,'[6]КОЛПИНО Июнь'!Z30:AA30,'[7]КОЛПИНО Июль'!Z30:AA30,'[8]КОЛПИНО Авг.'!Z30:AA30,'[9]КОЛПИНО Сент.'!Z30:AA30,'[10]КОЛПИНО Окт.'!Z30:AA30,'[11]КОЛПИНО Нояб.'!Z30:AA30,'[12]КОЛПИНО Дек.'!Z30:AA30)</f>
        <v>0</v>
      </c>
      <c r="AB33" s="47"/>
      <c r="AC33" s="49">
        <f>SUM('[1]КОЛПИНО Янв. '!AB30:AC30,'[2]КОЛПИНО Февр.'!AB30:AC30,'[3]КОЛПИНО Март'!AB30:AC30,'[4]КОЛПИНО Апр.'!AB30:AC30,'[5]КОЛПИНО Май'!AB30:AC30,'[6]КОЛПИНО Июнь'!AB30:AC30,'[7]КОЛПИНО Июль'!AB30:AC30,'[8]КОЛПИНО Авг.'!AB30:AC30,'[9]КОЛПИНО Сент.'!AB30:AC30,'[10]КОЛПИНО Окт.'!AB30:AC30,'[11]КОЛПИНО Нояб.'!AB30:AC30,'[12]КОЛПИНО Дек.'!AB30:AC30)</f>
        <v>0</v>
      </c>
      <c r="AD33" s="47"/>
      <c r="AE33" s="49">
        <f>SUM('[1]КОЛПИНО Янв. '!AD30:AE30,'[2]КОЛПИНО Февр.'!AD30:AE30,'[3]КОЛПИНО Март'!AD30:AE30,'[4]КОЛПИНО Апр.'!AD30:AE30,'[5]КОЛПИНО Май'!AD30:AE30,'[6]КОЛПИНО Июнь'!AD30:AE30,'[7]КОЛПИНО Июль'!AD30:AE30,'[8]КОЛПИНО Авг.'!AD30:AE30,'[9]КОЛПИНО Сент.'!AD30:AE30,'[10]КОЛПИНО Окт.'!AD30:AE30,'[11]КОЛПИНО Нояб.'!AD30:AE30,'[12]КОЛПИНО Дек.'!AD30:AE30)</f>
        <v>0</v>
      </c>
      <c r="AF33" s="47"/>
      <c r="AG33" s="49">
        <f>SUM('[1]КОЛПИНО Янв. '!AF30:AG30,'[2]КОЛПИНО Февр.'!AF30:AG30,'[3]КОЛПИНО Март'!AF30:AG30,'[4]КОЛПИНО Апр.'!AF30:AG30,'[5]КОЛПИНО Май'!AF30:AG30,'[6]КОЛПИНО Июнь'!AF30:AG30,'[7]КОЛПИНО Июль'!AF30:AG30,'[8]КОЛПИНО Авг.'!AF30:AG30,'[9]КОЛПИНО Сент.'!AF30:AG30,'[10]КОЛПИНО Окт.'!AF30:AG30,'[11]КОЛПИНО Нояб.'!AF30:AG30,'[12]КОЛПИНО Дек.'!AF30:AG30)</f>
        <v>0</v>
      </c>
      <c r="AH33" s="55">
        <v>600</v>
      </c>
      <c r="AI33" s="49">
        <f>SUM('[1]КОЛПИНО Янв. '!AH30:AI30,'[2]КОЛПИНО Февр.'!AH30:AI30,'[3]КОЛПИНО Март'!AH30:AI30,'[4]КОЛПИНО Апр.'!AH30:AI30,'[5]КОЛПИНО Май'!AH30:AI30,'[6]КОЛПИНО Июнь'!AH30:AI30,'[7]КОЛПИНО Июль'!AH30:AI30,'[8]КОЛПИНО Авг.'!AH30:AI30,'[9]КОЛПИНО Сент.'!AH30:AI30,'[10]КОЛПИНО Окт.'!AH30:AI30,'[11]КОЛПИНО Нояб.'!AH30:AI30,'[12]КОЛПИНО Дек.'!AH30:AI30)</f>
        <v>0</v>
      </c>
      <c r="AJ33" s="47"/>
      <c r="AK33" s="49">
        <f>SUM('[1]КОЛПИНО Янв. '!AJ30:AK30,'[2]КОЛПИНО Февр.'!AJ30:AK30,'[3]КОЛПИНО Март'!AJ30:AK30,'[4]КОЛПИНО Апр.'!AJ30:AK30,'[5]КОЛПИНО Май'!AJ30:AK30,'[6]КОЛПИНО Июнь'!AJ30:AK30,'[7]КОЛПИНО Июль'!AJ30:AK30,'[8]КОЛПИНО Авг.'!AJ30:AK30,'[9]КОЛПИНО Сент.'!AJ30:AK30,'[10]КОЛПИНО Окт.'!AJ30:AK30,'[11]КОЛПИНО Нояб.'!AJ30:AK30,'[12]КОЛПИНО Дек.'!AJ30:AK30)</f>
        <v>0</v>
      </c>
      <c r="AL33" s="55">
        <v>540</v>
      </c>
      <c r="AM33" s="49">
        <f>SUM('[1]КОЛПИНО Янв. '!AL30:AM30,'[2]КОЛПИНО Февр.'!AL30:AM30,'[3]КОЛПИНО Март'!AL30:AM30,'[4]КОЛПИНО Апр.'!AL30:AM30,'[5]КОЛПИНО Май'!AL30:AM30,'[6]КОЛПИНО Июнь'!AL30:AM30,'[7]КОЛПИНО Июль'!AL30:AM30,'[8]КОЛПИНО Авг.'!AL30:AM30,'[9]КОЛПИНО Сент.'!AL30:AM30,'[10]КОЛПИНО Окт.'!AL30:AM30,'[11]КОЛПИНО Нояб.'!AL30:AM30,'[12]КОЛПИНО Дек.'!AL30:AM30)</f>
        <v>600.52099999999996</v>
      </c>
      <c r="AN33" s="47"/>
      <c r="AO33" s="49">
        <f>SUM('[1]КОЛПИНО Янв. '!AN30:AO30,'[2]КОЛПИНО Февр.'!AN30:AO30,'[3]КОЛПИНО Март'!AN30:AO30,'[4]КОЛПИНО Апр.'!AN30:AO30,'[5]КОЛПИНО Май'!AN30:AO30,'[6]КОЛПИНО Июнь'!AN30:AO30,'[7]КОЛПИНО Июль'!AN30:AO30,'[8]КОЛПИНО Авг.'!AN30:AO30,'[9]КОЛПИНО Сент.'!AN30:AO30,'[10]КОЛПИНО Окт.'!AN30:AO30,'[11]КОЛПИНО Нояб.'!AN30:AO30,'[12]КОЛПИНО Дек.'!AN30:AO30)</f>
        <v>0</v>
      </c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</row>
    <row r="34" spans="1:96" s="4" customFormat="1" ht="15.95" customHeight="1" x14ac:dyDescent="0.25">
      <c r="A34" s="198" t="s">
        <v>31</v>
      </c>
      <c r="B34" s="200" t="s">
        <v>62</v>
      </c>
      <c r="C34" s="22" t="s">
        <v>58</v>
      </c>
      <c r="D34" s="47"/>
      <c r="E34" s="49">
        <f>SUM('[1]КОЛПИНО Янв. '!D31:E31,'[2]КОЛПИНО Февр.'!D31:E31,'[3]КОЛПИНО Март'!D31:E31,'[4]КОЛПИНО Апр.'!D31:E31,'[5]КОЛПИНО Май'!D31:E31,'[6]КОЛПИНО Июнь'!D31:E31,'[7]КОЛПИНО Июль'!D31:E31,'[8]КОЛПИНО Авг.'!D31:E31,'[9]КОЛПИНО Сент.'!D31:E31,'[10]КОЛПИНО Окт.'!D31:E31,'[11]КОЛПИНО Нояб.'!D31:E31,'[12]КОЛПИНО Дек.'!D31:E31)</f>
        <v>0</v>
      </c>
      <c r="F34" s="47"/>
      <c r="G34" s="49">
        <f>SUM('[1]КОЛПИНО Янв. '!F31:G31,'[2]КОЛПИНО Февр.'!F31:G31,'[3]КОЛПИНО Март'!F31:G31,'[4]КОЛПИНО Апр.'!F31:G31,'[5]КОЛПИНО Май'!F31:G31,'[6]КОЛПИНО Июнь'!F31:G31,'[7]КОЛПИНО Июль'!F31:G31,'[8]КОЛПИНО Авг.'!F31:G31,'[9]КОЛПИНО Сент.'!F31:G31,'[10]КОЛПИНО Окт.'!F31:G31,'[11]КОЛПИНО Нояб.'!F31:G31,'[12]КОЛПИНО Дек.'!F31:G31)</f>
        <v>16</v>
      </c>
      <c r="H34" s="47"/>
      <c r="I34" s="49">
        <f>SUM('[1]КОЛПИНО Янв. '!H31:I31,'[2]КОЛПИНО Февр.'!H31:I31,'[3]КОЛПИНО Март'!H31:I31,'[4]КОЛПИНО Апр.'!H31:I31,'[5]КОЛПИНО Май'!H31:I31,'[6]КОЛПИНО Июнь'!H31:I31,'[7]КОЛПИНО Июль'!H31:I31,'[8]КОЛПИНО Авг.'!H31:I31,'[9]КОЛПИНО Сент.'!H31:I31,'[10]КОЛПИНО Окт.'!H31:I31,'[11]КОЛПИНО Нояб.'!H31:I31,'[12]КОЛПИНО Дек.'!H31:I31)</f>
        <v>0</v>
      </c>
      <c r="J34" s="47"/>
      <c r="K34" s="49">
        <f>SUM('[1]КОЛПИНО Янв. '!J31:K31,'[2]КОЛПИНО Февр.'!J31:K31,'[3]КОЛПИНО Март'!J31:K31,'[4]КОЛПИНО Апр.'!J31:K31,'[5]КОЛПИНО Май'!J31:K31,'[6]КОЛПИНО Июнь'!J31:K31,'[7]КОЛПИНО Июль'!J31:K31,'[8]КОЛПИНО Авг.'!J31:K31,'[9]КОЛПИНО Сент.'!J31:K31,'[10]КОЛПИНО Окт.'!J31:K31,'[11]КОЛПИНО Нояб.'!J31:K31,'[12]КОЛПИНО Дек.'!J31:K31)</f>
        <v>0</v>
      </c>
      <c r="L34" s="47"/>
      <c r="M34" s="49">
        <f>SUM('[1]КОЛПИНО Янв. '!L31:M31,'[2]КОЛПИНО Февр.'!L31:M31,'[3]КОЛПИНО Март'!L31:M31,'[4]КОЛПИНО Апр.'!L31:M31,'[5]КОЛПИНО Май'!L31:M31,'[6]КОЛПИНО Июнь'!L31:M31,'[7]КОЛПИНО Июль'!L31:M31,'[8]КОЛПИНО Авг.'!L31:M31,'[9]КОЛПИНО Сент.'!L31:M31,'[10]КОЛПИНО Окт.'!L31:M31,'[11]КОЛПИНО Нояб.'!L31:M31,'[12]КОЛПИНО Дек.'!L31:M31)</f>
        <v>0</v>
      </c>
      <c r="N34" s="47"/>
      <c r="O34" s="49">
        <f>SUM('[1]КОЛПИНО Янв. '!N31:O31,'[2]КОЛПИНО Февр.'!N31:O31,'[3]КОЛПИНО Март'!N31:O31,'[4]КОЛПИНО Апр.'!N31:O31,'[5]КОЛПИНО Май'!N31:O31,'[6]КОЛПИНО Июнь'!N31:O31,'[7]КОЛПИНО Июль'!N31:O31,'[8]КОЛПИНО Авг.'!N31:O31,'[9]КОЛПИНО Сент.'!N31:O31,'[10]КОЛПИНО Окт.'!N31:O31,'[11]КОЛПИНО Нояб.'!N31:O31,'[12]КОЛПИНО Дек.'!N31:O31)</f>
        <v>4</v>
      </c>
      <c r="P34" s="47"/>
      <c r="Q34" s="49">
        <f>SUM('[1]КОЛПИНО Янв. '!P31:Q31,'[2]КОЛПИНО Февр.'!P31:Q31,'[3]КОЛПИНО Март'!P31:Q31,'[4]КОЛПИНО Апр.'!P31:Q31,'[5]КОЛПИНО Май'!P31:Q31,'[6]КОЛПИНО Июнь'!P31:Q31,'[7]КОЛПИНО Июль'!P31:Q31,'[8]КОЛПИНО Авг.'!P31:Q31,'[9]КОЛПИНО Сент.'!P31:Q31,'[10]КОЛПИНО Окт.'!P31:Q31,'[11]КОЛПИНО Нояб.'!P31:Q31,'[12]КОЛПИНО Дек.'!P31:Q31)</f>
        <v>49.1</v>
      </c>
      <c r="R34" s="47"/>
      <c r="S34" s="49">
        <f>SUM('[1]КОЛПИНО Янв. '!R31:S31,'[2]КОЛПИНО Февр.'!R31:S31,'[3]КОЛПИНО Март'!R31:S31,'[4]КОЛПИНО Апр.'!R31:S31,'[5]КОЛПИНО Май'!R31:S31,'[6]КОЛПИНО Июнь'!R31:S31,'[7]КОЛПИНО Июль'!R31:S31,'[8]КОЛПИНО Авг.'!R31:S31,'[9]КОЛПИНО Сент.'!R31:S31,'[10]КОЛПИНО Окт.'!R31:S31,'[11]КОЛПИНО Нояб.'!R31:S31,'[12]КОЛПИНО Дек.'!R31:S31)</f>
        <v>3</v>
      </c>
      <c r="T34" s="47"/>
      <c r="U34" s="49">
        <f>SUM('[1]КОЛПИНО Янв. '!T31:U31,'[2]КОЛПИНО Февр.'!T31:U31,'[3]КОЛПИНО Март'!T31:U31,'[4]КОЛПИНО Апр.'!T31:U31,'[5]КОЛПИНО Май'!T31:U31,'[6]КОЛПИНО Июнь'!T31:U31,'[7]КОЛПИНО Июль'!T31:U31,'[8]КОЛПИНО Авг.'!T31:U31,'[9]КОЛПИНО Сент.'!T31:U31,'[10]КОЛПИНО Окт.'!T31:U31,'[11]КОЛПИНО Нояб.'!T31:U31,'[12]КОЛПИНО Дек.'!T31:U31)</f>
        <v>4</v>
      </c>
      <c r="V34" s="47"/>
      <c r="W34" s="49">
        <f>SUM('[1]КОЛПИНО Янв. '!V31:W31,'[2]КОЛПИНО Февр.'!V31:W31,'[3]КОЛПИНО Март'!V31:W31,'[4]КОЛПИНО Апр.'!V31:W31,'[5]КОЛПИНО Май'!V31:W31,'[6]КОЛПИНО Июнь'!V31:W31,'[7]КОЛПИНО Июль'!V31:W31,'[8]КОЛПИНО Авг.'!V31:W31,'[9]КОЛПИНО Сент.'!V31:W31,'[10]КОЛПИНО Окт.'!V31:W31,'[11]КОЛПИНО Нояб.'!V31:W31,'[12]КОЛПИНО Дек.'!V31:W31)</f>
        <v>0</v>
      </c>
      <c r="X34" s="47"/>
      <c r="Y34" s="49">
        <f>SUM('[1]КОЛПИНО Янв. '!X31:Y31,'[2]КОЛПИНО Февр.'!X31:Y31,'[3]КОЛПИНО Март'!X31:Y31,'[4]КОЛПИНО Апр.'!X31:Y31,'[5]КОЛПИНО Май'!X31:Y31,'[6]КОЛПИНО Июнь'!X31:Y31,'[7]КОЛПИНО Июль'!X31:Y31,'[8]КОЛПИНО Авг.'!X31:Y31,'[9]КОЛПИНО Сент.'!X31:Y31,'[10]КОЛПИНО Окт.'!X31:Y31,'[11]КОЛПИНО Нояб.'!X31:Y31,'[12]КОЛПИНО Дек.'!X31:Y31)</f>
        <v>8</v>
      </c>
      <c r="Z34" s="47"/>
      <c r="AA34" s="49">
        <f>SUM('[1]КОЛПИНО Янв. '!Z31:AA31,'[2]КОЛПИНО Февр.'!Z31:AA31,'[3]КОЛПИНО Март'!Z31:AA31,'[4]КОЛПИНО Апр.'!Z31:AA31,'[5]КОЛПИНО Май'!Z31:AA31,'[6]КОЛПИНО Июнь'!Z31:AA31,'[7]КОЛПИНО Июль'!Z31:AA31,'[8]КОЛПИНО Авг.'!Z31:AA31,'[9]КОЛПИНО Сент.'!Z31:AA31,'[10]КОЛПИНО Окт.'!Z31:AA31,'[11]КОЛПИНО Нояб.'!Z31:AA31,'[12]КОЛПИНО Дек.'!Z31:AA31)</f>
        <v>0</v>
      </c>
      <c r="AB34" s="47"/>
      <c r="AC34" s="49">
        <f>SUM('[1]КОЛПИНО Янв. '!AB31:AC31,'[2]КОЛПИНО Февр.'!AB31:AC31,'[3]КОЛПИНО Март'!AB31:AC31,'[4]КОЛПИНО Апр.'!AB31:AC31,'[5]КОЛПИНО Май'!AB31:AC31,'[6]КОЛПИНО Июнь'!AB31:AC31,'[7]КОЛПИНО Июль'!AB31:AC31,'[8]КОЛПИНО Авг.'!AB31:AC31,'[9]КОЛПИНО Сент.'!AB31:AC31,'[10]КОЛПИНО Окт.'!AB31:AC31,'[11]КОЛПИНО Нояб.'!AB31:AC31,'[12]КОЛПИНО Дек.'!AB31:AC31)</f>
        <v>0</v>
      </c>
      <c r="AD34" s="47"/>
      <c r="AE34" s="49">
        <f>SUM('[1]КОЛПИНО Янв. '!AD31:AE31,'[2]КОЛПИНО Февр.'!AD31:AE31,'[3]КОЛПИНО Март'!AD31:AE31,'[4]КОЛПИНО Апр.'!AD31:AE31,'[5]КОЛПИНО Май'!AD31:AE31,'[6]КОЛПИНО Июнь'!AD31:AE31,'[7]КОЛПИНО Июль'!AD31:AE31,'[8]КОЛПИНО Авг.'!AD31:AE31,'[9]КОЛПИНО Сент.'!AD31:AE31,'[10]КОЛПИНО Окт.'!AD31:AE31,'[11]КОЛПИНО Нояб.'!AD31:AE31,'[12]КОЛПИНО Дек.'!AD31:AE31)</f>
        <v>29.3</v>
      </c>
      <c r="AF34" s="47"/>
      <c r="AG34" s="49">
        <f>SUM('[1]КОЛПИНО Янв. '!AF31:AG31,'[2]КОЛПИНО Февр.'!AF31:AG31,'[3]КОЛПИНО Март'!AF31:AG31,'[4]КОЛПИНО Апр.'!AF31:AG31,'[5]КОЛПИНО Май'!AF31:AG31,'[6]КОЛПИНО Июнь'!AF31:AG31,'[7]КОЛПИНО Июль'!AF31:AG31,'[8]КОЛПИНО Авг.'!AF31:AG31,'[9]КОЛПИНО Сент.'!AF31:AG31,'[10]КОЛПИНО Окт.'!AF31:AG31,'[11]КОЛПИНО Нояб.'!AF31:AG31,'[12]КОЛПИНО Дек.'!AF31:AG31)</f>
        <v>0</v>
      </c>
      <c r="AH34" s="47"/>
      <c r="AI34" s="49">
        <f>SUM('[1]КОЛПИНО Янв. '!AH31:AI31,'[2]КОЛПИНО Февр.'!AH31:AI31,'[3]КОЛПИНО Март'!AH31:AI31,'[4]КОЛПИНО Апр.'!AH31:AI31,'[5]КОЛПИНО Май'!AH31:AI31,'[6]КОЛПИНО Июнь'!AH31:AI31,'[7]КОЛПИНО Июль'!AH31:AI31,'[8]КОЛПИНО Авг.'!AH31:AI31,'[9]КОЛПИНО Сент.'!AH31:AI31,'[10]КОЛПИНО Окт.'!AH31:AI31,'[11]КОЛПИНО Нояб.'!AH31:AI31,'[12]КОЛПИНО Дек.'!AH31:AI31)</f>
        <v>146.94999999999999</v>
      </c>
      <c r="AJ34" s="47"/>
      <c r="AK34" s="49">
        <f>SUM('[1]КОЛПИНО Янв. '!AJ31:AK31,'[2]КОЛПИНО Февр.'!AJ31:AK31,'[3]КОЛПИНО Март'!AJ31:AK31,'[4]КОЛПИНО Апр.'!AJ31:AK31,'[5]КОЛПИНО Май'!AJ31:AK31,'[6]КОЛПИНО Июнь'!AJ31:AK31,'[7]КОЛПИНО Июль'!AJ31:AK31,'[8]КОЛПИНО Авг.'!AJ31:AK31,'[9]КОЛПИНО Сент.'!AJ31:AK31,'[10]КОЛПИНО Окт.'!AJ31:AK31,'[11]КОЛПИНО Нояб.'!AJ31:AK31,'[12]КОЛПИНО Дек.'!AJ31:AK31)</f>
        <v>110.69999999999999</v>
      </c>
      <c r="AL34" s="47">
        <v>14</v>
      </c>
      <c r="AM34" s="49">
        <f>SUM('[1]КОЛПИНО Янв. '!AL31:AM31,'[2]КОЛПИНО Февр.'!AL31:AM31,'[3]КОЛПИНО Март'!AL31:AM31,'[4]КОЛПИНО Апр.'!AL31:AM31,'[5]КОЛПИНО Май'!AL31:AM31,'[6]КОЛПИНО Июнь'!AL31:AM31,'[7]КОЛПИНО Июль'!AL31:AM31,'[8]КОЛПИНО Авг.'!AL31:AM31,'[9]КОЛПИНО Сент.'!AL31:AM31,'[10]КОЛПИНО Окт.'!AL31:AM31,'[11]КОЛПИНО Нояб.'!AL31:AM31,'[12]КОЛПИНО Дек.'!AL31:AM31)</f>
        <v>0</v>
      </c>
      <c r="AN34" s="47"/>
      <c r="AO34" s="49">
        <f>SUM('[1]КОЛПИНО Янв. '!AN31:AO31,'[2]КОЛПИНО Февр.'!AN31:AO31,'[3]КОЛПИНО Март'!AN31:AO31,'[4]КОЛПИНО Апр.'!AN31:AO31,'[5]КОЛПИНО Май'!AN31:AO31,'[6]КОЛПИНО Июнь'!AN31:AO31,'[7]КОЛПИНО Июль'!AN31:AO31,'[8]КОЛПИНО Авг.'!AN31:AO31,'[9]КОЛПИНО Сент.'!AN31:AO31,'[10]КОЛПИНО Окт.'!AN31:AO31,'[11]КОЛПИНО Нояб.'!AN31:AO31,'[12]КОЛПИНО Дек.'!AN31:AO31)</f>
        <v>30.5</v>
      </c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  <c r="CC34" s="19"/>
      <c r="CD34" s="19"/>
      <c r="CE34" s="19"/>
      <c r="CF34" s="19"/>
      <c r="CG34" s="19"/>
      <c r="CH34" s="19"/>
      <c r="CI34" s="19"/>
      <c r="CJ34" s="19"/>
      <c r="CK34" s="19"/>
      <c r="CL34" s="19"/>
      <c r="CM34" s="19"/>
      <c r="CN34" s="19"/>
      <c r="CO34" s="19"/>
      <c r="CP34" s="19"/>
      <c r="CQ34" s="19"/>
      <c r="CR34" s="19"/>
    </row>
    <row r="35" spans="1:96" s="4" customFormat="1" ht="15.95" customHeight="1" x14ac:dyDescent="0.25">
      <c r="A35" s="198"/>
      <c r="B35" s="200"/>
      <c r="C35" s="22" t="s">
        <v>5</v>
      </c>
      <c r="D35" s="47"/>
      <c r="E35" s="49">
        <f>SUM('[1]КОЛПИНО Янв. '!D32:E32,'[2]КОЛПИНО Февр.'!D32:E32,'[3]КОЛПИНО Март'!D32:E32,'[4]КОЛПИНО Апр.'!D32:E32,'[5]КОЛПИНО Май'!D32:E32,'[6]КОЛПИНО Июнь'!D32:E32,'[7]КОЛПИНО Июль'!D32:E32,'[8]КОЛПИНО Авг.'!D32:E32,'[9]КОЛПИНО Сент.'!D32:E32,'[10]КОЛПИНО Окт.'!D32:E32,'[11]КОЛПИНО Нояб.'!D32:E32,'[12]КОЛПИНО Дек.'!D32:E32)</f>
        <v>0</v>
      </c>
      <c r="F35" s="47"/>
      <c r="G35" s="49">
        <f>SUM('[1]КОЛПИНО Янв. '!F32:G32,'[2]КОЛПИНО Февр.'!F32:G32,'[3]КОЛПИНО Март'!F32:G32,'[4]КОЛПИНО Апр.'!F32:G32,'[5]КОЛПИНО Май'!F32:G32,'[6]КОЛПИНО Июнь'!F32:G32,'[7]КОЛПИНО Июль'!F32:G32,'[8]КОЛПИНО Авг.'!F32:G32,'[9]КОЛПИНО Сент.'!F32:G32,'[10]КОЛПИНО Окт.'!F32:G32,'[11]КОЛПИНО Нояб.'!F32:G32,'[12]КОЛПИНО Дек.'!F32:G32)</f>
        <v>18.170999999999999</v>
      </c>
      <c r="H35" s="47"/>
      <c r="I35" s="49">
        <f>SUM('[1]КОЛПИНО Янв. '!H32:I32,'[2]КОЛПИНО Февр.'!H32:I32,'[3]КОЛПИНО Март'!H32:I32,'[4]КОЛПИНО Апр.'!H32:I32,'[5]КОЛПИНО Май'!H32:I32,'[6]КОЛПИНО Июнь'!H32:I32,'[7]КОЛПИНО Июль'!H32:I32,'[8]КОЛПИНО Авг.'!H32:I32,'[9]КОЛПИНО Сент.'!H32:I32,'[10]КОЛПИНО Окт.'!H32:I32,'[11]КОЛПИНО Нояб.'!H32:I32,'[12]КОЛПИНО Дек.'!H32:I32)</f>
        <v>0</v>
      </c>
      <c r="J35" s="47"/>
      <c r="K35" s="49">
        <f>SUM('[1]КОЛПИНО Янв. '!J32:K32,'[2]КОЛПИНО Февр.'!J32:K32,'[3]КОЛПИНО Март'!J32:K32,'[4]КОЛПИНО Апр.'!J32:K32,'[5]КОЛПИНО Май'!J32:K32,'[6]КОЛПИНО Июнь'!J32:K32,'[7]КОЛПИНО Июль'!J32:K32,'[8]КОЛПИНО Авг.'!J32:K32,'[9]КОЛПИНО Сент.'!J32:K32,'[10]КОЛПИНО Окт.'!J32:K32,'[11]КОЛПИНО Нояб.'!J32:K32,'[12]КОЛПИНО Дек.'!J32:K32)</f>
        <v>0</v>
      </c>
      <c r="L35" s="47"/>
      <c r="M35" s="49">
        <f>SUM('[1]КОЛПИНО Янв. '!L32:M32,'[2]КОЛПИНО Февр.'!L32:M32,'[3]КОЛПИНО Март'!L32:M32,'[4]КОЛПИНО Апр.'!L32:M32,'[5]КОЛПИНО Май'!L32:M32,'[6]КОЛПИНО Июнь'!L32:M32,'[7]КОЛПИНО Июль'!L32:M32,'[8]КОЛПИНО Авг.'!L32:M32,'[9]КОЛПИНО Сент.'!L32:M32,'[10]КОЛПИНО Окт.'!L32:M32,'[11]КОЛПИНО Нояб.'!L32:M32,'[12]КОЛПИНО Дек.'!L32:M32)</f>
        <v>0</v>
      </c>
      <c r="N35" s="47"/>
      <c r="O35" s="49">
        <f>SUM('[1]КОЛПИНО Янв. '!N32:O32,'[2]КОЛПИНО Февр.'!N32:O32,'[3]КОЛПИНО Март'!N32:O32,'[4]КОЛПИНО Апр.'!N32:O32,'[5]КОЛПИНО Май'!N32:O32,'[6]КОЛПИНО Июнь'!N32:O32,'[7]КОЛПИНО Июль'!N32:O32,'[8]КОЛПИНО Авг.'!N32:O32,'[9]КОЛПИНО Сент.'!N32:O32,'[10]КОЛПИНО Окт.'!N32:O32,'[11]КОЛПИНО Нояб.'!N32:O32,'[12]КОЛПИНО Дек.'!N32:O32)</f>
        <v>2.621</v>
      </c>
      <c r="P35" s="47"/>
      <c r="Q35" s="49">
        <f>SUM('[1]КОЛПИНО Янв. '!P32:Q32,'[2]КОЛПИНО Февр.'!P32:Q32,'[3]КОЛПИНО Март'!P32:Q32,'[4]КОЛПИНО Апр.'!P32:Q32,'[5]КОЛПИНО Май'!P32:Q32,'[6]КОЛПИНО Июнь'!P32:Q32,'[7]КОЛПИНО Июль'!P32:Q32,'[8]КОЛПИНО Авг.'!P32:Q32,'[9]КОЛПИНО Сент.'!P32:Q32,'[10]КОЛПИНО Окт.'!P32:Q32,'[11]КОЛПИНО Нояб.'!P32:Q32,'[12]КОЛПИНО Дек.'!P32:Q32)</f>
        <v>15.489999999999998</v>
      </c>
      <c r="R35" s="47"/>
      <c r="S35" s="49">
        <f>SUM('[1]КОЛПИНО Янв. '!R32:S32,'[2]КОЛПИНО Февр.'!R32:S32,'[3]КОЛПИНО Март'!R32:S32,'[4]КОЛПИНО Апр.'!R32:S32,'[5]КОЛПИНО Май'!R32:S32,'[6]КОЛПИНО Июнь'!R32:S32,'[7]КОЛПИНО Июль'!R32:S32,'[8]КОЛПИНО Авг.'!R32:S32,'[9]КОЛПИНО Сент.'!R32:S32,'[10]КОЛПИНО Окт.'!R32:S32,'[11]КОЛПИНО Нояб.'!R32:S32,'[12]КОЛПИНО Дек.'!R32:S32)</f>
        <v>0.92300000000000004</v>
      </c>
      <c r="T35" s="47"/>
      <c r="U35" s="49">
        <f>SUM('[1]КОЛПИНО Янв. '!T32:U32,'[2]КОЛПИНО Февр.'!T32:U32,'[3]КОЛПИНО Март'!T32:U32,'[4]КОЛПИНО Апр.'!T32:U32,'[5]КОЛПИНО Май'!T32:U32,'[6]КОЛПИНО Июнь'!T32:U32,'[7]КОЛПИНО Июль'!T32:U32,'[8]КОЛПИНО Авг.'!T32:U32,'[9]КОЛПИНО Сент.'!T32:U32,'[10]КОЛПИНО Окт.'!T32:U32,'[11]КОЛПИНО Нояб.'!T32:U32,'[12]КОЛПИНО Дек.'!T32:U32)</f>
        <v>1.23</v>
      </c>
      <c r="V35" s="47"/>
      <c r="W35" s="49">
        <f>SUM('[1]КОЛПИНО Янв. '!V32:W32,'[2]КОЛПИНО Февр.'!V32:W32,'[3]КОЛПИНО Март'!V32:W32,'[4]КОЛПИНО Апр.'!V32:W32,'[5]КОЛПИНО Май'!V32:W32,'[6]КОЛПИНО Июнь'!V32:W32,'[7]КОЛПИНО Июль'!V32:W32,'[8]КОЛПИНО Авг.'!V32:W32,'[9]КОЛПИНО Сент.'!V32:W32,'[10]КОЛПИНО Окт.'!V32:W32,'[11]КОЛПИНО Нояб.'!V32:W32,'[12]КОЛПИНО Дек.'!V32:W32)</f>
        <v>0</v>
      </c>
      <c r="X35" s="47"/>
      <c r="Y35" s="49">
        <f>SUM('[1]КОЛПИНО Янв. '!X32:Y32,'[2]КОЛПИНО Февр.'!X32:Y32,'[3]КОЛПИНО Март'!X32:Y32,'[4]КОЛПИНО Апр.'!X32:Y32,'[5]КОЛПИНО Май'!X32:Y32,'[6]КОЛПИНО Июнь'!X32:Y32,'[7]КОЛПИНО Июль'!X32:Y32,'[8]КОЛПИНО Авг.'!X32:Y32,'[9]КОЛПИНО Сент.'!X32:Y32,'[10]КОЛПИНО Окт.'!X32:Y32,'[11]КОЛПИНО Нояб.'!X32:Y32,'[12]КОЛПИНО Дек.'!X32:Y32)</f>
        <v>4.6459999999999999</v>
      </c>
      <c r="Z35" s="47"/>
      <c r="AA35" s="49">
        <f>SUM('[1]КОЛПИНО Янв. '!Z32:AA32,'[2]КОЛПИНО Февр.'!Z32:AA32,'[3]КОЛПИНО Март'!Z32:AA32,'[4]КОЛПИНО Апр.'!Z32:AA32,'[5]КОЛПИНО Май'!Z32:AA32,'[6]КОЛПИНО Июнь'!Z32:AA32,'[7]КОЛПИНО Июль'!Z32:AA32,'[8]КОЛПИНО Авг.'!Z32:AA32,'[9]КОЛПИНО Сент.'!Z32:AA32,'[10]КОЛПИНО Окт.'!Z32:AA32,'[11]КОЛПИНО Нояб.'!Z32:AA32,'[12]КОЛПИНО Дек.'!Z32:AA32)</f>
        <v>0</v>
      </c>
      <c r="AB35" s="47"/>
      <c r="AC35" s="49">
        <f>SUM('[1]КОЛПИНО Янв. '!AB32:AC32,'[2]КОЛПИНО Февр.'!AB32:AC32,'[3]КОЛПИНО Март'!AB32:AC32,'[4]КОЛПИНО Апр.'!AB32:AC32,'[5]КОЛПИНО Май'!AB32:AC32,'[6]КОЛПИНО Июнь'!AB32:AC32,'[7]КОЛПИНО Июль'!AB32:AC32,'[8]КОЛПИНО Авг.'!AB32:AC32,'[9]КОЛПИНО Сент.'!AB32:AC32,'[10]КОЛПИНО Окт.'!AB32:AC32,'[11]КОЛПИНО Нояб.'!AB32:AC32,'[12]КОЛПИНО Дек.'!AB32:AC32)</f>
        <v>0</v>
      </c>
      <c r="AD35" s="47"/>
      <c r="AE35" s="49">
        <f>SUM('[1]КОЛПИНО Янв. '!AD32:AE32,'[2]КОЛПИНО Февр.'!AD32:AE32,'[3]КОЛПИНО Март'!AD32:AE32,'[4]КОЛПИНО Апр.'!AD32:AE32,'[5]КОЛПИНО Май'!AD32:AE32,'[6]КОЛПИНО Июнь'!AD32:AE32,'[7]КОЛПИНО Июль'!AD32:AE32,'[8]КОЛПИНО Авг.'!AD32:AE32,'[9]КОЛПИНО Сент.'!AD32:AE32,'[10]КОЛПИНО Окт.'!AD32:AE32,'[11]КОЛПИНО Нояб.'!AD32:AE32,'[12]КОЛПИНО Дек.'!AD32:AE32)</f>
        <v>9.8019999999999996</v>
      </c>
      <c r="AF35" s="47"/>
      <c r="AG35" s="49">
        <f>SUM('[1]КОЛПИНО Янв. '!AF32:AG32,'[2]КОЛПИНО Февр.'!AF32:AG32,'[3]КОЛПИНО Март'!AF32:AG32,'[4]КОЛПИНО Апр.'!AF32:AG32,'[5]КОЛПИНО Май'!AF32:AG32,'[6]КОЛПИНО Июнь'!AF32:AG32,'[7]КОЛПИНО Июль'!AF32:AG32,'[8]КОЛПИНО Авг.'!AF32:AG32,'[9]КОЛПИНО Сент.'!AF32:AG32,'[10]КОЛПИНО Окт.'!AF32:AG32,'[11]КОЛПИНО Нояб.'!AF32:AG32,'[12]КОЛПИНО Дек.'!AF32:AG32)</f>
        <v>0</v>
      </c>
      <c r="AH35" s="47"/>
      <c r="AI35" s="49">
        <f>SUM('[1]КОЛПИНО Янв. '!AH32:AI32,'[2]КОЛПИНО Февр.'!AH32:AI32,'[3]КОЛПИНО Март'!AH32:AI32,'[4]КОЛПИНО Апр.'!AH32:AI32,'[5]КОЛПИНО Май'!AH32:AI32,'[6]КОЛПИНО Июнь'!AH32:AI32,'[7]КОЛПИНО Июль'!AH32:AI32,'[8]КОЛПИНО Авг.'!AH32:AI32,'[9]КОЛПИНО Сент.'!AH32:AI32,'[10]КОЛПИНО Окт.'!AH32:AI32,'[11]КОЛПИНО Нояб.'!AH32:AI32,'[12]КОЛПИНО Дек.'!AH32:AI32)</f>
        <v>65.477999999999994</v>
      </c>
      <c r="AJ35" s="47"/>
      <c r="AK35" s="49">
        <f>SUM('[1]КОЛПИНО Янв. '!AJ32:AK32,'[2]КОЛПИНО Февр.'!AJ32:AK32,'[3]КОЛПИНО Март'!AJ32:AK32,'[4]КОЛПИНО Апр.'!AJ32:AK32,'[5]КОЛПИНО Май'!AJ32:AK32,'[6]КОЛПИНО Июнь'!AJ32:AK32,'[7]КОЛПИНО Июль'!AJ32:AK32,'[8]КОЛПИНО Авг.'!AJ32:AK32,'[9]КОЛПИНО Сент.'!AJ32:AK32,'[10]КОЛПИНО Окт.'!AJ32:AK32,'[11]КОЛПИНО Нояб.'!AJ32:AK32,'[12]КОЛПИНО Дек.'!AJ32:AK32)</f>
        <v>56.588999999999999</v>
      </c>
      <c r="AL35" s="55">
        <v>38.5</v>
      </c>
      <c r="AM35" s="49">
        <f>SUM('[1]КОЛПИНО Янв. '!AL32:AM32,'[2]КОЛПИНО Февр.'!AL32:AM32,'[3]КОЛПИНО Март'!AL32:AM32,'[4]КОЛПИНО Апр.'!AL32:AM32,'[5]КОЛПИНО Май'!AL32:AM32,'[6]КОЛПИНО Июнь'!AL32:AM32,'[7]КОЛПИНО Июль'!AL32:AM32,'[8]КОЛПИНО Авг.'!AL32:AM32,'[9]КОЛПИНО Сент.'!AL32:AM32,'[10]КОЛПИНО Окт.'!AL32:AM32,'[11]КОЛПИНО Нояб.'!AL32:AM32,'[12]КОЛПИНО Дек.'!AL32:AM32)</f>
        <v>0</v>
      </c>
      <c r="AN35" s="47"/>
      <c r="AO35" s="49">
        <f>SUM('[1]КОЛПИНО Янв. '!AN32:AO32,'[2]КОЛПИНО Февр.'!AN32:AO32,'[3]КОЛПИНО Март'!AN32:AO32,'[4]КОЛПИНО Апр.'!AN32:AO32,'[5]КОЛПИНО Май'!AN32:AO32,'[6]КОЛПИНО Июнь'!AN32:AO32,'[7]КОЛПИНО Июль'!AN32:AO32,'[8]КОЛПИНО Авг.'!AN32:AO32,'[9]КОЛПИНО Сент.'!AN32:AO32,'[10]КОЛПИНО Окт.'!AN32:AO32,'[11]КОЛПИНО Нояб.'!AN32:AO32,'[12]КОЛПИНО Дек.'!AN32:AO32)</f>
        <v>13.523</v>
      </c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19"/>
      <c r="CO35" s="19"/>
      <c r="CP35" s="19"/>
      <c r="CQ35" s="19"/>
      <c r="CR35" s="19"/>
    </row>
    <row r="36" spans="1:96" s="4" customFormat="1" ht="15.95" customHeight="1" x14ac:dyDescent="0.25">
      <c r="A36" s="198" t="s">
        <v>33</v>
      </c>
      <c r="B36" s="200" t="s">
        <v>19</v>
      </c>
      <c r="C36" s="22" t="s">
        <v>58</v>
      </c>
      <c r="D36" s="47"/>
      <c r="E36" s="49">
        <f>SUM('[1]КОЛПИНО Янв. '!D33:E33,'[2]КОЛПИНО Февр.'!D33:E33,'[3]КОЛПИНО Март'!D33:E33,'[4]КОЛПИНО Апр.'!D33:E33,'[5]КОЛПИНО Май'!D33:E33,'[6]КОЛПИНО Июнь'!D33:E33,'[7]КОЛПИНО Июль'!D33:E33,'[8]КОЛПИНО Авг.'!D33:E33,'[9]КОЛПИНО Сент.'!D33:E33,'[10]КОЛПИНО Окт.'!D33:E33,'[11]КОЛПИНО Нояб.'!D33:E33,'[12]КОЛПИНО Дек.'!D33:E33)</f>
        <v>0</v>
      </c>
      <c r="F36" s="47"/>
      <c r="G36" s="49">
        <f>SUM('[1]КОЛПИНО Янв. '!F33:G33,'[2]КОЛПИНО Февр.'!F33:G33,'[3]КОЛПИНО Март'!F33:G33,'[4]КОЛПИНО Апр.'!F33:G33,'[5]КОЛПИНО Май'!F33:G33,'[6]КОЛПИНО Июнь'!F33:G33,'[7]КОЛПИНО Июль'!F33:G33,'[8]КОЛПИНО Авг.'!F33:G33,'[9]КОЛПИНО Сент.'!F33:G33,'[10]КОЛПИНО Окт.'!F33:G33,'[11]КОЛПИНО Нояб.'!F33:G33,'[12]КОЛПИНО Дек.'!F33:G33)</f>
        <v>35.6</v>
      </c>
      <c r="H36" s="47"/>
      <c r="I36" s="49">
        <f>SUM('[1]КОЛПИНО Янв. '!H33:I33,'[2]КОЛПИНО Февр.'!H33:I33,'[3]КОЛПИНО Март'!H33:I33,'[4]КОЛПИНО Апр.'!H33:I33,'[5]КОЛПИНО Май'!H33:I33,'[6]КОЛПИНО Июнь'!H33:I33,'[7]КОЛПИНО Июль'!H33:I33,'[8]КОЛПИНО Авг.'!H33:I33,'[9]КОЛПИНО Сент.'!H33:I33,'[10]КОЛПИНО Окт.'!H33:I33,'[11]КОЛПИНО Нояб.'!H33:I33,'[12]КОЛПИНО Дек.'!H33:I33)</f>
        <v>0</v>
      </c>
      <c r="J36" s="47"/>
      <c r="K36" s="49">
        <f>SUM('[1]КОЛПИНО Янв. '!J33:K33,'[2]КОЛПИНО Февр.'!J33:K33,'[3]КОЛПИНО Март'!J33:K33,'[4]КОЛПИНО Апр.'!J33:K33,'[5]КОЛПИНО Май'!J33:K33,'[6]КОЛПИНО Июнь'!J33:K33,'[7]КОЛПИНО Июль'!J33:K33,'[8]КОЛПИНО Авг.'!J33:K33,'[9]КОЛПИНО Сент.'!J33:K33,'[10]КОЛПИНО Окт.'!J33:K33,'[11]КОЛПИНО Нояб.'!J33:K33,'[12]КОЛПИНО Дек.'!J33:K33)</f>
        <v>0</v>
      </c>
      <c r="L36" s="47"/>
      <c r="M36" s="49">
        <f>SUM('[1]КОЛПИНО Янв. '!L33:M33,'[2]КОЛПИНО Февр.'!L33:M33,'[3]КОЛПИНО Март'!L33:M33,'[4]КОЛПИНО Апр.'!L33:M33,'[5]КОЛПИНО Май'!L33:M33,'[6]КОЛПИНО Июнь'!L33:M33,'[7]КОЛПИНО Июль'!L33:M33,'[8]КОЛПИНО Авг.'!L33:M33,'[9]КОЛПИНО Сент.'!L33:M33,'[10]КОЛПИНО Окт.'!L33:M33,'[11]КОЛПИНО Нояб.'!L33:M33,'[12]КОЛПИНО Дек.'!L33:M33)</f>
        <v>5.45</v>
      </c>
      <c r="N36" s="47"/>
      <c r="O36" s="49">
        <f>SUM('[1]КОЛПИНО Янв. '!N33:O33,'[2]КОЛПИНО Февр.'!N33:O33,'[3]КОЛПИНО Март'!N33:O33,'[4]КОЛПИНО Апр.'!N33:O33,'[5]КОЛПИНО Май'!N33:O33,'[6]КОЛПИНО Июнь'!N33:O33,'[7]КОЛПИНО Июль'!N33:O33,'[8]КОЛПИНО Авг.'!N33:O33,'[9]КОЛПИНО Сент.'!N33:O33,'[10]КОЛПИНО Окт.'!N33:O33,'[11]КОЛПИНО Нояб.'!N33:O33,'[12]КОЛПИНО Дек.'!N33:O33)</f>
        <v>1</v>
      </c>
      <c r="P36" s="47"/>
      <c r="Q36" s="49">
        <f>SUM('[1]КОЛПИНО Янв. '!P33:Q33,'[2]КОЛПИНО Февр.'!P33:Q33,'[3]КОЛПИНО Март'!P33:Q33,'[4]КОЛПИНО Апр.'!P33:Q33,'[5]КОЛПИНО Май'!P33:Q33,'[6]КОЛПИНО Июнь'!P33:Q33,'[7]КОЛПИНО Июль'!P33:Q33,'[8]КОЛПИНО Авг.'!P33:Q33,'[9]КОЛПИНО Сент.'!P33:Q33,'[10]КОЛПИНО Окт.'!P33:Q33,'[11]КОЛПИНО Нояб.'!P33:Q33,'[12]КОЛПИНО Дек.'!P33:Q33)</f>
        <v>0</v>
      </c>
      <c r="R36" s="47"/>
      <c r="S36" s="49">
        <f>SUM('[1]КОЛПИНО Янв. '!R33:S33,'[2]КОЛПИНО Февр.'!R33:S33,'[3]КОЛПИНО Март'!R33:S33,'[4]КОЛПИНО Апр.'!R33:S33,'[5]КОЛПИНО Май'!R33:S33,'[6]КОЛПИНО Июнь'!R33:S33,'[7]КОЛПИНО Июль'!R33:S33,'[8]КОЛПИНО Авг.'!R33:S33,'[9]КОЛПИНО Сент.'!R33:S33,'[10]КОЛПИНО Окт.'!R33:S33,'[11]КОЛПИНО Нояб.'!R33:S33,'[12]КОЛПИНО Дек.'!R33:S33)</f>
        <v>0</v>
      </c>
      <c r="T36" s="47"/>
      <c r="U36" s="49">
        <f>SUM('[1]КОЛПИНО Янв. '!T33:U33,'[2]КОЛПИНО Февр.'!T33:U33,'[3]КОЛПИНО Март'!T33:U33,'[4]КОЛПИНО Апр.'!T33:U33,'[5]КОЛПИНО Май'!T33:U33,'[6]КОЛПИНО Июнь'!T33:U33,'[7]КОЛПИНО Июль'!T33:U33,'[8]КОЛПИНО Авг.'!T33:U33,'[9]КОЛПИНО Сент.'!T33:U33,'[10]КОЛПИНО Окт.'!T33:U33,'[11]КОЛПИНО Нояб.'!T33:U33,'[12]КОЛПИНО Дек.'!T33:U33)</f>
        <v>0</v>
      </c>
      <c r="V36" s="47"/>
      <c r="W36" s="49">
        <f>SUM('[1]КОЛПИНО Янв. '!V33:W33,'[2]КОЛПИНО Февр.'!V33:W33,'[3]КОЛПИНО Март'!V33:W33,'[4]КОЛПИНО Апр.'!V33:W33,'[5]КОЛПИНО Май'!V33:W33,'[6]КОЛПИНО Июнь'!V33:W33,'[7]КОЛПИНО Июль'!V33:W33,'[8]КОЛПИНО Авг.'!V33:W33,'[9]КОЛПИНО Сент.'!V33:W33,'[10]КОЛПИНО Окт.'!V33:W33,'[11]КОЛПИНО Нояб.'!V33:W33,'[12]КОЛПИНО Дек.'!V33:W33)</f>
        <v>0</v>
      </c>
      <c r="X36" s="47"/>
      <c r="Y36" s="49">
        <f>SUM('[1]КОЛПИНО Янв. '!X33:Y33,'[2]КОЛПИНО Февр.'!X33:Y33,'[3]КОЛПИНО Март'!X33:Y33,'[4]КОЛПИНО Апр.'!X33:Y33,'[5]КОЛПИНО Май'!X33:Y33,'[6]КОЛПИНО Июнь'!X33:Y33,'[7]КОЛПИНО Июль'!X33:Y33,'[8]КОЛПИНО Авг.'!X33:Y33,'[9]КОЛПИНО Сент.'!X33:Y33,'[10]КОЛПИНО Окт.'!X33:Y33,'[11]КОЛПИНО Нояб.'!X33:Y33,'[12]КОЛПИНО Дек.'!X33:Y33)</f>
        <v>0</v>
      </c>
      <c r="Z36" s="47"/>
      <c r="AA36" s="49">
        <f>SUM('[1]КОЛПИНО Янв. '!Z33:AA33,'[2]КОЛПИНО Февр.'!Z33:AA33,'[3]КОЛПИНО Март'!Z33:AA33,'[4]КОЛПИНО Апр.'!Z33:AA33,'[5]КОЛПИНО Май'!Z33:AA33,'[6]КОЛПИНО Июнь'!Z33:AA33,'[7]КОЛПИНО Июль'!Z33:AA33,'[8]КОЛПИНО Авг.'!Z33:AA33,'[9]КОЛПИНО Сент.'!Z33:AA33,'[10]КОЛПИНО Окт.'!Z33:AA33,'[11]КОЛПИНО Нояб.'!Z33:AA33,'[12]КОЛПИНО Дек.'!Z33:AA33)</f>
        <v>0</v>
      </c>
      <c r="AB36" s="47"/>
      <c r="AC36" s="49">
        <f>SUM('[1]КОЛПИНО Янв. '!AB33:AC33,'[2]КОЛПИНО Февр.'!AB33:AC33,'[3]КОЛПИНО Март'!AB33:AC33,'[4]КОЛПИНО Апр.'!AB33:AC33,'[5]КОЛПИНО Май'!AB33:AC33,'[6]КОЛПИНО Июнь'!AB33:AC33,'[7]КОЛПИНО Июль'!AB33:AC33,'[8]КОЛПИНО Авг.'!AB33:AC33,'[9]КОЛПИНО Сент.'!AB33:AC33,'[10]КОЛПИНО Окт.'!AB33:AC33,'[11]КОЛПИНО Нояб.'!AB33:AC33,'[12]КОЛПИНО Дек.'!AB33:AC33)</f>
        <v>0</v>
      </c>
      <c r="AD36" s="47"/>
      <c r="AE36" s="49">
        <f>SUM('[1]КОЛПИНО Янв. '!AD33:AE33,'[2]КОЛПИНО Февр.'!AD33:AE33,'[3]КОЛПИНО Март'!AD33:AE33,'[4]КОЛПИНО Апр.'!AD33:AE33,'[5]КОЛПИНО Май'!AD33:AE33,'[6]КОЛПИНО Июнь'!AD33:AE33,'[7]КОЛПИНО Июль'!AD33:AE33,'[8]КОЛПИНО Авг.'!AD33:AE33,'[9]КОЛПИНО Сент.'!AD33:AE33,'[10]КОЛПИНО Окт.'!AD33:AE33,'[11]КОЛПИНО Нояб.'!AD33:AE33,'[12]КОЛПИНО Дек.'!AD33:AE33)</f>
        <v>0.5</v>
      </c>
      <c r="AF36" s="47"/>
      <c r="AG36" s="49">
        <f>SUM('[1]КОЛПИНО Янв. '!AF33:AG33,'[2]КОЛПИНО Февр.'!AF33:AG33,'[3]КОЛПИНО Март'!AF33:AG33,'[4]КОЛПИНО Апр.'!AF33:AG33,'[5]КОЛПИНО Май'!AF33:AG33,'[6]КОЛПИНО Июнь'!AF33:AG33,'[7]КОЛПИНО Июль'!AF33:AG33,'[8]КОЛПИНО Авг.'!AF33:AG33,'[9]КОЛПИНО Сент.'!AF33:AG33,'[10]КОЛПИНО Окт.'!AF33:AG33,'[11]КОЛПИНО Нояб.'!AF33:AG33,'[12]КОЛПИНО Дек.'!AF33:AG33)</f>
        <v>0</v>
      </c>
      <c r="AH36" s="47"/>
      <c r="AI36" s="49">
        <f>SUM('[1]КОЛПИНО Янв. '!AH33:AI33,'[2]КОЛПИНО Февр.'!AH33:AI33,'[3]КОЛПИНО Март'!AH33:AI33,'[4]КОЛПИНО Апр.'!AH33:AI33,'[5]КОЛПИНО Май'!AH33:AI33,'[6]КОЛПИНО Июнь'!AH33:AI33,'[7]КОЛПИНО Июль'!AH33:AI33,'[8]КОЛПИНО Авг.'!AH33:AI33,'[9]КОЛПИНО Сент.'!AH33:AI33,'[10]КОЛПИНО Окт.'!AH33:AI33,'[11]КОЛПИНО Нояб.'!AH33:AI33,'[12]КОЛПИНО Дек.'!AH33:AI33)</f>
        <v>0</v>
      </c>
      <c r="AJ36" s="47"/>
      <c r="AK36" s="49">
        <f>SUM('[1]КОЛПИНО Янв. '!AJ33:AK33,'[2]КОЛПИНО Февр.'!AJ33:AK33,'[3]КОЛПИНО Март'!AJ33:AK33,'[4]КОЛПИНО Апр.'!AJ33:AK33,'[5]КОЛПИНО Май'!AJ33:AK33,'[6]КОЛПИНО Июнь'!AJ33:AK33,'[7]КОЛПИНО Июль'!AJ33:AK33,'[8]КОЛПИНО Авг.'!AJ33:AK33,'[9]КОЛПИНО Сент.'!AJ33:AK33,'[10]КОЛПИНО Окт.'!AJ33:AK33,'[11]КОЛПИНО Нояб.'!AJ33:AK33,'[12]КОЛПИНО Дек.'!AJ33:AK33)</f>
        <v>2.2999999999999998</v>
      </c>
      <c r="AL36" s="47"/>
      <c r="AM36" s="49">
        <f>SUM('[1]КОЛПИНО Янв. '!AL33:AM33,'[2]КОЛПИНО Февр.'!AL33:AM33,'[3]КОЛПИНО Март'!AL33:AM33,'[4]КОЛПИНО Апр.'!AL33:AM33,'[5]КОЛПИНО Май'!AL33:AM33,'[6]КОЛПИНО Июнь'!AL33:AM33,'[7]КОЛПИНО Июль'!AL33:AM33,'[8]КОЛПИНО Авг.'!AL33:AM33,'[9]КОЛПИНО Сент.'!AL33:AM33,'[10]КОЛПИНО Окт.'!AL33:AM33,'[11]КОЛПИНО Нояб.'!AL33:AM33,'[12]КОЛПИНО Дек.'!AL33:AM33)</f>
        <v>2</v>
      </c>
      <c r="AN36" s="47"/>
      <c r="AO36" s="49">
        <f>SUM('[1]КОЛПИНО Янв. '!AN33:AO33,'[2]КОЛПИНО Февр.'!AN33:AO33,'[3]КОЛПИНО Март'!AN33:AO33,'[4]КОЛПИНО Апр.'!AN33:AO33,'[5]КОЛПИНО Май'!AN33:AO33,'[6]КОЛПИНО Июнь'!AN33:AO33,'[7]КОЛПИНО Июль'!AN33:AO33,'[8]КОЛПИНО Авг.'!AN33:AO33,'[9]КОЛПИНО Сент.'!AN33:AO33,'[10]КОЛПИНО Окт.'!AN33:AO33,'[11]КОЛПИНО Нояб.'!AN33:AO33,'[12]КОЛПИНО Дек.'!AN33:AO33)</f>
        <v>0.3</v>
      </c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</row>
    <row r="37" spans="1:96" s="4" customFormat="1" ht="15.95" customHeight="1" x14ac:dyDescent="0.25">
      <c r="A37" s="198"/>
      <c r="B37" s="200"/>
      <c r="C37" s="22" t="s">
        <v>20</v>
      </c>
      <c r="D37" s="47"/>
      <c r="E37" s="49">
        <f>SUM('[1]КОЛПИНО Янв. '!D34:E34,'[2]КОЛПИНО Февр.'!D34:E34,'[3]КОЛПИНО Март'!D34:E34,'[4]КОЛПИНО Апр.'!D34:E34,'[5]КОЛПИНО Май'!D34:E34,'[6]КОЛПИНО Июнь'!D34:E34,'[7]КОЛПИНО Июль'!D34:E34,'[8]КОЛПИНО Авг.'!D34:E34,'[9]КОЛПИНО Сент.'!D34:E34,'[10]КОЛПИНО Окт.'!D34:E34,'[11]КОЛПИНО Нояб.'!D34:E34,'[12]КОЛПИНО Дек.'!D34:E34)</f>
        <v>0</v>
      </c>
      <c r="F37" s="47"/>
      <c r="G37" s="49">
        <f>SUM('[1]КОЛПИНО Янв. '!F34:G34,'[2]КОЛПИНО Февр.'!F34:G34,'[3]КОЛПИНО Март'!F34:G34,'[4]КОЛПИНО Апр.'!F34:G34,'[5]КОЛПИНО Май'!F34:G34,'[6]КОЛПИНО Июнь'!F34:G34,'[7]КОЛПИНО Июль'!F34:G34,'[8]КОЛПИНО Авг.'!F34:G34,'[9]КОЛПИНО Сент.'!F34:G34,'[10]КОЛПИНО Окт.'!F34:G34,'[11]КОЛПИНО Нояб.'!F34:G34,'[12]КОЛПИНО Дек.'!F34:G34)</f>
        <v>2.5369999999999999</v>
      </c>
      <c r="H37" s="47"/>
      <c r="I37" s="49">
        <f>SUM('[1]КОЛПИНО Янв. '!H34:I34,'[2]КОЛПИНО Февр.'!H34:I34,'[3]КОЛПИНО Март'!H34:I34,'[4]КОЛПИНО Апр.'!H34:I34,'[5]КОЛПИНО Май'!H34:I34,'[6]КОЛПИНО Июнь'!H34:I34,'[7]КОЛПИНО Июль'!H34:I34,'[8]КОЛПИНО Авг.'!H34:I34,'[9]КОЛПИНО Сент.'!H34:I34,'[10]КОЛПИНО Окт.'!H34:I34,'[11]КОЛПИНО Нояб.'!H34:I34,'[12]КОЛПИНО Дек.'!H34:I34)</f>
        <v>0</v>
      </c>
      <c r="J37" s="47"/>
      <c r="K37" s="49">
        <f>SUM('[1]КОЛПИНО Янв. '!J34:K34,'[2]КОЛПИНО Февр.'!J34:K34,'[3]КОЛПИНО Март'!J34:K34,'[4]КОЛПИНО Апр.'!J34:K34,'[5]КОЛПИНО Май'!J34:K34,'[6]КОЛПИНО Июнь'!J34:K34,'[7]КОЛПИНО Июль'!J34:K34,'[8]КОЛПИНО Авг.'!J34:K34,'[9]КОЛПИНО Сент.'!J34:K34,'[10]КОЛПИНО Окт.'!J34:K34,'[11]КОЛПИНО Нояб.'!J34:K34,'[12]КОЛПИНО Дек.'!J34:K34)</f>
        <v>0</v>
      </c>
      <c r="L37" s="47"/>
      <c r="M37" s="49">
        <f>SUM('[1]КОЛПИНО Янв. '!L34:M34,'[2]КОЛПИНО Февр.'!L34:M34,'[3]КОЛПИНО Март'!L34:M34,'[4]КОЛПИНО Апр.'!L34:M34,'[5]КОЛПИНО Май'!L34:M34,'[6]КОЛПИНО Июнь'!L34:M34,'[7]КОЛПИНО Июль'!L34:M34,'[8]КОЛПИНО Авг.'!L34:M34,'[9]КОЛПИНО Сент.'!L34:M34,'[10]КОЛПИНО Окт.'!L34:M34,'[11]КОЛПИНО Нояб.'!L34:M34,'[12]КОЛПИНО Дек.'!L34:M34)</f>
        <v>2.42</v>
      </c>
      <c r="N37" s="47"/>
      <c r="O37" s="49">
        <f>SUM('[1]КОЛПИНО Янв. '!N34:O34,'[2]КОЛПИНО Февр.'!N34:O34,'[3]КОЛПИНО Март'!N34:O34,'[4]КОЛПИНО Апр.'!N34:O34,'[5]КОЛПИНО Май'!N34:O34,'[6]КОЛПИНО Июнь'!N34:O34,'[7]КОЛПИНО Июль'!N34:O34,'[8]КОЛПИНО Авг.'!N34:O34,'[9]КОЛПИНО Сент.'!N34:O34,'[10]КОЛПИНО Окт.'!N34:O34,'[11]КОЛПИНО Нояб.'!N34:O34,'[12]КОЛПИНО Дек.'!N34:O34)</f>
        <v>0.83799999999999997</v>
      </c>
      <c r="P37" s="47"/>
      <c r="Q37" s="49">
        <f>SUM('[1]КОЛПИНО Янв. '!P34:Q34,'[2]КОЛПИНО Февр.'!P34:Q34,'[3]КОЛПИНО Март'!P34:Q34,'[4]КОЛПИНО Апр.'!P34:Q34,'[5]КОЛПИНО Май'!P34:Q34,'[6]КОЛПИНО Июнь'!P34:Q34,'[7]КОЛПИНО Июль'!P34:Q34,'[8]КОЛПИНО Авг.'!P34:Q34,'[9]КОЛПИНО Сент.'!P34:Q34,'[10]КОЛПИНО Окт.'!P34:Q34,'[11]КОЛПИНО Нояб.'!P34:Q34,'[12]КОЛПИНО Дек.'!P34:Q34)</f>
        <v>0</v>
      </c>
      <c r="R37" s="47"/>
      <c r="S37" s="49">
        <f>SUM('[1]КОЛПИНО Янв. '!R34:S34,'[2]КОЛПИНО Февр.'!R34:S34,'[3]КОЛПИНО Март'!R34:S34,'[4]КОЛПИНО Апр.'!R34:S34,'[5]КОЛПИНО Май'!R34:S34,'[6]КОЛПИНО Июнь'!R34:S34,'[7]КОЛПИНО Июль'!R34:S34,'[8]КОЛПИНО Авг.'!R34:S34,'[9]КОЛПИНО Сент.'!R34:S34,'[10]КОЛПИНО Окт.'!R34:S34,'[11]КОЛПИНО Нояб.'!R34:S34,'[12]КОЛПИНО Дек.'!R34:S34)</f>
        <v>0</v>
      </c>
      <c r="T37" s="47"/>
      <c r="U37" s="49">
        <f>SUM('[1]КОЛПИНО Янв. '!T34:U34,'[2]КОЛПИНО Февр.'!T34:U34,'[3]КОЛПИНО Март'!T34:U34,'[4]КОЛПИНО Апр.'!T34:U34,'[5]КОЛПИНО Май'!T34:U34,'[6]КОЛПИНО Июнь'!T34:U34,'[7]КОЛПИНО Июль'!T34:U34,'[8]КОЛПИНО Авг.'!T34:U34,'[9]КОЛПИНО Сент.'!T34:U34,'[10]КОЛПИНО Окт.'!T34:U34,'[11]КОЛПИНО Нояб.'!T34:U34,'[12]КОЛПИНО Дек.'!T34:U34)</f>
        <v>0</v>
      </c>
      <c r="V37" s="47"/>
      <c r="W37" s="49">
        <f>SUM('[1]КОЛПИНО Янв. '!V34:W34,'[2]КОЛПИНО Февр.'!V34:W34,'[3]КОЛПИНО Март'!V34:W34,'[4]КОЛПИНО Апр.'!V34:W34,'[5]КОЛПИНО Май'!V34:W34,'[6]КОЛПИНО Июнь'!V34:W34,'[7]КОЛПИНО Июль'!V34:W34,'[8]КОЛПИНО Авг.'!V34:W34,'[9]КОЛПИНО Сент.'!V34:W34,'[10]КОЛПИНО Окт.'!V34:W34,'[11]КОЛПИНО Нояб.'!V34:W34,'[12]КОЛПИНО Дек.'!V34:W34)</f>
        <v>0</v>
      </c>
      <c r="X37" s="47"/>
      <c r="Y37" s="49">
        <f>SUM('[1]КОЛПИНО Янв. '!X34:Y34,'[2]КОЛПИНО Февр.'!X34:Y34,'[3]КОЛПИНО Март'!X34:Y34,'[4]КОЛПИНО Апр.'!X34:Y34,'[5]КОЛПИНО Май'!X34:Y34,'[6]КОЛПИНО Июнь'!X34:Y34,'[7]КОЛПИНО Июль'!X34:Y34,'[8]КОЛПИНО Авг.'!X34:Y34,'[9]КОЛПИНО Сент.'!X34:Y34,'[10]КОЛПИНО Окт.'!X34:Y34,'[11]КОЛПИНО Нояб.'!X34:Y34,'[12]КОЛПИНО Дек.'!X34:Y34)</f>
        <v>0</v>
      </c>
      <c r="Z37" s="47"/>
      <c r="AA37" s="49">
        <f>SUM('[1]КОЛПИНО Янв. '!Z34:AA34,'[2]КОЛПИНО Февр.'!Z34:AA34,'[3]КОЛПИНО Март'!Z34:AA34,'[4]КОЛПИНО Апр.'!Z34:AA34,'[5]КОЛПИНО Май'!Z34:AA34,'[6]КОЛПИНО Июнь'!Z34:AA34,'[7]КОЛПИНО Июль'!Z34:AA34,'[8]КОЛПИНО Авг.'!Z34:AA34,'[9]КОЛПИНО Сент.'!Z34:AA34,'[10]КОЛПИНО Окт.'!Z34:AA34,'[11]КОЛПИНО Нояб.'!Z34:AA34,'[12]КОЛПИНО Дек.'!Z34:AA34)</f>
        <v>0</v>
      </c>
      <c r="AB37" s="47"/>
      <c r="AC37" s="49">
        <f>SUM('[1]КОЛПИНО Янв. '!AB34:AC34,'[2]КОЛПИНО Февр.'!AB34:AC34,'[3]КОЛПИНО Март'!AB34:AC34,'[4]КОЛПИНО Апр.'!AB34:AC34,'[5]КОЛПИНО Май'!AB34:AC34,'[6]КОЛПИНО Июнь'!AB34:AC34,'[7]КОЛПИНО Июль'!AB34:AC34,'[8]КОЛПИНО Авг.'!AB34:AC34,'[9]КОЛПИНО Сент.'!AB34:AC34,'[10]КОЛПИНО Окт.'!AB34:AC34,'[11]КОЛПИНО Нояб.'!AB34:AC34,'[12]КОЛПИНО Дек.'!AB34:AC34)</f>
        <v>0</v>
      </c>
      <c r="AD37" s="47"/>
      <c r="AE37" s="49">
        <f>SUM('[1]КОЛПИНО Янв. '!AD34:AE34,'[2]КОЛПИНО Февр.'!AD34:AE34,'[3]КОЛПИНО Март'!AD34:AE34,'[4]КОЛПИНО Апр.'!AD34:AE34,'[5]КОЛПИНО Май'!AD34:AE34,'[6]КОЛПИНО Июнь'!AD34:AE34,'[7]КОЛПИНО Июль'!AD34:AE34,'[8]КОЛПИНО Авг.'!AD34:AE34,'[9]КОЛПИНО Сент.'!AD34:AE34,'[10]КОЛПИНО Окт.'!AD34:AE34,'[11]КОЛПИНО Нояб.'!AD34:AE34,'[12]КОЛПИНО Дек.'!AD34:AE34)</f>
        <v>0.222</v>
      </c>
      <c r="AF37" s="47"/>
      <c r="AG37" s="49">
        <f>SUM('[1]КОЛПИНО Янв. '!AF34:AG34,'[2]КОЛПИНО Февр.'!AF34:AG34,'[3]КОЛПИНО Март'!AF34:AG34,'[4]КОЛПИНО Апр.'!AF34:AG34,'[5]КОЛПИНО Май'!AF34:AG34,'[6]КОЛПИНО Июнь'!AF34:AG34,'[7]КОЛПИНО Июль'!AF34:AG34,'[8]КОЛПИНО Авг.'!AF34:AG34,'[9]КОЛПИНО Сент.'!AF34:AG34,'[10]КОЛПИНО Окт.'!AF34:AG34,'[11]КОЛПИНО Нояб.'!AF34:AG34,'[12]КОЛПИНО Дек.'!AF34:AG34)</f>
        <v>0</v>
      </c>
      <c r="AH37" s="47"/>
      <c r="AI37" s="49">
        <f>SUM('[1]КОЛПИНО Янв. '!AH34:AI34,'[2]КОЛПИНО Февр.'!AH34:AI34,'[3]КОЛПИНО Март'!AH34:AI34,'[4]КОЛПИНО Апр.'!AH34:AI34,'[5]КОЛПИНО Май'!AH34:AI34,'[6]КОЛПИНО Июнь'!AH34:AI34,'[7]КОЛПИНО Июль'!AH34:AI34,'[8]КОЛПИНО Авг.'!AH34:AI34,'[9]КОЛПИНО Сент.'!AH34:AI34,'[10]КОЛПИНО Окт.'!AH34:AI34,'[11]КОЛПИНО Нояб.'!AH34:AI34,'[12]КОЛПИНО Дек.'!AH34:AI34)</f>
        <v>0</v>
      </c>
      <c r="AJ37" s="47"/>
      <c r="AK37" s="49">
        <f>SUM('[1]КОЛПИНО Янв. '!AJ34:AK34,'[2]КОЛПИНО Февр.'!AJ34:AK34,'[3]КОЛПИНО Март'!AJ34:AK34,'[4]КОЛПИНО Апр.'!AJ34:AK34,'[5]КОЛПИНО Май'!AJ34:AK34,'[6]КОЛПИНО Июнь'!AJ34:AK34,'[7]КОЛПИНО Июль'!AJ34:AK34,'[8]КОЛПИНО Авг.'!AJ34:AK34,'[9]КОЛПИНО Сент.'!AJ34:AK34,'[10]КОЛПИНО Окт.'!AJ34:AK34,'[11]КОЛПИНО Нояб.'!AJ34:AK34,'[12]КОЛПИНО Дек.'!AJ34:AK34)</f>
        <v>10.478</v>
      </c>
      <c r="AL37" s="47"/>
      <c r="AM37" s="49">
        <f>SUM('[1]КОЛПИНО Янв. '!AL34:AM34,'[2]КОЛПИНО Февр.'!AL34:AM34,'[3]КОЛПИНО Март'!AL34:AM34,'[4]КОЛПИНО Апр.'!AL34:AM34,'[5]КОЛПИНО Май'!AL34:AM34,'[6]КОЛПИНО Июнь'!AL34:AM34,'[7]КОЛПИНО Июль'!AL34:AM34,'[8]КОЛПИНО Авг.'!AL34:AM34,'[9]КОЛПИНО Сент.'!AL34:AM34,'[10]КОЛПИНО Окт.'!AL34:AM34,'[11]КОЛПИНО Нояб.'!AL34:AM34,'[12]КОЛПИНО Дек.'!AL34:AM34)</f>
        <v>0.58199999999999996</v>
      </c>
      <c r="AN37" s="47"/>
      <c r="AO37" s="49">
        <f>SUM('[1]КОЛПИНО Янв. '!AN34:AO34,'[2]КОЛПИНО Февр.'!AN34:AO34,'[3]КОЛПИНО Март'!AN34:AO34,'[4]КОЛПИНО Апр.'!AN34:AO34,'[5]КОЛПИНО Май'!AN34:AO34,'[6]КОЛПИНО Июнь'!AN34:AO34,'[7]КОЛПИНО Июль'!AN34:AO34,'[8]КОЛПИНО Авг.'!AN34:AO34,'[9]КОЛПИНО Сент.'!AN34:AO34,'[10]КОЛПИНО Окт.'!AN34:AO34,'[11]КОЛПИНО Нояб.'!AN34:AO34,'[12]КОЛПИНО Дек.'!AN34:AO34)</f>
        <v>0.251</v>
      </c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</row>
    <row r="38" spans="1:96" s="4" customFormat="1" ht="15.95" customHeight="1" x14ac:dyDescent="0.25">
      <c r="A38" s="198" t="s">
        <v>34</v>
      </c>
      <c r="B38" s="200" t="s">
        <v>22</v>
      </c>
      <c r="C38" s="22" t="s">
        <v>10</v>
      </c>
      <c r="D38" s="47"/>
      <c r="E38" s="49">
        <f>SUM('[1]КОЛПИНО Янв. '!D35:E35,'[2]КОЛПИНО Февр.'!D35:E35,'[3]КОЛПИНО Март'!D35:E35,'[4]КОЛПИНО Апр.'!D35:E35,'[5]КОЛПИНО Май'!D35:E35,'[6]КОЛПИНО Июнь'!D35:E35,'[7]КОЛПИНО Июль'!D35:E35,'[8]КОЛПИНО Авг.'!D35:E35,'[9]КОЛПИНО Сент.'!D35:E35,'[10]КОЛПИНО Окт.'!D35:E35,'[11]КОЛПИНО Нояб.'!D35:E35,'[12]КОЛПИНО Дек.'!D35:E35)</f>
        <v>3</v>
      </c>
      <c r="F38" s="47"/>
      <c r="G38" s="49">
        <f>SUM('[1]КОЛПИНО Янв. '!F35:G35,'[2]КОЛПИНО Февр.'!F35:G35,'[3]КОЛПИНО Март'!F35:G35,'[4]КОЛПИНО Апр.'!F35:G35,'[5]КОЛПИНО Май'!F35:G35,'[6]КОЛПИНО Июнь'!F35:G35,'[7]КОЛПИНО Июль'!F35:G35,'[8]КОЛПИНО Авг.'!F35:G35,'[9]КОЛПИНО Сент.'!F35:G35,'[10]КОЛПИНО Окт.'!F35:G35,'[11]КОЛПИНО Нояб.'!F35:G35,'[12]КОЛПИНО Дек.'!F35:G35)</f>
        <v>0</v>
      </c>
      <c r="H38" s="47"/>
      <c r="I38" s="49">
        <f>SUM('[1]КОЛПИНО Янв. '!H35:I35,'[2]КОЛПИНО Февр.'!H35:I35,'[3]КОЛПИНО Март'!H35:I35,'[4]КОЛПИНО Апр.'!H35:I35,'[5]КОЛПИНО Май'!H35:I35,'[6]КОЛПИНО Июнь'!H35:I35,'[7]КОЛПИНО Июль'!H35:I35,'[8]КОЛПИНО Авг.'!H35:I35,'[9]КОЛПИНО Сент.'!H35:I35,'[10]КОЛПИНО Окт.'!H35:I35,'[11]КОЛПИНО Нояб.'!H35:I35,'[12]КОЛПИНО Дек.'!H35:I35)</f>
        <v>3</v>
      </c>
      <c r="J38" s="47"/>
      <c r="K38" s="49">
        <f>SUM('[1]КОЛПИНО Янв. '!J35:K35,'[2]КОЛПИНО Февр.'!J35:K35,'[3]КОЛПИНО Март'!J35:K35,'[4]КОЛПИНО Апр.'!J35:K35,'[5]КОЛПИНО Май'!J35:K35,'[6]КОЛПИНО Июнь'!J35:K35,'[7]КОЛПИНО Июль'!J35:K35,'[8]КОЛПИНО Авг.'!J35:K35,'[9]КОЛПИНО Сент.'!J35:K35,'[10]КОЛПИНО Окт.'!J35:K35,'[11]КОЛПИНО Нояб.'!J35:K35,'[12]КОЛПИНО Дек.'!J35:K35)</f>
        <v>6</v>
      </c>
      <c r="L38" s="47"/>
      <c r="M38" s="49">
        <f>SUM('[1]КОЛПИНО Янв. '!L35:M35,'[2]КОЛПИНО Февр.'!L35:M35,'[3]КОЛПИНО Март'!L35:M35,'[4]КОЛПИНО Апр.'!L35:M35,'[5]КОЛПИНО Май'!L35:M35,'[6]КОЛПИНО Июнь'!L35:M35,'[7]КОЛПИНО Июль'!L35:M35,'[8]КОЛПИНО Авг.'!L35:M35,'[9]КОЛПИНО Сент.'!L35:M35,'[10]КОЛПИНО Окт.'!L35:M35,'[11]КОЛПИНО Нояб.'!L35:M35,'[12]КОЛПИНО Дек.'!L35:M35)</f>
        <v>0</v>
      </c>
      <c r="N38" s="47"/>
      <c r="O38" s="49">
        <f>SUM('[1]КОЛПИНО Янв. '!N35:O35,'[2]КОЛПИНО Февр.'!N35:O35,'[3]КОЛПИНО Март'!N35:O35,'[4]КОЛПИНО Апр.'!N35:O35,'[5]КОЛПИНО Май'!N35:O35,'[6]КОЛПИНО Июнь'!N35:O35,'[7]КОЛПИНО Июль'!N35:O35,'[8]КОЛПИНО Авг.'!N35:O35,'[9]КОЛПИНО Сент.'!N35:O35,'[10]КОЛПИНО Окт.'!N35:O35,'[11]КОЛПИНО Нояб.'!N35:O35,'[12]КОЛПИНО Дек.'!N35:O35)</f>
        <v>0</v>
      </c>
      <c r="P38" s="47"/>
      <c r="Q38" s="49">
        <f>SUM('[1]КОЛПИНО Янв. '!P35:Q35,'[2]КОЛПИНО Февр.'!P35:Q35,'[3]КОЛПИНО Март'!P35:Q35,'[4]КОЛПИНО Апр.'!P35:Q35,'[5]КОЛПИНО Май'!P35:Q35,'[6]КОЛПИНО Июнь'!P35:Q35,'[7]КОЛПИНО Июль'!P35:Q35,'[8]КОЛПИНО Авг.'!P35:Q35,'[9]КОЛПИНО Сент.'!P35:Q35,'[10]КОЛПИНО Окт.'!P35:Q35,'[11]КОЛПИНО Нояб.'!P35:Q35,'[12]КОЛПИНО Дек.'!P35:Q35)</f>
        <v>0</v>
      </c>
      <c r="R38" s="47"/>
      <c r="S38" s="49">
        <f>SUM('[1]КОЛПИНО Янв. '!R35:S35,'[2]КОЛПИНО Февр.'!R35:S35,'[3]КОЛПИНО Март'!R35:S35,'[4]КОЛПИНО Апр.'!R35:S35,'[5]КОЛПИНО Май'!R35:S35,'[6]КОЛПИНО Июнь'!R35:S35,'[7]КОЛПИНО Июль'!R35:S35,'[8]КОЛПИНО Авг.'!R35:S35,'[9]КОЛПИНО Сент.'!R35:S35,'[10]КОЛПИНО Окт.'!R35:S35,'[11]КОЛПИНО Нояб.'!R35:S35,'[12]КОЛПИНО Дек.'!R35:S35)</f>
        <v>2</v>
      </c>
      <c r="T38" s="47"/>
      <c r="U38" s="49">
        <f>SUM('[1]КОЛПИНО Янв. '!T35:U35,'[2]КОЛПИНО Февр.'!T35:U35,'[3]КОЛПИНО Март'!T35:U35,'[4]КОЛПИНО Апр.'!T35:U35,'[5]КОЛПИНО Май'!T35:U35,'[6]КОЛПИНО Июнь'!T35:U35,'[7]КОЛПИНО Июль'!T35:U35,'[8]КОЛПИНО Авг.'!T35:U35,'[9]КОЛПИНО Сент.'!T35:U35,'[10]КОЛПИНО Окт.'!T35:U35,'[11]КОЛПИНО Нояб.'!T35:U35,'[12]КОЛПИНО Дек.'!T35:U35)</f>
        <v>4</v>
      </c>
      <c r="V38" s="47"/>
      <c r="W38" s="49">
        <f>SUM('[1]КОЛПИНО Янв. '!V35:W35,'[2]КОЛПИНО Февр.'!V35:W35,'[3]КОЛПИНО Март'!V35:W35,'[4]КОЛПИНО Апр.'!V35:W35,'[5]КОЛПИНО Май'!V35:W35,'[6]КОЛПИНО Июнь'!V35:W35,'[7]КОЛПИНО Июль'!V35:W35,'[8]КОЛПИНО Авг.'!V35:W35,'[9]КОЛПИНО Сент.'!V35:W35,'[10]КОЛПИНО Окт.'!V35:W35,'[11]КОЛПИНО Нояб.'!V35:W35,'[12]КОЛПИНО Дек.'!V35:W35)</f>
        <v>3</v>
      </c>
      <c r="X38" s="47"/>
      <c r="Y38" s="49">
        <f>SUM('[1]КОЛПИНО Янв. '!X35:Y35,'[2]КОЛПИНО Февр.'!X35:Y35,'[3]КОЛПИНО Март'!X35:Y35,'[4]КОЛПИНО Апр.'!X35:Y35,'[5]КОЛПИНО Май'!X35:Y35,'[6]КОЛПИНО Июнь'!X35:Y35,'[7]КОЛПИНО Июль'!X35:Y35,'[8]КОЛПИНО Авг.'!X35:Y35,'[9]КОЛПИНО Сент.'!X35:Y35,'[10]КОЛПИНО Окт.'!X35:Y35,'[11]КОЛПИНО Нояб.'!X35:Y35,'[12]КОЛПИНО Дек.'!X35:Y35)</f>
        <v>4</v>
      </c>
      <c r="Z38" s="47"/>
      <c r="AA38" s="49">
        <f>SUM('[1]КОЛПИНО Янв. '!Z35:AA35,'[2]КОЛПИНО Февр.'!Z35:AA35,'[3]КОЛПИНО Март'!Z35:AA35,'[4]КОЛПИНО Апр.'!Z35:AA35,'[5]КОЛПИНО Май'!Z35:AA35,'[6]КОЛПИНО Июнь'!Z35:AA35,'[7]КОЛПИНО Июль'!Z35:AA35,'[8]КОЛПИНО Авг.'!Z35:AA35,'[9]КОЛПИНО Сент.'!Z35:AA35,'[10]КОЛПИНО Окт.'!Z35:AA35,'[11]КОЛПИНО Нояб.'!Z35:AA35,'[12]КОЛПИНО Дек.'!Z35:AA35)</f>
        <v>0</v>
      </c>
      <c r="AB38" s="47"/>
      <c r="AC38" s="49">
        <f>SUM('[1]КОЛПИНО Янв. '!AB35:AC35,'[2]КОЛПИНО Февр.'!AB35:AC35,'[3]КОЛПИНО Март'!AB35:AC35,'[4]КОЛПИНО Апр.'!AB35:AC35,'[5]КОЛПИНО Май'!AB35:AC35,'[6]КОЛПИНО Июнь'!AB35:AC35,'[7]КОЛПИНО Июль'!AB35:AC35,'[8]КОЛПИНО Авг.'!AB35:AC35,'[9]КОЛПИНО Сент.'!AB35:AC35,'[10]КОЛПИНО Окт.'!AB35:AC35,'[11]КОЛПИНО Нояб.'!AB35:AC35,'[12]КОЛПИНО Дек.'!AB35:AC35)</f>
        <v>1</v>
      </c>
      <c r="AD38" s="47"/>
      <c r="AE38" s="49">
        <f>SUM('[1]КОЛПИНО Янв. '!AD35:AE35,'[2]КОЛПИНО Февр.'!AD35:AE35,'[3]КОЛПИНО Март'!AD35:AE35,'[4]КОЛПИНО Апр.'!AD35:AE35,'[5]КОЛПИНО Май'!AD35:AE35,'[6]КОЛПИНО Июнь'!AD35:AE35,'[7]КОЛПИНО Июль'!AD35:AE35,'[8]КОЛПИНО Авг.'!AD35:AE35,'[9]КОЛПИНО Сент.'!AD35:AE35,'[10]КОЛПИНО Окт.'!AD35:AE35,'[11]КОЛПИНО Нояб.'!AD35:AE35,'[12]КОЛПИНО Дек.'!AD35:AE35)</f>
        <v>0</v>
      </c>
      <c r="AF38" s="47"/>
      <c r="AG38" s="49">
        <f>SUM('[1]КОЛПИНО Янв. '!AF35:AG35,'[2]КОЛПИНО Февр.'!AF35:AG35,'[3]КОЛПИНО Март'!AF35:AG35,'[4]КОЛПИНО Апр.'!AF35:AG35,'[5]КОЛПИНО Май'!AF35:AG35,'[6]КОЛПИНО Июнь'!AF35:AG35,'[7]КОЛПИНО Июль'!AF35:AG35,'[8]КОЛПИНО Авг.'!AF35:AG35,'[9]КОЛПИНО Сент.'!AF35:AG35,'[10]КОЛПИНО Окт.'!AF35:AG35,'[11]КОЛПИНО Нояб.'!AF35:AG35,'[12]КОЛПИНО Дек.'!AF35:AG35)</f>
        <v>0</v>
      </c>
      <c r="AH38" s="47"/>
      <c r="AI38" s="49">
        <f>SUM('[1]КОЛПИНО Янв. '!AH35:AI35,'[2]КОЛПИНО Февр.'!AH35:AI35,'[3]КОЛПИНО Март'!AH35:AI35,'[4]КОЛПИНО Апр.'!AH35:AI35,'[5]КОЛПИНО Май'!AH35:AI35,'[6]КОЛПИНО Июнь'!AH35:AI35,'[7]КОЛПИНО Июль'!AH35:AI35,'[8]КОЛПИНО Авг.'!AH35:AI35,'[9]КОЛПИНО Сент.'!AH35:AI35,'[10]КОЛПИНО Окт.'!AH35:AI35,'[11]КОЛПИНО Нояб.'!AH35:AI35,'[12]КОЛПИНО Дек.'!AH35:AI35)</f>
        <v>0</v>
      </c>
      <c r="AJ38" s="47"/>
      <c r="AK38" s="49">
        <f>SUM('[1]КОЛПИНО Янв. '!AJ35:AK35,'[2]КОЛПИНО Февр.'!AJ35:AK35,'[3]КОЛПИНО Март'!AJ35:AK35,'[4]КОЛПИНО Апр.'!AJ35:AK35,'[5]КОЛПИНО Май'!AJ35:AK35,'[6]КОЛПИНО Июнь'!AJ35:AK35,'[7]КОЛПИНО Июль'!AJ35:AK35,'[8]КОЛПИНО Авг.'!AJ35:AK35,'[9]КОЛПИНО Сент.'!AJ35:AK35,'[10]КОЛПИНО Окт.'!AJ35:AK35,'[11]КОЛПИНО Нояб.'!AJ35:AK35,'[12]КОЛПИНО Дек.'!AJ35:AK35)</f>
        <v>0</v>
      </c>
      <c r="AL38" s="47"/>
      <c r="AM38" s="49">
        <f>SUM('[1]КОЛПИНО Янв. '!AL35:AM35,'[2]КОЛПИНО Февр.'!AL35:AM35,'[3]КОЛПИНО Март'!AL35:AM35,'[4]КОЛПИНО Апр.'!AL35:AM35,'[5]КОЛПИНО Май'!AL35:AM35,'[6]КОЛПИНО Июнь'!AL35:AM35,'[7]КОЛПИНО Июль'!AL35:AM35,'[8]КОЛПИНО Авг.'!AL35:AM35,'[9]КОЛПИНО Сент.'!AL35:AM35,'[10]КОЛПИНО Окт.'!AL35:AM35,'[11]КОЛПИНО Нояб.'!AL35:AM35,'[12]КОЛПИНО Дек.'!AL35:AM35)</f>
        <v>0</v>
      </c>
      <c r="AN38" s="47"/>
      <c r="AO38" s="49">
        <f>SUM('[1]КОЛПИНО Янв. '!AN35:AO35,'[2]КОЛПИНО Февр.'!AN35:AO35,'[3]КОЛПИНО Март'!AN35:AO35,'[4]КОЛПИНО Апр.'!AN35:AO35,'[5]КОЛПИНО Май'!AN35:AO35,'[6]КОЛПИНО Июнь'!AN35:AO35,'[7]КОЛПИНО Июль'!AN35:AO35,'[8]КОЛПИНО Авг.'!AN35:AO35,'[9]КОЛПИНО Сент.'!AN35:AO35,'[10]КОЛПИНО Окт.'!AN35:AO35,'[11]КОЛПИНО Нояб.'!AN35:AO35,'[12]КОЛПИНО Дек.'!AN35:AO35)</f>
        <v>0</v>
      </c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</row>
    <row r="39" spans="1:96" s="4" customFormat="1" ht="15.95" customHeight="1" x14ac:dyDescent="0.25">
      <c r="A39" s="198"/>
      <c r="B39" s="200"/>
      <c r="C39" s="22" t="s">
        <v>5</v>
      </c>
      <c r="D39" s="47"/>
      <c r="E39" s="49">
        <f>SUM('[1]КОЛПИНО Янв. '!D36:E36,'[2]КОЛПИНО Февр.'!D36:E36,'[3]КОЛПИНО Март'!D36:E36,'[4]КОЛПИНО Апр.'!D36:E36,'[5]КОЛПИНО Май'!D36:E36,'[6]КОЛПИНО Июнь'!D36:E36,'[7]КОЛПИНО Июль'!D36:E36,'[8]КОЛПИНО Авг.'!D36:E36,'[9]КОЛПИНО Сент.'!D36:E36,'[10]КОЛПИНО Окт.'!D36:E36,'[11]КОЛПИНО Нояб.'!D36:E36,'[12]КОЛПИНО Дек.'!D36:E36)</f>
        <v>0.66800000000000004</v>
      </c>
      <c r="F39" s="47"/>
      <c r="G39" s="49">
        <f>SUM('[1]КОЛПИНО Янв. '!F36:G36,'[2]КОЛПИНО Февр.'!F36:G36,'[3]КОЛПИНО Март'!F36:G36,'[4]КОЛПИНО Апр.'!F36:G36,'[5]КОЛПИНО Май'!F36:G36,'[6]КОЛПИНО Июнь'!F36:G36,'[7]КОЛПИНО Июль'!F36:G36,'[8]КОЛПИНО Авг.'!F36:G36,'[9]КОЛПИНО Сент.'!F36:G36,'[10]КОЛПИНО Окт.'!F36:G36,'[11]КОЛПИНО Нояб.'!F36:G36,'[12]КОЛПИНО Дек.'!F36:G36)</f>
        <v>0</v>
      </c>
      <c r="H39" s="47"/>
      <c r="I39" s="49">
        <f>SUM('[1]КОЛПИНО Янв. '!H36:I36,'[2]КОЛПИНО Февр.'!H36:I36,'[3]КОЛПИНО Март'!H36:I36,'[4]КОЛПИНО Апр.'!H36:I36,'[5]КОЛПИНО Май'!H36:I36,'[6]КОЛПИНО Июнь'!H36:I36,'[7]КОЛПИНО Июль'!H36:I36,'[8]КОЛПИНО Авг.'!H36:I36,'[9]КОЛПИНО Сент.'!H36:I36,'[10]КОЛПИНО Окт.'!H36:I36,'[11]КОЛПИНО Нояб.'!H36:I36,'[12]КОЛПИНО Дек.'!H36:I36)</f>
        <v>0.66800000000000004</v>
      </c>
      <c r="J39" s="47"/>
      <c r="K39" s="49">
        <f>SUM('[1]КОЛПИНО Янв. '!J36:K36,'[2]КОЛПИНО Февр.'!J36:K36,'[3]КОЛПИНО Март'!J36:K36,'[4]КОЛПИНО Апр.'!J36:K36,'[5]КОЛПИНО Май'!J36:K36,'[6]КОЛПИНО Июнь'!J36:K36,'[7]КОЛПИНО Июль'!J36:K36,'[8]КОЛПИНО Авг.'!J36:K36,'[9]КОЛПИНО Сент.'!J36:K36,'[10]КОЛПИНО Окт.'!J36:K36,'[11]КОЛПИНО Нояб.'!J36:K36,'[12]КОЛПИНО Дек.'!J36:K36)</f>
        <v>1.3680000000000001</v>
      </c>
      <c r="L39" s="47"/>
      <c r="M39" s="49">
        <f>SUM('[1]КОЛПИНО Янв. '!L36:M36,'[2]КОЛПИНО Февр.'!L36:M36,'[3]КОЛПИНО Март'!L36:M36,'[4]КОЛПИНО Апр.'!L36:M36,'[5]КОЛПИНО Май'!L36:M36,'[6]КОЛПИНО Июнь'!L36:M36,'[7]КОЛПИНО Июль'!L36:M36,'[8]КОЛПИНО Авг.'!L36:M36,'[9]КОЛПИНО Сент.'!L36:M36,'[10]КОЛПИНО Окт.'!L36:M36,'[11]КОЛПИНО Нояб.'!L36:M36,'[12]КОЛПИНО Дек.'!L36:M36)</f>
        <v>0</v>
      </c>
      <c r="N39" s="47"/>
      <c r="O39" s="49">
        <f>SUM('[1]КОЛПИНО Янв. '!N36:O36,'[2]КОЛПИНО Февр.'!N36:O36,'[3]КОЛПИНО Март'!N36:O36,'[4]КОЛПИНО Апр.'!N36:O36,'[5]КОЛПИНО Май'!N36:O36,'[6]КОЛПИНО Июнь'!N36:O36,'[7]КОЛПИНО Июль'!N36:O36,'[8]КОЛПИНО Авг.'!N36:O36,'[9]КОЛПИНО Сент.'!N36:O36,'[10]КОЛПИНО Окт.'!N36:O36,'[11]КОЛПИНО Нояб.'!N36:O36,'[12]КОЛПИНО Дек.'!N36:O36)</f>
        <v>0</v>
      </c>
      <c r="P39" s="47"/>
      <c r="Q39" s="49">
        <f>SUM('[1]КОЛПИНО Янв. '!P36:Q36,'[2]КОЛПИНО Февр.'!P36:Q36,'[3]КОЛПИНО Март'!P36:Q36,'[4]КОЛПИНО Апр.'!P36:Q36,'[5]КОЛПИНО Май'!P36:Q36,'[6]КОЛПИНО Июнь'!P36:Q36,'[7]КОЛПИНО Июль'!P36:Q36,'[8]КОЛПИНО Авг.'!P36:Q36,'[9]КОЛПИНО Сент.'!P36:Q36,'[10]КОЛПИНО Окт.'!P36:Q36,'[11]КОЛПИНО Нояб.'!P36:Q36,'[12]КОЛПИНО Дек.'!P36:Q36)</f>
        <v>0</v>
      </c>
      <c r="R39" s="47"/>
      <c r="S39" s="49">
        <f>SUM('[1]КОЛПИНО Янв. '!R36:S36,'[2]КОЛПИНО Февр.'!R36:S36,'[3]КОЛПИНО Март'!R36:S36,'[4]КОЛПИНО Апр.'!R36:S36,'[5]КОЛПИНО Май'!R36:S36,'[6]КОЛПИНО Июнь'!R36:S36,'[7]КОЛПИНО Июль'!R36:S36,'[8]КОЛПИНО Авг.'!R36:S36,'[9]КОЛПИНО Сент.'!R36:S36,'[10]КОЛПИНО Окт.'!R36:S36,'[11]КОЛПИНО Нояб.'!R36:S36,'[12]КОЛПИНО Дек.'!R36:S36)</f>
        <v>0.45500000000000002</v>
      </c>
      <c r="T39" s="47"/>
      <c r="U39" s="49">
        <f>SUM('[1]КОЛПИНО Янв. '!T36:U36,'[2]КОЛПИНО Февр.'!T36:U36,'[3]КОЛПИНО Март'!T36:U36,'[4]КОЛПИНО Апр.'!T36:U36,'[5]КОЛПИНО Май'!T36:U36,'[6]КОЛПИНО Июнь'!T36:U36,'[7]КОЛПИНО Июль'!T36:U36,'[8]КОЛПИНО Авг.'!T36:U36,'[9]КОЛПИНО Сент.'!T36:U36,'[10]КОЛПИНО Окт.'!T36:U36,'[11]КОЛПИНО Нояб.'!T36:U36,'[12]КОЛПИНО Дек.'!T36:U36)</f>
        <v>0.91100000000000003</v>
      </c>
      <c r="V39" s="47"/>
      <c r="W39" s="49">
        <f>SUM('[1]КОЛПИНО Янв. '!V36:W36,'[2]КОЛПИНО Февр.'!V36:W36,'[3]КОЛПИНО Март'!V36:W36,'[4]КОЛПИНО Апр.'!V36:W36,'[5]КОЛПИНО Май'!V36:W36,'[6]КОЛПИНО Июнь'!V36:W36,'[7]КОЛПИНО Июль'!V36:W36,'[8]КОЛПИНО Авг.'!V36:W36,'[9]КОЛПИНО Сент.'!V36:W36,'[10]КОЛПИНО Окт.'!V36:W36,'[11]КОЛПИНО Нояб.'!V36:W36,'[12]КОЛПИНО Дек.'!V36:W36)</f>
        <v>0.66800000000000004</v>
      </c>
      <c r="X39" s="47"/>
      <c r="Y39" s="49">
        <f>SUM('[1]КОЛПИНО Янв. '!X36:Y36,'[2]КОЛПИНО Февр.'!X36:Y36,'[3]КОЛПИНО Март'!X36:Y36,'[4]КОЛПИНО Апр.'!X36:Y36,'[5]КОЛПИНО Май'!X36:Y36,'[6]КОЛПИНО Июнь'!X36:Y36,'[7]КОЛПИНО Июль'!X36:Y36,'[8]КОЛПИНО Авг.'!X36:Y36,'[9]КОЛПИНО Сент.'!X36:Y36,'[10]КОЛПИНО Окт.'!X36:Y36,'[11]КОЛПИНО Нояб.'!X36:Y36,'[12]КОЛПИНО Дек.'!X36:Y36)</f>
        <v>0.91100000000000003</v>
      </c>
      <c r="Z39" s="47"/>
      <c r="AA39" s="49">
        <f>SUM('[1]КОЛПИНО Янв. '!Z36:AA36,'[2]КОЛПИНО Февр.'!Z36:AA36,'[3]КОЛПИНО Март'!Z36:AA36,'[4]КОЛПИНО Апр.'!Z36:AA36,'[5]КОЛПИНО Май'!Z36:AA36,'[6]КОЛПИНО Июнь'!Z36:AA36,'[7]КОЛПИНО Июль'!Z36:AA36,'[8]КОЛПИНО Авг.'!Z36:AA36,'[9]КОЛПИНО Сент.'!Z36:AA36,'[10]КОЛПИНО Окт.'!Z36:AA36,'[11]КОЛПИНО Нояб.'!Z36:AA36,'[12]КОЛПИНО Дек.'!Z36:AA36)</f>
        <v>0</v>
      </c>
      <c r="AB39" s="47"/>
      <c r="AC39" s="49">
        <f>SUM('[1]КОЛПИНО Янв. '!AB36:AC36,'[2]КОЛПИНО Февр.'!AB36:AC36,'[3]КОЛПИНО Март'!AB36:AC36,'[4]КОЛПИНО Апр.'!AB36:AC36,'[5]КОЛПИНО Май'!AB36:AC36,'[6]КОЛПИНО Июнь'!AB36:AC36,'[7]КОЛПИНО Июль'!AB36:AC36,'[8]КОЛПИНО Авг.'!AB36:AC36,'[9]КОЛПИНО Сент.'!AB36:AC36,'[10]КОЛПИНО Окт.'!AB36:AC36,'[11]КОЛПИНО Нояб.'!AB36:AC36,'[12]КОЛПИНО Дек.'!AB36:AC36)</f>
        <v>0.245</v>
      </c>
      <c r="AD39" s="47"/>
      <c r="AE39" s="49">
        <f>SUM('[1]КОЛПИНО Янв. '!AD36:AE36,'[2]КОЛПИНО Февр.'!AD36:AE36,'[3]КОЛПИНО Март'!AD36:AE36,'[4]КОЛПИНО Апр.'!AD36:AE36,'[5]КОЛПИНО Май'!AD36:AE36,'[6]КОЛПИНО Июнь'!AD36:AE36,'[7]КОЛПИНО Июль'!AD36:AE36,'[8]КОЛПИНО Авг.'!AD36:AE36,'[9]КОЛПИНО Сент.'!AD36:AE36,'[10]КОЛПИНО Окт.'!AD36:AE36,'[11]КОЛПИНО Нояб.'!AD36:AE36,'[12]КОЛПИНО Дек.'!AD36:AE36)</f>
        <v>0</v>
      </c>
      <c r="AF39" s="47"/>
      <c r="AG39" s="49">
        <f>SUM('[1]КОЛПИНО Янв. '!AF36:AG36,'[2]КОЛПИНО Февр.'!AF36:AG36,'[3]КОЛПИНО Март'!AF36:AG36,'[4]КОЛПИНО Апр.'!AF36:AG36,'[5]КОЛПИНО Май'!AF36:AG36,'[6]КОЛПИНО Июнь'!AF36:AG36,'[7]КОЛПИНО Июль'!AF36:AG36,'[8]КОЛПИНО Авг.'!AF36:AG36,'[9]КОЛПИНО Сент.'!AF36:AG36,'[10]КОЛПИНО Окт.'!AF36:AG36,'[11]КОЛПИНО Нояб.'!AF36:AG36,'[12]КОЛПИНО Дек.'!AF36:AG36)</f>
        <v>0</v>
      </c>
      <c r="AH39" s="47"/>
      <c r="AI39" s="49">
        <f>SUM('[1]КОЛПИНО Янв. '!AH36:AI36,'[2]КОЛПИНО Февр.'!AH36:AI36,'[3]КОЛПИНО Март'!AH36:AI36,'[4]КОЛПИНО Апр.'!AH36:AI36,'[5]КОЛПИНО Май'!AH36:AI36,'[6]КОЛПИНО Июнь'!AH36:AI36,'[7]КОЛПИНО Июль'!AH36:AI36,'[8]КОЛПИНО Авг.'!AH36:AI36,'[9]КОЛПИНО Сент.'!AH36:AI36,'[10]КОЛПИНО Окт.'!AH36:AI36,'[11]КОЛПИНО Нояб.'!AH36:AI36,'[12]КОЛПИНО Дек.'!AH36:AI36)</f>
        <v>0</v>
      </c>
      <c r="AJ39" s="47"/>
      <c r="AK39" s="49">
        <f>SUM('[1]КОЛПИНО Янв. '!AJ36:AK36,'[2]КОЛПИНО Февр.'!AJ36:AK36,'[3]КОЛПИНО Март'!AJ36:AK36,'[4]КОЛПИНО Апр.'!AJ36:AK36,'[5]КОЛПИНО Май'!AJ36:AK36,'[6]КОЛПИНО Июнь'!AJ36:AK36,'[7]КОЛПИНО Июль'!AJ36:AK36,'[8]КОЛПИНО Авг.'!AJ36:AK36,'[9]КОЛПИНО Сент.'!AJ36:AK36,'[10]КОЛПИНО Окт.'!AJ36:AK36,'[11]КОЛПИНО Нояб.'!AJ36:AK36,'[12]КОЛПИНО Дек.'!AJ36:AK36)</f>
        <v>0</v>
      </c>
      <c r="AL39" s="47"/>
      <c r="AM39" s="49">
        <f>SUM('[1]КОЛПИНО Янв. '!AL36:AM36,'[2]КОЛПИНО Февр.'!AL36:AM36,'[3]КОЛПИНО Март'!AL36:AM36,'[4]КОЛПИНО Апр.'!AL36:AM36,'[5]КОЛПИНО Май'!AL36:AM36,'[6]КОЛПИНО Июнь'!AL36:AM36,'[7]КОЛПИНО Июль'!AL36:AM36,'[8]КОЛПИНО Авг.'!AL36:AM36,'[9]КОЛПИНО Сент.'!AL36:AM36,'[10]КОЛПИНО Окт.'!AL36:AM36,'[11]КОЛПИНО Нояб.'!AL36:AM36,'[12]КОЛПИНО Дек.'!AL36:AM36)</f>
        <v>0</v>
      </c>
      <c r="AN39" s="47"/>
      <c r="AO39" s="49">
        <f>SUM('[1]КОЛПИНО Янв. '!AN36:AO36,'[2]КОЛПИНО Февр.'!AN36:AO36,'[3]КОЛПИНО Март'!AN36:AO36,'[4]КОЛПИНО Апр.'!AN36:AO36,'[5]КОЛПИНО Май'!AN36:AO36,'[6]КОЛПИНО Июнь'!AN36:AO36,'[7]КОЛПИНО Июль'!AN36:AO36,'[8]КОЛПИНО Авг.'!AN36:AO36,'[9]КОЛПИНО Сент.'!AN36:AO36,'[10]КОЛПИНО Окт.'!AN36:AO36,'[11]КОЛПИНО Нояб.'!AN36:AO36,'[12]КОЛПИНО Дек.'!AN36:AO36)</f>
        <v>0</v>
      </c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</row>
    <row r="40" spans="1:96" s="4" customFormat="1" ht="15.95" customHeight="1" x14ac:dyDescent="0.25">
      <c r="A40" s="198">
        <v>16</v>
      </c>
      <c r="B40" s="200" t="s">
        <v>24</v>
      </c>
      <c r="C40" s="22" t="s">
        <v>58</v>
      </c>
      <c r="D40" s="47">
        <v>10</v>
      </c>
      <c r="E40" s="49">
        <f>SUM('[1]КОЛПИНО Янв. '!D37:E37,'[2]КОЛПИНО Февр.'!D37:E37,'[3]КОЛПИНО Март'!D37:E37,'[4]КОЛПИНО Апр.'!D37:E37,'[5]КОЛПИНО Май'!D37:E37,'[6]КОЛПИНО Июнь'!D37:E37,'[7]КОЛПИНО Июль'!D37:E37,'[8]КОЛПИНО Авг.'!D37:E37,'[9]КОЛПИНО Сент.'!D37:E37,'[10]КОЛПИНО Окт.'!D37:E37,'[11]КОЛПИНО Нояб.'!D37:E37,'[12]КОЛПИНО Дек.'!D37:E37)</f>
        <v>0</v>
      </c>
      <c r="F40" s="47"/>
      <c r="G40" s="49">
        <f>SUM('[1]КОЛПИНО Янв. '!F37:G37,'[2]КОЛПИНО Февр.'!F37:G37,'[3]КОЛПИНО Март'!F37:G37,'[4]КОЛПИНО Апр.'!F37:G37,'[5]КОЛПИНО Май'!F37:G37,'[6]КОЛПИНО Июнь'!F37:G37,'[7]КОЛПИНО Июль'!F37:G37,'[8]КОЛПИНО Авг.'!F37:G37,'[9]КОЛПИНО Сент.'!F37:G37,'[10]КОЛПИНО Окт.'!F37:G37,'[11]КОЛПИНО Нояб.'!F37:G37,'[12]КОЛПИНО Дек.'!F37:G37)</f>
        <v>0</v>
      </c>
      <c r="H40" s="47"/>
      <c r="I40" s="49">
        <f>SUM('[1]КОЛПИНО Янв. '!H37:I37,'[2]КОЛПИНО Февр.'!H37:I37,'[3]КОЛПИНО Март'!H37:I37,'[4]КОЛПИНО Апр.'!H37:I37,'[5]КОЛПИНО Май'!H37:I37,'[6]КОЛПИНО Июнь'!H37:I37,'[7]КОЛПИНО Июль'!H37:I37,'[8]КОЛПИНО Авг.'!H37:I37,'[9]КОЛПИНО Сент.'!H37:I37,'[10]КОЛПИНО Окт.'!H37:I37,'[11]КОЛПИНО Нояб.'!H37:I37,'[12]КОЛПИНО Дек.'!H37:I37)</f>
        <v>0</v>
      </c>
      <c r="J40" s="47"/>
      <c r="K40" s="49">
        <f>SUM('[1]КОЛПИНО Янв. '!J37:K37,'[2]КОЛПИНО Февр.'!J37:K37,'[3]КОЛПИНО Март'!J37:K37,'[4]КОЛПИНО Апр.'!J37:K37,'[5]КОЛПИНО Май'!J37:K37,'[6]КОЛПИНО Июнь'!J37:K37,'[7]КОЛПИНО Июль'!J37:K37,'[8]КОЛПИНО Авг.'!J37:K37,'[9]КОЛПИНО Сент.'!J37:K37,'[10]КОЛПИНО Окт.'!J37:K37,'[11]КОЛПИНО Нояб.'!J37:K37,'[12]КОЛПИНО Дек.'!J37:K37)</f>
        <v>0</v>
      </c>
      <c r="L40" s="47"/>
      <c r="M40" s="49">
        <f>SUM('[1]КОЛПИНО Янв. '!L37:M37,'[2]КОЛПИНО Февр.'!L37:M37,'[3]КОЛПИНО Март'!L37:M37,'[4]КОЛПИНО Апр.'!L37:M37,'[5]КОЛПИНО Май'!L37:M37,'[6]КОЛПИНО Июнь'!L37:M37,'[7]КОЛПИНО Июль'!L37:M37,'[8]КОЛПИНО Авг.'!L37:M37,'[9]КОЛПИНО Сент.'!L37:M37,'[10]КОЛПИНО Окт.'!L37:M37,'[11]КОЛПИНО Нояб.'!L37:M37,'[12]КОЛПИНО Дек.'!L37:M37)</f>
        <v>0</v>
      </c>
      <c r="N40" s="47"/>
      <c r="O40" s="49">
        <f>SUM('[1]КОЛПИНО Янв. '!N37:O37,'[2]КОЛПИНО Февр.'!N37:O37,'[3]КОЛПИНО Март'!N37:O37,'[4]КОЛПИНО Апр.'!N37:O37,'[5]КОЛПИНО Май'!N37:O37,'[6]КОЛПИНО Июнь'!N37:O37,'[7]КОЛПИНО Июль'!N37:O37,'[8]КОЛПИНО Авг.'!N37:O37,'[9]КОЛПИНО Сент.'!N37:O37,'[10]КОЛПИНО Окт.'!N37:O37,'[11]КОЛПИНО Нояб.'!N37:O37,'[12]КОЛПИНО Дек.'!N37:O37)</f>
        <v>0</v>
      </c>
      <c r="P40" s="47"/>
      <c r="Q40" s="49">
        <f>SUM('[1]КОЛПИНО Янв. '!P37:Q37,'[2]КОЛПИНО Февр.'!P37:Q37,'[3]КОЛПИНО Март'!P37:Q37,'[4]КОЛПИНО Апр.'!P37:Q37,'[5]КОЛПИНО Май'!P37:Q37,'[6]КОЛПИНО Июнь'!P37:Q37,'[7]КОЛПИНО Июль'!P37:Q37,'[8]КОЛПИНО Авг.'!P37:Q37,'[9]КОЛПИНО Сент.'!P37:Q37,'[10]КОЛПИНО Окт.'!P37:Q37,'[11]КОЛПИНО Нояб.'!P37:Q37,'[12]КОЛПИНО Дек.'!P37:Q37)</f>
        <v>0</v>
      </c>
      <c r="R40" s="47"/>
      <c r="S40" s="49">
        <f>SUM('[1]КОЛПИНО Янв. '!R37:S37,'[2]КОЛПИНО Февр.'!R37:S37,'[3]КОЛПИНО Март'!R37:S37,'[4]КОЛПИНО Апр.'!R37:S37,'[5]КОЛПИНО Май'!R37:S37,'[6]КОЛПИНО Июнь'!R37:S37,'[7]КОЛПИНО Июль'!R37:S37,'[8]КОЛПИНО Авг.'!R37:S37,'[9]КОЛПИНО Сент.'!R37:S37,'[10]КОЛПИНО Окт.'!R37:S37,'[11]КОЛПИНО Нояб.'!R37:S37,'[12]КОЛПИНО Дек.'!R37:S37)</f>
        <v>0</v>
      </c>
      <c r="T40" s="47"/>
      <c r="U40" s="49">
        <f>SUM('[1]КОЛПИНО Янв. '!T37:U37,'[2]КОЛПИНО Февр.'!T37:U37,'[3]КОЛПИНО Март'!T37:U37,'[4]КОЛПИНО Апр.'!T37:U37,'[5]КОЛПИНО Май'!T37:U37,'[6]КОЛПИНО Июнь'!T37:U37,'[7]КОЛПИНО Июль'!T37:U37,'[8]КОЛПИНО Авг.'!T37:U37,'[9]КОЛПИНО Сент.'!T37:U37,'[10]КОЛПИНО Окт.'!T37:U37,'[11]КОЛПИНО Нояб.'!T37:U37,'[12]КОЛПИНО Дек.'!T37:U37)</f>
        <v>0</v>
      </c>
      <c r="V40" s="47"/>
      <c r="W40" s="49">
        <f>SUM('[1]КОЛПИНО Янв. '!V37:W37,'[2]КОЛПИНО Февр.'!V37:W37,'[3]КОЛПИНО Март'!V37:W37,'[4]КОЛПИНО Апр.'!V37:W37,'[5]КОЛПИНО Май'!V37:W37,'[6]КОЛПИНО Июнь'!V37:W37,'[7]КОЛПИНО Июль'!V37:W37,'[8]КОЛПИНО Авг.'!V37:W37,'[9]КОЛПИНО Сент.'!V37:W37,'[10]КОЛПИНО Окт.'!V37:W37,'[11]КОЛПИНО Нояб.'!V37:W37,'[12]КОЛПИНО Дек.'!V37:W37)</f>
        <v>0</v>
      </c>
      <c r="X40" s="47"/>
      <c r="Y40" s="49">
        <f>SUM('[1]КОЛПИНО Янв. '!X37:Y37,'[2]КОЛПИНО Февр.'!X37:Y37,'[3]КОЛПИНО Март'!X37:Y37,'[4]КОЛПИНО Апр.'!X37:Y37,'[5]КОЛПИНО Май'!X37:Y37,'[6]КОЛПИНО Июнь'!X37:Y37,'[7]КОЛПИНО Июль'!X37:Y37,'[8]КОЛПИНО Авг.'!X37:Y37,'[9]КОЛПИНО Сент.'!X37:Y37,'[10]КОЛПИНО Окт.'!X37:Y37,'[11]КОЛПИНО Нояб.'!X37:Y37,'[12]КОЛПИНО Дек.'!X37:Y37)</f>
        <v>0</v>
      </c>
      <c r="Z40" s="47"/>
      <c r="AA40" s="49">
        <f>SUM('[1]КОЛПИНО Янв. '!Z37:AA37,'[2]КОЛПИНО Февр.'!Z37:AA37,'[3]КОЛПИНО Март'!Z37:AA37,'[4]КОЛПИНО Апр.'!Z37:AA37,'[5]КОЛПИНО Май'!Z37:AA37,'[6]КОЛПИНО Июнь'!Z37:AA37,'[7]КОЛПИНО Июль'!Z37:AA37,'[8]КОЛПИНО Авг.'!Z37:AA37,'[9]КОЛПИНО Сент.'!Z37:AA37,'[10]КОЛПИНО Окт.'!Z37:AA37,'[11]КОЛПИНО Нояб.'!Z37:AA37,'[12]КОЛПИНО Дек.'!Z37:AA37)</f>
        <v>0</v>
      </c>
      <c r="AB40" s="47"/>
      <c r="AC40" s="49">
        <f>SUM('[1]КОЛПИНО Янв. '!AB37:AC37,'[2]КОЛПИНО Февр.'!AB37:AC37,'[3]КОЛПИНО Март'!AB37:AC37,'[4]КОЛПИНО Апр.'!AB37:AC37,'[5]КОЛПИНО Май'!AB37:AC37,'[6]КОЛПИНО Июнь'!AB37:AC37,'[7]КОЛПИНО Июль'!AB37:AC37,'[8]КОЛПИНО Авг.'!AB37:AC37,'[9]КОЛПИНО Сент.'!AB37:AC37,'[10]КОЛПИНО Окт.'!AB37:AC37,'[11]КОЛПИНО Нояб.'!AB37:AC37,'[12]КОЛПИНО Дек.'!AB37:AC37)</f>
        <v>0</v>
      </c>
      <c r="AD40" s="47"/>
      <c r="AE40" s="49">
        <f>SUM('[1]КОЛПИНО Янв. '!AD37:AE37,'[2]КОЛПИНО Февр.'!AD37:AE37,'[3]КОЛПИНО Март'!AD37:AE37,'[4]КОЛПИНО Апр.'!AD37:AE37,'[5]КОЛПИНО Май'!AD37:AE37,'[6]КОЛПИНО Июнь'!AD37:AE37,'[7]КОЛПИНО Июль'!AD37:AE37,'[8]КОЛПИНО Авг.'!AD37:AE37,'[9]КОЛПИНО Сент.'!AD37:AE37,'[10]КОЛПИНО Окт.'!AD37:AE37,'[11]КОЛПИНО Нояб.'!AD37:AE37,'[12]КОЛПИНО Дек.'!AD37:AE37)</f>
        <v>0</v>
      </c>
      <c r="AF40" s="47"/>
      <c r="AG40" s="49">
        <f>SUM('[1]КОЛПИНО Янв. '!AF37:AG37,'[2]КОЛПИНО Февр.'!AF37:AG37,'[3]КОЛПИНО Март'!AF37:AG37,'[4]КОЛПИНО Апр.'!AF37:AG37,'[5]КОЛПИНО Май'!AF37:AG37,'[6]КОЛПИНО Июнь'!AF37:AG37,'[7]КОЛПИНО Июль'!AF37:AG37,'[8]КОЛПИНО Авг.'!AF37:AG37,'[9]КОЛПИНО Сент.'!AF37:AG37,'[10]КОЛПИНО Окт.'!AF37:AG37,'[11]КОЛПИНО Нояб.'!AF37:AG37,'[12]КОЛПИНО Дек.'!AF37:AG37)</f>
        <v>0</v>
      </c>
      <c r="AH40" s="47"/>
      <c r="AI40" s="49">
        <f>SUM('[1]КОЛПИНО Янв. '!AH37:AI37,'[2]КОЛПИНО Февр.'!AH37:AI37,'[3]КОЛПИНО Март'!AH37:AI37,'[4]КОЛПИНО Апр.'!AH37:AI37,'[5]КОЛПИНО Май'!AH37:AI37,'[6]КОЛПИНО Июнь'!AH37:AI37,'[7]КОЛПИНО Июль'!AH37:AI37,'[8]КОЛПИНО Авг.'!AH37:AI37,'[9]КОЛПИНО Сент.'!AH37:AI37,'[10]КОЛПИНО Окт.'!AH37:AI37,'[11]КОЛПИНО Нояб.'!AH37:AI37,'[12]КОЛПИНО Дек.'!AH37:AI37)</f>
        <v>0</v>
      </c>
      <c r="AJ40" s="47"/>
      <c r="AK40" s="49">
        <f>SUM('[1]КОЛПИНО Янв. '!AJ37:AK37,'[2]КОЛПИНО Февр.'!AJ37:AK37,'[3]КОЛПИНО Март'!AJ37:AK37,'[4]КОЛПИНО Апр.'!AJ37:AK37,'[5]КОЛПИНО Май'!AJ37:AK37,'[6]КОЛПИНО Июнь'!AJ37:AK37,'[7]КОЛПИНО Июль'!AJ37:AK37,'[8]КОЛПИНО Авг.'!AJ37:AK37,'[9]КОЛПИНО Сент.'!AJ37:AK37,'[10]КОЛПИНО Окт.'!AJ37:AK37,'[11]КОЛПИНО Нояб.'!AJ37:AK37,'[12]КОЛПИНО Дек.'!AJ37:AK37)</f>
        <v>0</v>
      </c>
      <c r="AL40" s="47"/>
      <c r="AM40" s="49">
        <f>SUM('[1]КОЛПИНО Янв. '!AL37:AM37,'[2]КОЛПИНО Февр.'!AL37:AM37,'[3]КОЛПИНО Март'!AL37:AM37,'[4]КОЛПИНО Апр.'!AL37:AM37,'[5]КОЛПИНО Май'!AL37:AM37,'[6]КОЛПИНО Июнь'!AL37:AM37,'[7]КОЛПИНО Июль'!AL37:AM37,'[8]КОЛПИНО Авг.'!AL37:AM37,'[9]КОЛПИНО Сент.'!AL37:AM37,'[10]КОЛПИНО Окт.'!AL37:AM37,'[11]КОЛПИНО Нояб.'!AL37:AM37,'[12]КОЛПИНО Дек.'!AL37:AM37)</f>
        <v>0</v>
      </c>
      <c r="AN40" s="47"/>
      <c r="AO40" s="49">
        <f>SUM('[1]КОЛПИНО Янв. '!AN37:AO37,'[2]КОЛПИНО Февр.'!AN37:AO37,'[3]КОЛПИНО Март'!AN37:AO37,'[4]КОЛПИНО Апр.'!AN37:AO37,'[5]КОЛПИНО Май'!AN37:AO37,'[6]КОЛПИНО Июнь'!AN37:AO37,'[7]КОЛПИНО Июль'!AN37:AO37,'[8]КОЛПИНО Авг.'!AN37:AO37,'[9]КОЛПИНО Сент.'!AN37:AO37,'[10]КОЛПИНО Окт.'!AN37:AO37,'[11]КОЛПИНО Нояб.'!AN37:AO37,'[12]КОЛПИНО Дек.'!AN37:AO37)</f>
        <v>0</v>
      </c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</row>
    <row r="41" spans="1:96" s="4" customFormat="1" ht="15.95" customHeight="1" x14ac:dyDescent="0.25">
      <c r="A41" s="198"/>
      <c r="B41" s="200"/>
      <c r="C41" s="22" t="s">
        <v>5</v>
      </c>
      <c r="D41" s="55">
        <v>15</v>
      </c>
      <c r="E41" s="49">
        <f>SUM('[1]КОЛПИНО Янв. '!D38:E38,'[2]КОЛПИНО Февр.'!D38:E38,'[3]КОЛПИНО Март'!D38:E38,'[4]КОЛПИНО Апр.'!D38:E38,'[5]КОЛПИНО Май'!D38:E38,'[6]КОЛПИНО Июнь'!D38:E38,'[7]КОЛПИНО Июль'!D38:E38,'[8]КОЛПИНО Авг.'!D38:E38,'[9]КОЛПИНО Сент.'!D38:E38,'[10]КОЛПИНО Окт.'!D38:E38,'[11]КОЛПИНО Нояб.'!D38:E38,'[12]КОЛПИНО Дек.'!D38:E38)</f>
        <v>0</v>
      </c>
      <c r="F41" s="47"/>
      <c r="G41" s="49">
        <f>SUM('[1]КОЛПИНО Янв. '!F38:G38,'[2]КОЛПИНО Февр.'!F38:G38,'[3]КОЛПИНО Март'!F38:G38,'[4]КОЛПИНО Апр.'!F38:G38,'[5]КОЛПИНО Май'!F38:G38,'[6]КОЛПИНО Июнь'!F38:G38,'[7]КОЛПИНО Июль'!F38:G38,'[8]КОЛПИНО Авг.'!F38:G38,'[9]КОЛПИНО Сент.'!F38:G38,'[10]КОЛПИНО Окт.'!F38:G38,'[11]КОЛПИНО Нояб.'!F38:G38,'[12]КОЛПИНО Дек.'!F38:G38)</f>
        <v>0</v>
      </c>
      <c r="H41" s="47"/>
      <c r="I41" s="49">
        <f>SUM('[1]КОЛПИНО Янв. '!H38:I38,'[2]КОЛПИНО Февр.'!H38:I38,'[3]КОЛПИНО Март'!H38:I38,'[4]КОЛПИНО Апр.'!H38:I38,'[5]КОЛПИНО Май'!H38:I38,'[6]КОЛПИНО Июнь'!H38:I38,'[7]КОЛПИНО Июль'!H38:I38,'[8]КОЛПИНО Авг.'!H38:I38,'[9]КОЛПИНО Сент.'!H38:I38,'[10]КОЛПИНО Окт.'!H38:I38,'[11]КОЛПИНО Нояб.'!H38:I38,'[12]КОЛПИНО Дек.'!H38:I38)</f>
        <v>0</v>
      </c>
      <c r="J41" s="47"/>
      <c r="K41" s="49">
        <f>SUM('[1]КОЛПИНО Янв. '!J38:K38,'[2]КОЛПИНО Февр.'!J38:K38,'[3]КОЛПИНО Март'!J38:K38,'[4]КОЛПИНО Апр.'!J38:K38,'[5]КОЛПИНО Май'!J38:K38,'[6]КОЛПИНО Июнь'!J38:K38,'[7]КОЛПИНО Июль'!J38:K38,'[8]КОЛПИНО Авг.'!J38:K38,'[9]КОЛПИНО Сент.'!J38:K38,'[10]КОЛПИНО Окт.'!J38:K38,'[11]КОЛПИНО Нояб.'!J38:K38,'[12]КОЛПИНО Дек.'!J38:K38)</f>
        <v>0</v>
      </c>
      <c r="L41" s="47"/>
      <c r="M41" s="49">
        <f>SUM('[1]КОЛПИНО Янв. '!L38:M38,'[2]КОЛПИНО Февр.'!L38:M38,'[3]КОЛПИНО Март'!L38:M38,'[4]КОЛПИНО Апр.'!L38:M38,'[5]КОЛПИНО Май'!L38:M38,'[6]КОЛПИНО Июнь'!L38:M38,'[7]КОЛПИНО Июль'!L38:M38,'[8]КОЛПИНО Авг.'!L38:M38,'[9]КОЛПИНО Сент.'!L38:M38,'[10]КОЛПИНО Окт.'!L38:M38,'[11]КОЛПИНО Нояб.'!L38:M38,'[12]КОЛПИНО Дек.'!L38:M38)</f>
        <v>0</v>
      </c>
      <c r="N41" s="47"/>
      <c r="O41" s="49">
        <f>SUM('[1]КОЛПИНО Янв. '!N38:O38,'[2]КОЛПИНО Февр.'!N38:O38,'[3]КОЛПИНО Март'!N38:O38,'[4]КОЛПИНО Апр.'!N38:O38,'[5]КОЛПИНО Май'!N38:O38,'[6]КОЛПИНО Июнь'!N38:O38,'[7]КОЛПИНО Июль'!N38:O38,'[8]КОЛПИНО Авг.'!N38:O38,'[9]КОЛПИНО Сент.'!N38:O38,'[10]КОЛПИНО Окт.'!N38:O38,'[11]КОЛПИНО Нояб.'!N38:O38,'[12]КОЛПИНО Дек.'!N38:O38)</f>
        <v>0</v>
      </c>
      <c r="P41" s="47"/>
      <c r="Q41" s="49">
        <f>SUM('[1]КОЛПИНО Янв. '!P38:Q38,'[2]КОЛПИНО Февр.'!P38:Q38,'[3]КОЛПИНО Март'!P38:Q38,'[4]КОЛПИНО Апр.'!P38:Q38,'[5]КОЛПИНО Май'!P38:Q38,'[6]КОЛПИНО Июнь'!P38:Q38,'[7]КОЛПИНО Июль'!P38:Q38,'[8]КОЛПИНО Авг.'!P38:Q38,'[9]КОЛПИНО Сент.'!P38:Q38,'[10]КОЛПИНО Окт.'!P38:Q38,'[11]КОЛПИНО Нояб.'!P38:Q38,'[12]КОЛПИНО Дек.'!P38:Q38)</f>
        <v>0</v>
      </c>
      <c r="R41" s="47"/>
      <c r="S41" s="49">
        <f>SUM('[1]КОЛПИНО Янв. '!R38:S38,'[2]КОЛПИНО Февр.'!R38:S38,'[3]КОЛПИНО Март'!R38:S38,'[4]КОЛПИНО Апр.'!R38:S38,'[5]КОЛПИНО Май'!R38:S38,'[6]КОЛПИНО Июнь'!R38:S38,'[7]КОЛПИНО Июль'!R38:S38,'[8]КОЛПИНО Авг.'!R38:S38,'[9]КОЛПИНО Сент.'!R38:S38,'[10]КОЛПИНО Окт.'!R38:S38,'[11]КОЛПИНО Нояб.'!R38:S38,'[12]КОЛПИНО Дек.'!R38:S38)</f>
        <v>0</v>
      </c>
      <c r="T41" s="47"/>
      <c r="U41" s="49">
        <f>SUM('[1]КОЛПИНО Янв. '!T38:U38,'[2]КОЛПИНО Февр.'!T38:U38,'[3]КОЛПИНО Март'!T38:U38,'[4]КОЛПИНО Апр.'!T38:U38,'[5]КОЛПИНО Май'!T38:U38,'[6]КОЛПИНО Июнь'!T38:U38,'[7]КОЛПИНО Июль'!T38:U38,'[8]КОЛПИНО Авг.'!T38:U38,'[9]КОЛПИНО Сент.'!T38:U38,'[10]КОЛПИНО Окт.'!T38:U38,'[11]КОЛПИНО Нояб.'!T38:U38,'[12]КОЛПИНО Дек.'!T38:U38)</f>
        <v>0</v>
      </c>
      <c r="V41" s="47"/>
      <c r="W41" s="49">
        <f>SUM('[1]КОЛПИНО Янв. '!V38:W38,'[2]КОЛПИНО Февр.'!V38:W38,'[3]КОЛПИНО Март'!V38:W38,'[4]КОЛПИНО Апр.'!V38:W38,'[5]КОЛПИНО Май'!V38:W38,'[6]КОЛПИНО Июнь'!V38:W38,'[7]КОЛПИНО Июль'!V38:W38,'[8]КОЛПИНО Авг.'!V38:W38,'[9]КОЛПИНО Сент.'!V38:W38,'[10]КОЛПИНО Окт.'!V38:W38,'[11]КОЛПИНО Нояб.'!V38:W38,'[12]КОЛПИНО Дек.'!V38:W38)</f>
        <v>0</v>
      </c>
      <c r="X41" s="47"/>
      <c r="Y41" s="49">
        <f>SUM('[1]КОЛПИНО Янв. '!X38:Y38,'[2]КОЛПИНО Февр.'!X38:Y38,'[3]КОЛПИНО Март'!X38:Y38,'[4]КОЛПИНО Апр.'!X38:Y38,'[5]КОЛПИНО Май'!X38:Y38,'[6]КОЛПИНО Июнь'!X38:Y38,'[7]КОЛПИНО Июль'!X38:Y38,'[8]КОЛПИНО Авг.'!X38:Y38,'[9]КОЛПИНО Сент.'!X38:Y38,'[10]КОЛПИНО Окт.'!X38:Y38,'[11]КОЛПИНО Нояб.'!X38:Y38,'[12]КОЛПИНО Дек.'!X38:Y38)</f>
        <v>0</v>
      </c>
      <c r="Z41" s="47"/>
      <c r="AA41" s="49">
        <f>SUM('[1]КОЛПИНО Янв. '!Z38:AA38,'[2]КОЛПИНО Февр.'!Z38:AA38,'[3]КОЛПИНО Март'!Z38:AA38,'[4]КОЛПИНО Апр.'!Z38:AA38,'[5]КОЛПИНО Май'!Z38:AA38,'[6]КОЛПИНО Июнь'!Z38:AA38,'[7]КОЛПИНО Июль'!Z38:AA38,'[8]КОЛПИНО Авг.'!Z38:AA38,'[9]КОЛПИНО Сент.'!Z38:AA38,'[10]КОЛПИНО Окт.'!Z38:AA38,'[11]КОЛПИНО Нояб.'!Z38:AA38,'[12]КОЛПИНО Дек.'!Z38:AA38)</f>
        <v>0</v>
      </c>
      <c r="AB41" s="47"/>
      <c r="AC41" s="49">
        <f>SUM('[1]КОЛПИНО Янв. '!AB38:AC38,'[2]КОЛПИНО Февр.'!AB38:AC38,'[3]КОЛПИНО Март'!AB38:AC38,'[4]КОЛПИНО Апр.'!AB38:AC38,'[5]КОЛПИНО Май'!AB38:AC38,'[6]КОЛПИНО Июнь'!AB38:AC38,'[7]КОЛПИНО Июль'!AB38:AC38,'[8]КОЛПИНО Авг.'!AB38:AC38,'[9]КОЛПИНО Сент.'!AB38:AC38,'[10]КОЛПИНО Окт.'!AB38:AC38,'[11]КОЛПИНО Нояб.'!AB38:AC38,'[12]КОЛПИНО Дек.'!AB38:AC38)</f>
        <v>0</v>
      </c>
      <c r="AD41" s="47"/>
      <c r="AE41" s="49">
        <f>SUM('[1]КОЛПИНО Янв. '!AD38:AE38,'[2]КОЛПИНО Февр.'!AD38:AE38,'[3]КОЛПИНО Март'!AD38:AE38,'[4]КОЛПИНО Апр.'!AD38:AE38,'[5]КОЛПИНО Май'!AD38:AE38,'[6]КОЛПИНО Июнь'!AD38:AE38,'[7]КОЛПИНО Июль'!AD38:AE38,'[8]КОЛПИНО Авг.'!AD38:AE38,'[9]КОЛПИНО Сент.'!AD38:AE38,'[10]КОЛПИНО Окт.'!AD38:AE38,'[11]КОЛПИНО Нояб.'!AD38:AE38,'[12]КОЛПИНО Дек.'!AD38:AE38)</f>
        <v>0</v>
      </c>
      <c r="AF41" s="47"/>
      <c r="AG41" s="49">
        <f>SUM('[1]КОЛПИНО Янв. '!AF38:AG38,'[2]КОЛПИНО Февр.'!AF38:AG38,'[3]КОЛПИНО Март'!AF38:AG38,'[4]КОЛПИНО Апр.'!AF38:AG38,'[5]КОЛПИНО Май'!AF38:AG38,'[6]КОЛПИНО Июнь'!AF38:AG38,'[7]КОЛПИНО Июль'!AF38:AG38,'[8]КОЛПИНО Авг.'!AF38:AG38,'[9]КОЛПИНО Сент.'!AF38:AG38,'[10]КОЛПИНО Окт.'!AF38:AG38,'[11]КОЛПИНО Нояб.'!AF38:AG38,'[12]КОЛПИНО Дек.'!AF38:AG38)</f>
        <v>0</v>
      </c>
      <c r="AH41" s="47"/>
      <c r="AI41" s="49">
        <f>SUM('[1]КОЛПИНО Янв. '!AH38:AI38,'[2]КОЛПИНО Февр.'!AH38:AI38,'[3]КОЛПИНО Март'!AH38:AI38,'[4]КОЛПИНО Апр.'!AH38:AI38,'[5]КОЛПИНО Май'!AH38:AI38,'[6]КОЛПИНО Июнь'!AH38:AI38,'[7]КОЛПИНО Июль'!AH38:AI38,'[8]КОЛПИНО Авг.'!AH38:AI38,'[9]КОЛПИНО Сент.'!AH38:AI38,'[10]КОЛПИНО Окт.'!AH38:AI38,'[11]КОЛПИНО Нояб.'!AH38:AI38,'[12]КОЛПИНО Дек.'!AH38:AI38)</f>
        <v>0</v>
      </c>
      <c r="AJ41" s="47"/>
      <c r="AK41" s="49">
        <f>SUM('[1]КОЛПИНО Янв. '!AJ38:AK38,'[2]КОЛПИНО Февр.'!AJ38:AK38,'[3]КОЛПИНО Март'!AJ38:AK38,'[4]КОЛПИНО Апр.'!AJ38:AK38,'[5]КОЛПИНО Май'!AJ38:AK38,'[6]КОЛПИНО Июнь'!AJ38:AK38,'[7]КОЛПИНО Июль'!AJ38:AK38,'[8]КОЛПИНО Авг.'!AJ38:AK38,'[9]КОЛПИНО Сент.'!AJ38:AK38,'[10]КОЛПИНО Окт.'!AJ38:AK38,'[11]КОЛПИНО Нояб.'!AJ38:AK38,'[12]КОЛПИНО Дек.'!AJ38:AK38)</f>
        <v>0</v>
      </c>
      <c r="AL41" s="47"/>
      <c r="AM41" s="49">
        <f>SUM('[1]КОЛПИНО Янв. '!AL38:AM38,'[2]КОЛПИНО Февр.'!AL38:AM38,'[3]КОЛПИНО Март'!AL38:AM38,'[4]КОЛПИНО Апр.'!AL38:AM38,'[5]КОЛПИНО Май'!AL38:AM38,'[6]КОЛПИНО Июнь'!AL38:AM38,'[7]КОЛПИНО Июль'!AL38:AM38,'[8]КОЛПИНО Авг.'!AL38:AM38,'[9]КОЛПИНО Сент.'!AL38:AM38,'[10]КОЛПИНО Окт.'!AL38:AM38,'[11]КОЛПИНО Нояб.'!AL38:AM38,'[12]КОЛПИНО Дек.'!AL38:AM38)</f>
        <v>0</v>
      </c>
      <c r="AN41" s="47"/>
      <c r="AO41" s="49">
        <f>SUM('[1]КОЛПИНО Янв. '!AN38:AO38,'[2]КОЛПИНО Февр.'!AN38:AO38,'[3]КОЛПИНО Март'!AN38:AO38,'[4]КОЛПИНО Апр.'!AN38:AO38,'[5]КОЛПИНО Май'!AN38:AO38,'[6]КОЛПИНО Июнь'!AN38:AO38,'[7]КОЛПИНО Июль'!AN38:AO38,'[8]КОЛПИНО Авг.'!AN38:AO38,'[9]КОЛПИНО Сент.'!AN38:AO38,'[10]КОЛПИНО Окт.'!AN38:AO38,'[11]КОЛПИНО Нояб.'!AN38:AO38,'[12]КОЛПИНО Дек.'!AN38:AO38)</f>
        <v>0</v>
      </c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19"/>
    </row>
    <row r="42" spans="1:96" s="4" customFormat="1" ht="15.95" customHeight="1" x14ac:dyDescent="0.25">
      <c r="A42" s="198">
        <v>17</v>
      </c>
      <c r="B42" s="200" t="s">
        <v>205</v>
      </c>
      <c r="C42" s="24" t="s">
        <v>10</v>
      </c>
      <c r="D42" s="47"/>
      <c r="E42" s="49">
        <f>SUM('[1]КОЛПИНО Янв. '!D39:E39,'[2]КОЛПИНО Февр.'!D39:E39,'[3]КОЛПИНО Март'!D39:E39,'[4]КОЛПИНО Апр.'!D39:E39,'[5]КОЛПИНО Май'!D39:E39,'[6]КОЛПИНО Июнь'!D39:E39,'[7]КОЛПИНО Июль'!D39:E39,'[8]КОЛПИНО Авг.'!D39:E39,'[9]КОЛПИНО Сент.'!D39:E39,'[10]КОЛПИНО Окт.'!D39:E39,'[11]КОЛПИНО Нояб.'!D39:E39,'[12]КОЛПИНО Дек.'!D39:E39)</f>
        <v>0</v>
      </c>
      <c r="F42" s="47"/>
      <c r="G42" s="49">
        <f>SUM('[1]КОЛПИНО Янв. '!F39:G39,'[2]КОЛПИНО Февр.'!F39:G39,'[3]КОЛПИНО Март'!F39:G39,'[4]КОЛПИНО Апр.'!F39:G39,'[5]КОЛПИНО Май'!F39:G39,'[6]КОЛПИНО Июнь'!F39:G39,'[7]КОЛПИНО Июль'!F39:G39,'[8]КОЛПИНО Авг.'!F39:G39,'[9]КОЛПИНО Сент.'!F39:G39,'[10]КОЛПИНО Окт.'!F39:G39,'[11]КОЛПИНО Нояб.'!F39:G39,'[12]КОЛПИНО Дек.'!F39:G39)</f>
        <v>0</v>
      </c>
      <c r="H42" s="47"/>
      <c r="I42" s="49">
        <f>SUM('[1]КОЛПИНО Янв. '!H39:I39,'[2]КОЛПИНО Февр.'!H39:I39,'[3]КОЛПИНО Март'!H39:I39,'[4]КОЛПИНО Апр.'!H39:I39,'[5]КОЛПИНО Май'!H39:I39,'[6]КОЛПИНО Июнь'!H39:I39,'[7]КОЛПИНО Июль'!H39:I39,'[8]КОЛПИНО Авг.'!H39:I39,'[9]КОЛПИНО Сент.'!H39:I39,'[10]КОЛПИНО Окт.'!H39:I39,'[11]КОЛПИНО Нояб.'!H39:I39,'[12]КОЛПИНО Дек.'!H39:I39)</f>
        <v>0</v>
      </c>
      <c r="J42" s="47"/>
      <c r="K42" s="49">
        <f>SUM('[1]КОЛПИНО Янв. '!J39:K39,'[2]КОЛПИНО Февр.'!J39:K39,'[3]КОЛПИНО Март'!J39:K39,'[4]КОЛПИНО Апр.'!J39:K39,'[5]КОЛПИНО Май'!J39:K39,'[6]КОЛПИНО Июнь'!J39:K39,'[7]КОЛПИНО Июль'!J39:K39,'[8]КОЛПИНО Авг.'!J39:K39,'[9]КОЛПИНО Сент.'!J39:K39,'[10]КОЛПИНО Окт.'!J39:K39,'[11]КОЛПИНО Нояб.'!J39:K39,'[12]КОЛПИНО Дек.'!J39:K39)</f>
        <v>0</v>
      </c>
      <c r="L42" s="47"/>
      <c r="M42" s="49">
        <f>SUM('[1]КОЛПИНО Янв. '!L39:M39,'[2]КОЛПИНО Февр.'!L39:M39,'[3]КОЛПИНО Март'!L39:M39,'[4]КОЛПИНО Апр.'!L39:M39,'[5]КОЛПИНО Май'!L39:M39,'[6]КОЛПИНО Июнь'!L39:M39,'[7]КОЛПИНО Июль'!L39:M39,'[8]КОЛПИНО Авг.'!L39:M39,'[9]КОЛПИНО Сент.'!L39:M39,'[10]КОЛПИНО Окт.'!L39:M39,'[11]КОЛПИНО Нояб.'!L39:M39,'[12]КОЛПИНО Дек.'!L39:M39)</f>
        <v>0</v>
      </c>
      <c r="N42" s="47"/>
      <c r="O42" s="49">
        <f>SUM('[1]КОЛПИНО Янв. '!N39:O39,'[2]КОЛПИНО Февр.'!N39:O39,'[3]КОЛПИНО Март'!N39:O39,'[4]КОЛПИНО Апр.'!N39:O39,'[5]КОЛПИНО Май'!N39:O39,'[6]КОЛПИНО Июнь'!N39:O39,'[7]КОЛПИНО Июль'!N39:O39,'[8]КОЛПИНО Авг.'!N39:O39,'[9]КОЛПИНО Сент.'!N39:O39,'[10]КОЛПИНО Окт.'!N39:O39,'[11]КОЛПИНО Нояб.'!N39:O39,'[12]КОЛПИНО Дек.'!N39:O39)</f>
        <v>0</v>
      </c>
      <c r="P42" s="47">
        <v>16</v>
      </c>
      <c r="Q42" s="49">
        <f>SUM('[1]КОЛПИНО Янв. '!P39:Q39,'[2]КОЛПИНО Февр.'!P39:Q39,'[3]КОЛПИНО Март'!P39:Q39,'[4]КОЛПИНО Апр.'!P39:Q39,'[5]КОЛПИНО Май'!P39:Q39,'[6]КОЛПИНО Июнь'!P39:Q39,'[7]КОЛПИНО Июль'!P39:Q39,'[8]КОЛПИНО Авг.'!P39:Q39,'[9]КОЛПИНО Сент.'!P39:Q39,'[10]КОЛПИНО Окт.'!P39:Q39,'[11]КОЛПИНО Нояб.'!P39:Q39,'[12]КОЛПИНО Дек.'!P39:Q39)</f>
        <v>5</v>
      </c>
      <c r="R42" s="47"/>
      <c r="S42" s="49">
        <f>SUM('[1]КОЛПИНО Янв. '!R39:S39,'[2]КОЛПИНО Февр.'!R39:S39,'[3]КОЛПИНО Март'!R39:S39,'[4]КОЛПИНО Апр.'!R39:S39,'[5]КОЛПИНО Май'!R39:S39,'[6]КОЛПИНО Июнь'!R39:S39,'[7]КОЛПИНО Июль'!R39:S39,'[8]КОЛПИНО Авг.'!R39:S39,'[9]КОЛПИНО Сент.'!R39:S39,'[10]КОЛПИНО Окт.'!R39:S39,'[11]КОЛПИНО Нояб.'!R39:S39,'[12]КОЛПИНО Дек.'!R39:S39)</f>
        <v>0</v>
      </c>
      <c r="T42" s="47"/>
      <c r="U42" s="49">
        <f>SUM('[1]КОЛПИНО Янв. '!T39:U39,'[2]КОЛПИНО Февр.'!T39:U39,'[3]КОЛПИНО Март'!T39:U39,'[4]КОЛПИНО Апр.'!T39:U39,'[5]КОЛПИНО Май'!T39:U39,'[6]КОЛПИНО Июнь'!T39:U39,'[7]КОЛПИНО Июль'!T39:U39,'[8]КОЛПИНО Авг.'!T39:U39,'[9]КОЛПИНО Сент.'!T39:U39,'[10]КОЛПИНО Окт.'!T39:U39,'[11]КОЛПИНО Нояб.'!T39:U39,'[12]КОЛПИНО Дек.'!T39:U39)</f>
        <v>0</v>
      </c>
      <c r="V42" s="47"/>
      <c r="W42" s="49">
        <f>SUM('[1]КОЛПИНО Янв. '!V39:W39,'[2]КОЛПИНО Февр.'!V39:W39,'[3]КОЛПИНО Март'!V39:W39,'[4]КОЛПИНО Апр.'!V39:W39,'[5]КОЛПИНО Май'!V39:W39,'[6]КОЛПИНО Июнь'!V39:W39,'[7]КОЛПИНО Июль'!V39:W39,'[8]КОЛПИНО Авг.'!V39:W39,'[9]КОЛПИНО Сент.'!V39:W39,'[10]КОЛПИНО Окт.'!V39:W39,'[11]КОЛПИНО Нояб.'!V39:W39,'[12]КОЛПИНО Дек.'!V39:W39)</f>
        <v>0</v>
      </c>
      <c r="X42" s="47"/>
      <c r="Y42" s="49">
        <f>SUM('[1]КОЛПИНО Янв. '!X39:Y39,'[2]КОЛПИНО Февр.'!X39:Y39,'[3]КОЛПИНО Март'!X39:Y39,'[4]КОЛПИНО Апр.'!X39:Y39,'[5]КОЛПИНО Май'!X39:Y39,'[6]КОЛПИНО Июнь'!X39:Y39,'[7]КОЛПИНО Июль'!X39:Y39,'[8]КОЛПИНО Авг.'!X39:Y39,'[9]КОЛПИНО Сент.'!X39:Y39,'[10]КОЛПИНО Окт.'!X39:Y39,'[11]КОЛПИНО Нояб.'!X39:Y39,'[12]КОЛПИНО Дек.'!X39:Y39)</f>
        <v>0</v>
      </c>
      <c r="Z42" s="47"/>
      <c r="AA42" s="49">
        <f>SUM('[1]КОЛПИНО Янв. '!Z39:AA39,'[2]КОЛПИНО Февр.'!Z39:AA39,'[3]КОЛПИНО Март'!Z39:AA39,'[4]КОЛПИНО Апр.'!Z39:AA39,'[5]КОЛПИНО Май'!Z39:AA39,'[6]КОЛПИНО Июнь'!Z39:AA39,'[7]КОЛПИНО Июль'!Z39:AA39,'[8]КОЛПИНО Авг.'!Z39:AA39,'[9]КОЛПИНО Сент.'!Z39:AA39,'[10]КОЛПИНО Окт.'!Z39:AA39,'[11]КОЛПИНО Нояб.'!Z39:AA39,'[12]КОЛПИНО Дек.'!Z39:AA39)</f>
        <v>0</v>
      </c>
      <c r="AB42" s="47"/>
      <c r="AC42" s="49">
        <f>SUM('[1]КОЛПИНО Янв. '!AB39:AC39,'[2]КОЛПИНО Февр.'!AB39:AC39,'[3]КОЛПИНО Март'!AB39:AC39,'[4]КОЛПИНО Апр.'!AB39:AC39,'[5]КОЛПИНО Май'!AB39:AC39,'[6]КОЛПИНО Июнь'!AB39:AC39,'[7]КОЛПИНО Июль'!AB39:AC39,'[8]КОЛПИНО Авг.'!AB39:AC39,'[9]КОЛПИНО Сент.'!AB39:AC39,'[10]КОЛПИНО Окт.'!AB39:AC39,'[11]КОЛПИНО Нояб.'!AB39:AC39,'[12]КОЛПИНО Дек.'!AB39:AC39)</f>
        <v>0</v>
      </c>
      <c r="AD42" s="47">
        <v>10</v>
      </c>
      <c r="AE42" s="49">
        <f>SUM('[1]КОЛПИНО Янв. '!AD39:AE39,'[2]КОЛПИНО Февр.'!AD39:AE39,'[3]КОЛПИНО Март'!AD39:AE39,'[4]КОЛПИНО Апр.'!AD39:AE39,'[5]КОЛПИНО Май'!AD39:AE39,'[6]КОЛПИНО Июнь'!AD39:AE39,'[7]КОЛПИНО Июль'!AD39:AE39,'[8]КОЛПИНО Авг.'!AD39:AE39,'[9]КОЛПИНО Сент.'!AD39:AE39,'[10]КОЛПИНО Окт.'!AD39:AE39,'[11]КОЛПИНО Нояб.'!AD39:AE39,'[12]КОЛПИНО Дек.'!AD39:AE39)</f>
        <v>0</v>
      </c>
      <c r="AF42" s="47"/>
      <c r="AG42" s="49">
        <f>SUM('[1]КОЛПИНО Янв. '!AF39:AG39,'[2]КОЛПИНО Февр.'!AF39:AG39,'[3]КОЛПИНО Март'!AF39:AG39,'[4]КОЛПИНО Апр.'!AF39:AG39,'[5]КОЛПИНО Май'!AF39:AG39,'[6]КОЛПИНО Июнь'!AF39:AG39,'[7]КОЛПИНО Июль'!AF39:AG39,'[8]КОЛПИНО Авг.'!AF39:AG39,'[9]КОЛПИНО Сент.'!AF39:AG39,'[10]КОЛПИНО Окт.'!AF39:AG39,'[11]КОЛПИНО Нояб.'!AF39:AG39,'[12]КОЛПИНО Дек.'!AF39:AG39)</f>
        <v>0</v>
      </c>
      <c r="AH42" s="47">
        <v>4</v>
      </c>
      <c r="AI42" s="49">
        <f>SUM('[1]КОЛПИНО Янв. '!AH39:AI39,'[2]КОЛПИНО Февр.'!AH39:AI39,'[3]КОЛПИНО Март'!AH39:AI39,'[4]КОЛПИНО Апр.'!AH39:AI39,'[5]КОЛПИНО Май'!AH39:AI39,'[6]КОЛПИНО Июнь'!AH39:AI39,'[7]КОЛПИНО Июль'!AH39:AI39,'[8]КОЛПИНО Авг.'!AH39:AI39,'[9]КОЛПИНО Сент.'!AH39:AI39,'[10]КОЛПИНО Окт.'!AH39:AI39,'[11]КОЛПИНО Нояб.'!AH39:AI39,'[12]КОЛПИНО Дек.'!AH39:AI39)</f>
        <v>2</v>
      </c>
      <c r="AJ42" s="47">
        <v>4</v>
      </c>
      <c r="AK42" s="49">
        <f>SUM('[1]КОЛПИНО Янв. '!AJ39:AK39,'[2]КОЛПИНО Февр.'!AJ39:AK39,'[3]КОЛПИНО Март'!AJ39:AK39,'[4]КОЛПИНО Апр.'!AJ39:AK39,'[5]КОЛПИНО Май'!AJ39:AK39,'[6]КОЛПИНО Июнь'!AJ39:AK39,'[7]КОЛПИНО Июль'!AJ39:AK39,'[8]КОЛПИНО Авг.'!AJ39:AK39,'[9]КОЛПИНО Сент.'!AJ39:AK39,'[10]КОЛПИНО Окт.'!AJ39:AK39,'[11]КОЛПИНО Нояб.'!AJ39:AK39,'[12]КОЛПИНО Дек.'!AJ39:AK39)</f>
        <v>0</v>
      </c>
      <c r="AL42" s="47">
        <v>19</v>
      </c>
      <c r="AM42" s="49">
        <f>SUM('[1]КОЛПИНО Янв. '!AL39:AM39,'[2]КОЛПИНО Февр.'!AL39:AM39,'[3]КОЛПИНО Март'!AL39:AM39,'[4]КОЛПИНО Апр.'!AL39:AM39,'[5]КОЛПИНО Май'!AL39:AM39,'[6]КОЛПИНО Июнь'!AL39:AM39,'[7]КОЛПИНО Июль'!AL39:AM39,'[8]КОЛПИНО Авг.'!AL39:AM39,'[9]КОЛПИНО Сент.'!AL39:AM39,'[10]КОЛПИНО Окт.'!AL39:AM39,'[11]КОЛПИНО Нояб.'!AL39:AM39,'[12]КОЛПИНО Дек.'!AL39:AM39)</f>
        <v>2</v>
      </c>
      <c r="AN42" s="47">
        <v>6</v>
      </c>
      <c r="AO42" s="49">
        <f>SUM('[1]КОЛПИНО Янв. '!AN39:AO39,'[2]КОЛПИНО Февр.'!AN39:AO39,'[3]КОЛПИНО Март'!AN39:AO39,'[4]КОЛПИНО Апр.'!AN39:AO39,'[5]КОЛПИНО Май'!AN39:AO39,'[6]КОЛПИНО Июнь'!AN39:AO39,'[7]КОЛПИНО Июль'!AN39:AO39,'[8]КОЛПИНО Авг.'!AN39:AO39,'[9]КОЛПИНО Сент.'!AN39:AO39,'[10]КОЛПИНО Окт.'!AN39:AO39,'[11]КОЛПИНО Нояб.'!AN39:AO39,'[12]КОЛПИНО Дек.'!AN39:AO39)</f>
        <v>1</v>
      </c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</row>
    <row r="43" spans="1:96" s="4" customFormat="1" ht="15.95" customHeight="1" x14ac:dyDescent="0.25">
      <c r="A43" s="198"/>
      <c r="B43" s="200" t="s">
        <v>26</v>
      </c>
      <c r="C43" s="22" t="s">
        <v>5</v>
      </c>
      <c r="D43" s="47"/>
      <c r="E43" s="49">
        <f>SUM('[1]КОЛПИНО Янв. '!D40:E40,'[2]КОЛПИНО Февр.'!D40:E40,'[3]КОЛПИНО Март'!D40:E40,'[4]КОЛПИНО Апр.'!D40:E40,'[5]КОЛПИНО Май'!D40:E40,'[6]КОЛПИНО Июнь'!D40:E40,'[7]КОЛПИНО Июль'!D40:E40,'[8]КОЛПИНО Авг.'!D40:E40,'[9]КОЛПИНО Сент.'!D40:E40,'[10]КОЛПИНО Окт.'!D40:E40,'[11]КОЛПИНО Нояб.'!D40:E40,'[12]КОЛПИНО Дек.'!D40:E40)</f>
        <v>0</v>
      </c>
      <c r="F43" s="47"/>
      <c r="G43" s="49">
        <f>SUM('[1]КОЛПИНО Янв. '!F40:G40,'[2]КОЛПИНО Февр.'!F40:G40,'[3]КОЛПИНО Март'!F40:G40,'[4]КОЛПИНО Апр.'!F40:G40,'[5]КОЛПИНО Май'!F40:G40,'[6]КОЛПИНО Июнь'!F40:G40,'[7]КОЛПИНО Июль'!F40:G40,'[8]КОЛПИНО Авг.'!F40:G40,'[9]КОЛПИНО Сент.'!F40:G40,'[10]КОЛПИНО Окт.'!F40:G40,'[11]КОЛПИНО Нояб.'!F40:G40,'[12]КОЛПИНО Дек.'!F40:G40)</f>
        <v>0</v>
      </c>
      <c r="H43" s="47"/>
      <c r="I43" s="49">
        <f>SUM('[1]КОЛПИНО Янв. '!H40:I40,'[2]КОЛПИНО Февр.'!H40:I40,'[3]КОЛПИНО Март'!H40:I40,'[4]КОЛПИНО Апр.'!H40:I40,'[5]КОЛПИНО Май'!H40:I40,'[6]КОЛПИНО Июнь'!H40:I40,'[7]КОЛПИНО Июль'!H40:I40,'[8]КОЛПИНО Авг.'!H40:I40,'[9]КОЛПИНО Сент.'!H40:I40,'[10]КОЛПИНО Окт.'!H40:I40,'[11]КОЛПИНО Нояб.'!H40:I40,'[12]КОЛПИНО Дек.'!H40:I40)</f>
        <v>0</v>
      </c>
      <c r="J43" s="47"/>
      <c r="K43" s="49">
        <f>SUM('[1]КОЛПИНО Янв. '!J40:K40,'[2]КОЛПИНО Февр.'!J40:K40,'[3]КОЛПИНО Март'!J40:K40,'[4]КОЛПИНО Апр.'!J40:K40,'[5]КОЛПИНО Май'!J40:K40,'[6]КОЛПИНО Июнь'!J40:K40,'[7]КОЛПИНО Июль'!J40:K40,'[8]КОЛПИНО Авг.'!J40:K40,'[9]КОЛПИНО Сент.'!J40:K40,'[10]КОЛПИНО Окт.'!J40:K40,'[11]КОЛПИНО Нояб.'!J40:K40,'[12]КОЛПИНО Дек.'!J40:K40)</f>
        <v>0</v>
      </c>
      <c r="L43" s="47"/>
      <c r="M43" s="49">
        <f>SUM('[1]КОЛПИНО Янв. '!L40:M40,'[2]КОЛПИНО Февр.'!L40:M40,'[3]КОЛПИНО Март'!L40:M40,'[4]КОЛПИНО Апр.'!L40:M40,'[5]КОЛПИНО Май'!L40:M40,'[6]КОЛПИНО Июнь'!L40:M40,'[7]КОЛПИНО Июль'!L40:M40,'[8]КОЛПИНО Авг.'!L40:M40,'[9]КОЛПИНО Сент.'!L40:M40,'[10]КОЛПИНО Окт.'!L40:M40,'[11]КОЛПИНО Нояб.'!L40:M40,'[12]КОЛПИНО Дек.'!L40:M40)</f>
        <v>0</v>
      </c>
      <c r="N43" s="47"/>
      <c r="O43" s="49">
        <f>SUM('[1]КОЛПИНО Янв. '!N40:O40,'[2]КОЛПИНО Февр.'!N40:O40,'[3]КОЛПИНО Март'!N40:O40,'[4]КОЛПИНО Апр.'!N40:O40,'[5]КОЛПИНО Май'!N40:O40,'[6]КОЛПИНО Июнь'!N40:O40,'[7]КОЛПИНО Июль'!N40:O40,'[8]КОЛПИНО Авг.'!N40:O40,'[9]КОЛПИНО Сент.'!N40:O40,'[10]КОЛПИНО Окт.'!N40:O40,'[11]КОЛПИНО Нояб.'!N40:O40,'[12]КОЛПИНО Дек.'!N40:O40)</f>
        <v>0</v>
      </c>
      <c r="P43" s="55">
        <v>16</v>
      </c>
      <c r="Q43" s="49">
        <f>SUM('[1]КОЛПИНО Янв. '!P40:Q40,'[2]КОЛПИНО Февр.'!P40:Q40,'[3]КОЛПИНО Март'!P40:Q40,'[4]КОЛПИНО Апр.'!P40:Q40,'[5]КОЛПИНО Май'!P40:Q40,'[6]КОЛПИНО Июнь'!P40:Q40,'[7]КОЛПИНО Июль'!P40:Q40,'[8]КОЛПИНО Авг.'!P40:Q40,'[9]КОЛПИНО Сент.'!P40:Q40,'[10]КОЛПИНО Окт.'!P40:Q40,'[11]КОЛПИНО Нояб.'!P40:Q40,'[12]КОЛПИНО Дек.'!P40:Q40)</f>
        <v>6.7119999999999997</v>
      </c>
      <c r="R43" s="47"/>
      <c r="S43" s="49">
        <f>SUM('[1]КОЛПИНО Янв. '!R40:S40,'[2]КОЛПИНО Февр.'!R40:S40,'[3]КОЛПИНО Март'!R40:S40,'[4]КОЛПИНО Апр.'!R40:S40,'[5]КОЛПИНО Май'!R40:S40,'[6]КОЛПИНО Июнь'!R40:S40,'[7]КОЛПИНО Июль'!R40:S40,'[8]КОЛПИНО Авг.'!R40:S40,'[9]КОЛПИНО Сент.'!R40:S40,'[10]КОЛПИНО Окт.'!R40:S40,'[11]КОЛПИНО Нояб.'!R40:S40,'[12]КОЛПИНО Дек.'!R40:S40)</f>
        <v>0</v>
      </c>
      <c r="T43" s="47"/>
      <c r="U43" s="49">
        <f>SUM('[1]КОЛПИНО Янв. '!T40:U40,'[2]КОЛПИНО Февр.'!T40:U40,'[3]КОЛПИНО Март'!T40:U40,'[4]КОЛПИНО Апр.'!T40:U40,'[5]КОЛПИНО Май'!T40:U40,'[6]КОЛПИНО Июнь'!T40:U40,'[7]КОЛПИНО Июль'!T40:U40,'[8]КОЛПИНО Авг.'!T40:U40,'[9]КОЛПИНО Сент.'!T40:U40,'[10]КОЛПИНО Окт.'!T40:U40,'[11]КОЛПИНО Нояб.'!T40:U40,'[12]КОЛПИНО Дек.'!T40:U40)</f>
        <v>0</v>
      </c>
      <c r="V43" s="47"/>
      <c r="W43" s="49">
        <f>SUM('[1]КОЛПИНО Янв. '!V40:W40,'[2]КОЛПИНО Февр.'!V40:W40,'[3]КОЛПИНО Март'!V40:W40,'[4]КОЛПИНО Апр.'!V40:W40,'[5]КОЛПИНО Май'!V40:W40,'[6]КОЛПИНО Июнь'!V40:W40,'[7]КОЛПИНО Июль'!V40:W40,'[8]КОЛПИНО Авг.'!V40:W40,'[9]КОЛПИНО Сент.'!V40:W40,'[10]КОЛПИНО Окт.'!V40:W40,'[11]КОЛПИНО Нояб.'!V40:W40,'[12]КОЛПИНО Дек.'!V40:W40)</f>
        <v>0</v>
      </c>
      <c r="X43" s="47"/>
      <c r="Y43" s="49">
        <f>SUM('[1]КОЛПИНО Янв. '!X40:Y40,'[2]КОЛПИНО Февр.'!X40:Y40,'[3]КОЛПИНО Март'!X40:Y40,'[4]КОЛПИНО Апр.'!X40:Y40,'[5]КОЛПИНО Май'!X40:Y40,'[6]КОЛПИНО Июнь'!X40:Y40,'[7]КОЛПИНО Июль'!X40:Y40,'[8]КОЛПИНО Авг.'!X40:Y40,'[9]КОЛПИНО Сент.'!X40:Y40,'[10]КОЛПИНО Окт.'!X40:Y40,'[11]КОЛПИНО Нояб.'!X40:Y40,'[12]КОЛПИНО Дек.'!X40:Y40)</f>
        <v>0</v>
      </c>
      <c r="Z43" s="47"/>
      <c r="AA43" s="49">
        <f>SUM('[1]КОЛПИНО Янв. '!Z40:AA40,'[2]КОЛПИНО Февр.'!Z40:AA40,'[3]КОЛПИНО Март'!Z40:AA40,'[4]КОЛПИНО Апр.'!Z40:AA40,'[5]КОЛПИНО Май'!Z40:AA40,'[6]КОЛПИНО Июнь'!Z40:AA40,'[7]КОЛПИНО Июль'!Z40:AA40,'[8]КОЛПИНО Авг.'!Z40:AA40,'[9]КОЛПИНО Сент.'!Z40:AA40,'[10]КОЛПИНО Окт.'!Z40:AA40,'[11]КОЛПИНО Нояб.'!Z40:AA40,'[12]КОЛПИНО Дек.'!Z40:AA40)</f>
        <v>0</v>
      </c>
      <c r="AB43" s="47"/>
      <c r="AC43" s="49">
        <f>SUM('[1]КОЛПИНО Янв. '!AB40:AC40,'[2]КОЛПИНО Февр.'!AB40:AC40,'[3]КОЛПИНО Март'!AB40:AC40,'[4]КОЛПИНО Апр.'!AB40:AC40,'[5]КОЛПИНО Май'!AB40:AC40,'[6]КОЛПИНО Июнь'!AB40:AC40,'[7]КОЛПИНО Июль'!AB40:AC40,'[8]КОЛПИНО Авг.'!AB40:AC40,'[9]КОЛПИНО Сент.'!AB40:AC40,'[10]КОЛПИНО Окт.'!AB40:AC40,'[11]КОЛПИНО Нояб.'!AB40:AC40,'[12]КОЛПИНО Дек.'!AB40:AC40)</f>
        <v>0</v>
      </c>
      <c r="AD43" s="55">
        <v>10</v>
      </c>
      <c r="AE43" s="49">
        <f>SUM('[1]КОЛПИНО Янв. '!AD40:AE40,'[2]КОЛПИНО Февр.'!AD40:AE40,'[3]КОЛПИНО Март'!AD40:AE40,'[4]КОЛПИНО Апр.'!AD40:AE40,'[5]КОЛПИНО Май'!AD40:AE40,'[6]КОЛПИНО Июнь'!AD40:AE40,'[7]КОЛПИНО Июль'!AD40:AE40,'[8]КОЛПИНО Авг.'!AD40:AE40,'[9]КОЛПИНО Сент.'!AD40:AE40,'[10]КОЛПИНО Окт.'!AD40:AE40,'[11]КОЛПИНО Нояб.'!AD40:AE40,'[12]КОЛПИНО Дек.'!AD40:AE40)</f>
        <v>0</v>
      </c>
      <c r="AF43" s="47"/>
      <c r="AG43" s="49">
        <f>SUM('[1]КОЛПИНО Янв. '!AF40:AG40,'[2]КОЛПИНО Февр.'!AF40:AG40,'[3]КОЛПИНО Март'!AF40:AG40,'[4]КОЛПИНО Апр.'!AF40:AG40,'[5]КОЛПИНО Май'!AF40:AG40,'[6]КОЛПИНО Июнь'!AF40:AG40,'[7]КОЛПИНО Июль'!AF40:AG40,'[8]КОЛПИНО Авг.'!AF40:AG40,'[9]КОЛПИНО Сент.'!AF40:AG40,'[10]КОЛПИНО Окт.'!AF40:AG40,'[11]КОЛПИНО Нояб.'!AF40:AG40,'[12]КОЛПИНО Дек.'!AF40:AG40)</f>
        <v>0</v>
      </c>
      <c r="AH43" s="55">
        <v>4</v>
      </c>
      <c r="AI43" s="49">
        <f>SUM('[1]КОЛПИНО Янв. '!AH40:AI40,'[2]КОЛПИНО Февр.'!AH40:AI40,'[3]КОЛПИНО Март'!AH40:AI40,'[4]КОЛПИНО Апр.'!AH40:AI40,'[5]КОЛПИНО Май'!AH40:AI40,'[6]КОЛПИНО Июнь'!AH40:AI40,'[7]КОЛПИНО Июль'!AH40:AI40,'[8]КОЛПИНО Авг.'!AH40:AI40,'[9]КОЛПИНО Сент.'!AH40:AI40,'[10]КОЛПИНО Окт.'!AH40:AI40,'[11]КОЛПИНО Нояб.'!AH40:AI40,'[12]КОЛПИНО Дек.'!AH40:AI40)</f>
        <v>1.2050000000000001</v>
      </c>
      <c r="AJ43" s="55">
        <v>4</v>
      </c>
      <c r="AK43" s="49">
        <f>SUM('[1]КОЛПИНО Янв. '!AJ40:AK40,'[2]КОЛПИНО Февр.'!AJ40:AK40,'[3]КОЛПИНО Март'!AJ40:AK40,'[4]КОЛПИНО Апр.'!AJ40:AK40,'[5]КОЛПИНО Май'!AJ40:AK40,'[6]КОЛПИНО Июнь'!AJ40:AK40,'[7]КОЛПИНО Июль'!AJ40:AK40,'[8]КОЛПИНО Авг.'!AJ40:AK40,'[9]КОЛПИНО Сент.'!AJ40:AK40,'[10]КОЛПИНО Окт.'!AJ40:AK40,'[11]КОЛПИНО Нояб.'!AJ40:AK40,'[12]КОЛПИНО Дек.'!AJ40:AK40)</f>
        <v>0</v>
      </c>
      <c r="AL43" s="55">
        <f>12+175</f>
        <v>187</v>
      </c>
      <c r="AM43" s="49">
        <f>SUM('[1]КОЛПИНО Янв. '!AL40:AM40,'[2]КОЛПИНО Февр.'!AL40:AM40,'[3]КОЛПИНО Март'!AL40:AM40,'[4]КОЛПИНО Апр.'!AL40:AM40,'[5]КОЛПИНО Май'!AL40:AM40,'[6]КОЛПИНО Июнь'!AL40:AM40,'[7]КОЛПИНО Июль'!AL40:AM40,'[8]КОЛПИНО Авг.'!AL40:AM40,'[9]КОЛПИНО Сент.'!AL40:AM40,'[10]КОЛПИНО Окт.'!AL40:AM40,'[11]КОЛПИНО Нояб.'!AL40:AM40,'[12]КОЛПИНО Дек.'!AL40:AM40)</f>
        <v>3.2770000000000001</v>
      </c>
      <c r="AN43" s="55">
        <v>6</v>
      </c>
      <c r="AO43" s="49">
        <f>SUM('[1]КОЛПИНО Янв. '!AN40:AO40,'[2]КОЛПИНО Февр.'!AN40:AO40,'[3]КОЛПИНО Март'!AN40:AO40,'[4]КОЛПИНО Апр.'!AN40:AO40,'[5]КОЛПИНО Май'!AN40:AO40,'[6]КОЛПИНО Июнь'!AN40:AO40,'[7]КОЛПИНО Июль'!AN40:AO40,'[8]КОЛПИНО Авг.'!AN40:AO40,'[9]КОЛПИНО Сент.'!AN40:AO40,'[10]КОЛПИНО Окт.'!AN40:AO40,'[11]КОЛПИНО Нояб.'!AN40:AO40,'[12]КОЛПИНО Дек.'!AN40:AO40)</f>
        <v>1.6379999999999999</v>
      </c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</row>
    <row r="44" spans="1:96" s="4" customFormat="1" ht="15.95" customHeight="1" x14ac:dyDescent="0.25">
      <c r="A44" s="198">
        <v>18</v>
      </c>
      <c r="B44" s="200" t="s">
        <v>28</v>
      </c>
      <c r="C44" s="24" t="s">
        <v>10</v>
      </c>
      <c r="D44" s="47"/>
      <c r="E44" s="49">
        <f>SUM('[1]КОЛПИНО Янв. '!D41:E41,'[2]КОЛПИНО Февр.'!D41:E41,'[3]КОЛПИНО Март'!D41:E41,'[4]КОЛПИНО Апр.'!D41:E41,'[5]КОЛПИНО Май'!D41:E41,'[6]КОЛПИНО Июнь'!D41:E41,'[7]КОЛПИНО Июль'!D41:E41,'[8]КОЛПИНО Авг.'!D41:E41,'[9]КОЛПИНО Сент.'!D41:E41,'[10]КОЛПИНО Окт.'!D41:E41,'[11]КОЛПИНО Нояб.'!D41:E41,'[12]КОЛПИНО Дек.'!D41:E41)</f>
        <v>0</v>
      </c>
      <c r="F44" s="47"/>
      <c r="G44" s="49">
        <f>SUM('[1]КОЛПИНО Янв. '!F41:G41,'[2]КОЛПИНО Февр.'!F41:G41,'[3]КОЛПИНО Март'!F41:G41,'[4]КОЛПИНО Апр.'!F41:G41,'[5]КОЛПИНО Май'!F41:G41,'[6]КОЛПИНО Июнь'!F41:G41,'[7]КОЛПИНО Июль'!F41:G41,'[8]КОЛПИНО Авг.'!F41:G41,'[9]КОЛПИНО Сент.'!F41:G41,'[10]КОЛПИНО Окт.'!F41:G41,'[11]КОЛПИНО Нояб.'!F41:G41,'[12]КОЛПИНО Дек.'!F41:G41)</f>
        <v>0</v>
      </c>
      <c r="H44" s="47"/>
      <c r="I44" s="49">
        <f>SUM('[1]КОЛПИНО Янв. '!H41:I41,'[2]КОЛПИНО Февр.'!H41:I41,'[3]КОЛПИНО Март'!H41:I41,'[4]КОЛПИНО Апр.'!H41:I41,'[5]КОЛПИНО Май'!H41:I41,'[6]КОЛПИНО Июнь'!H41:I41,'[7]КОЛПИНО Июль'!H41:I41,'[8]КОЛПИНО Авг.'!H41:I41,'[9]КОЛПИНО Сент.'!H41:I41,'[10]КОЛПИНО Окт.'!H41:I41,'[11]КОЛПИНО Нояб.'!H41:I41,'[12]КОЛПИНО Дек.'!H41:I41)</f>
        <v>0</v>
      </c>
      <c r="J44" s="47"/>
      <c r="K44" s="49">
        <f>SUM('[1]КОЛПИНО Янв. '!J41:K41,'[2]КОЛПИНО Февр.'!J41:K41,'[3]КОЛПИНО Март'!J41:K41,'[4]КОЛПИНО Апр.'!J41:K41,'[5]КОЛПИНО Май'!J41:K41,'[6]КОЛПИНО Июнь'!J41:K41,'[7]КОЛПИНО Июль'!J41:K41,'[8]КОЛПИНО Авг.'!J41:K41,'[9]КОЛПИНО Сент.'!J41:K41,'[10]КОЛПИНО Окт.'!J41:K41,'[11]КОЛПИНО Нояб.'!J41:K41,'[12]КОЛПИНО Дек.'!J41:K41)</f>
        <v>0</v>
      </c>
      <c r="L44" s="47"/>
      <c r="M44" s="49">
        <f>SUM('[1]КОЛПИНО Янв. '!L41:M41,'[2]КОЛПИНО Февр.'!L41:M41,'[3]КОЛПИНО Март'!L41:M41,'[4]КОЛПИНО Апр.'!L41:M41,'[5]КОЛПИНО Май'!L41:M41,'[6]КОЛПИНО Июнь'!L41:M41,'[7]КОЛПИНО Июль'!L41:M41,'[8]КОЛПИНО Авг.'!L41:M41,'[9]КОЛПИНО Сент.'!L41:M41,'[10]КОЛПИНО Окт.'!L41:M41,'[11]КОЛПИНО Нояб.'!L41:M41,'[12]КОЛПИНО Дек.'!L41:M41)</f>
        <v>0</v>
      </c>
      <c r="N44" s="47"/>
      <c r="O44" s="49">
        <f>SUM('[1]КОЛПИНО Янв. '!N41:O41,'[2]КОЛПИНО Февр.'!N41:O41,'[3]КОЛПИНО Март'!N41:O41,'[4]КОЛПИНО Апр.'!N41:O41,'[5]КОЛПИНО Май'!N41:O41,'[6]КОЛПИНО Июнь'!N41:O41,'[7]КОЛПИНО Июль'!N41:O41,'[8]КОЛПИНО Авг.'!N41:O41,'[9]КОЛПИНО Сент.'!N41:O41,'[10]КОЛПИНО Окт.'!N41:O41,'[11]КОЛПИНО Нояб.'!N41:O41,'[12]КОЛПИНО Дек.'!N41:O41)</f>
        <v>0</v>
      </c>
      <c r="P44" s="47"/>
      <c r="Q44" s="49">
        <f>SUM('[1]КОЛПИНО Янв. '!P41:Q41,'[2]КОЛПИНО Февр.'!P41:Q41,'[3]КОЛПИНО Март'!P41:Q41,'[4]КОЛПИНО Апр.'!P41:Q41,'[5]КОЛПИНО Май'!P41:Q41,'[6]КОЛПИНО Июнь'!P41:Q41,'[7]КОЛПИНО Июль'!P41:Q41,'[8]КОЛПИНО Авг.'!P41:Q41,'[9]КОЛПИНО Сент.'!P41:Q41,'[10]КОЛПИНО Окт.'!P41:Q41,'[11]КОЛПИНО Нояб.'!P41:Q41,'[12]КОЛПИНО Дек.'!P41:Q41)</f>
        <v>1</v>
      </c>
      <c r="R44" s="47"/>
      <c r="S44" s="49">
        <f>SUM('[1]КОЛПИНО Янв. '!R41:S41,'[2]КОЛПИНО Февр.'!R41:S41,'[3]КОЛПИНО Март'!R41:S41,'[4]КОЛПИНО Апр.'!R41:S41,'[5]КОЛПИНО Май'!R41:S41,'[6]КОЛПИНО Июнь'!R41:S41,'[7]КОЛПИНО Июль'!R41:S41,'[8]КОЛПИНО Авг.'!R41:S41,'[9]КОЛПИНО Сент.'!R41:S41,'[10]КОЛПИНО Окт.'!R41:S41,'[11]КОЛПИНО Нояб.'!R41:S41,'[12]КОЛПИНО Дек.'!R41:S41)</f>
        <v>0</v>
      </c>
      <c r="T44" s="47"/>
      <c r="U44" s="49">
        <f>SUM('[1]КОЛПИНО Янв. '!T41:U41,'[2]КОЛПИНО Февр.'!T41:U41,'[3]КОЛПИНО Март'!T41:U41,'[4]КОЛПИНО Апр.'!T41:U41,'[5]КОЛПИНО Май'!T41:U41,'[6]КОЛПИНО Июнь'!T41:U41,'[7]КОЛПИНО Июль'!T41:U41,'[8]КОЛПИНО Авг.'!T41:U41,'[9]КОЛПИНО Сент.'!T41:U41,'[10]КОЛПИНО Окт.'!T41:U41,'[11]КОЛПИНО Нояб.'!T41:U41,'[12]КОЛПИНО Дек.'!T41:U41)</f>
        <v>0</v>
      </c>
      <c r="V44" s="47"/>
      <c r="W44" s="49">
        <f>SUM('[1]КОЛПИНО Янв. '!V41:W41,'[2]КОЛПИНО Февр.'!V41:W41,'[3]КОЛПИНО Март'!V41:W41,'[4]КОЛПИНО Апр.'!V41:W41,'[5]КОЛПИНО Май'!V41:W41,'[6]КОЛПИНО Июнь'!V41:W41,'[7]КОЛПИНО Июль'!V41:W41,'[8]КОЛПИНО Авг.'!V41:W41,'[9]КОЛПИНО Сент.'!V41:W41,'[10]КОЛПИНО Окт.'!V41:W41,'[11]КОЛПИНО Нояб.'!V41:W41,'[12]КОЛПИНО Дек.'!V41:W41)</f>
        <v>3</v>
      </c>
      <c r="X44" s="47"/>
      <c r="Y44" s="49">
        <f>SUM('[1]КОЛПИНО Янв. '!X41:Y41,'[2]КОЛПИНО Февр.'!X41:Y41,'[3]КОЛПИНО Март'!X41:Y41,'[4]КОЛПИНО Апр.'!X41:Y41,'[5]КОЛПИНО Май'!X41:Y41,'[6]КОЛПИНО Июнь'!X41:Y41,'[7]КОЛПИНО Июль'!X41:Y41,'[8]КОЛПИНО Авг.'!X41:Y41,'[9]КОЛПИНО Сент.'!X41:Y41,'[10]КОЛПИНО Окт.'!X41:Y41,'[11]КОЛПИНО Нояб.'!X41:Y41,'[12]КОЛПИНО Дек.'!X41:Y41)</f>
        <v>3</v>
      </c>
      <c r="Z44" s="47"/>
      <c r="AA44" s="49">
        <f>SUM('[1]КОЛПИНО Янв. '!Z41:AA41,'[2]КОЛПИНО Февр.'!Z41:AA41,'[3]КОЛПИНО Март'!Z41:AA41,'[4]КОЛПИНО Апр.'!Z41:AA41,'[5]КОЛПИНО Май'!Z41:AA41,'[6]КОЛПИНО Июнь'!Z41:AA41,'[7]КОЛПИНО Июль'!Z41:AA41,'[8]КОЛПИНО Авг.'!Z41:AA41,'[9]КОЛПИНО Сент.'!Z41:AA41,'[10]КОЛПИНО Окт.'!Z41:AA41,'[11]КОЛПИНО Нояб.'!Z41:AA41,'[12]КОЛПИНО Дек.'!Z41:AA41)</f>
        <v>0</v>
      </c>
      <c r="AB44" s="47"/>
      <c r="AC44" s="49">
        <f>SUM('[1]КОЛПИНО Янв. '!AB41:AC41,'[2]КОЛПИНО Февр.'!AB41:AC41,'[3]КОЛПИНО Март'!AB41:AC41,'[4]КОЛПИНО Апр.'!AB41:AC41,'[5]КОЛПИНО Май'!AB41:AC41,'[6]КОЛПИНО Июнь'!AB41:AC41,'[7]КОЛПИНО Июль'!AB41:AC41,'[8]КОЛПИНО Авг.'!AB41:AC41,'[9]КОЛПИНО Сент.'!AB41:AC41,'[10]КОЛПИНО Окт.'!AB41:AC41,'[11]КОЛПИНО Нояб.'!AB41:AC41,'[12]КОЛПИНО Дек.'!AB41:AC41)</f>
        <v>0</v>
      </c>
      <c r="AD44" s="47"/>
      <c r="AE44" s="49">
        <f>SUM('[1]КОЛПИНО Янв. '!AD41:AE41,'[2]КОЛПИНО Февр.'!AD41:AE41,'[3]КОЛПИНО Март'!AD41:AE41,'[4]КОЛПИНО Апр.'!AD41:AE41,'[5]КОЛПИНО Май'!AD41:AE41,'[6]КОЛПИНО Июнь'!AD41:AE41,'[7]КОЛПИНО Июль'!AD41:AE41,'[8]КОЛПИНО Авг.'!AD41:AE41,'[9]КОЛПИНО Сент.'!AD41:AE41,'[10]КОЛПИНО Окт.'!AD41:AE41,'[11]КОЛПИНО Нояб.'!AD41:AE41,'[12]КОЛПИНО Дек.'!AD41:AE41)</f>
        <v>0</v>
      </c>
      <c r="AF44" s="47"/>
      <c r="AG44" s="49">
        <f>SUM('[1]КОЛПИНО Янв. '!AF41:AG41,'[2]КОЛПИНО Февр.'!AF41:AG41,'[3]КОЛПИНО Март'!AF41:AG41,'[4]КОЛПИНО Апр.'!AF41:AG41,'[5]КОЛПИНО Май'!AF41:AG41,'[6]КОЛПИНО Июнь'!AF41:AG41,'[7]КОЛПИНО Июль'!AF41:AG41,'[8]КОЛПИНО Авг.'!AF41:AG41,'[9]КОЛПИНО Сент.'!AF41:AG41,'[10]КОЛПИНО Окт.'!AF41:AG41,'[11]КОЛПИНО Нояб.'!AF41:AG41,'[12]КОЛПИНО Дек.'!AF41:AG41)</f>
        <v>0</v>
      </c>
      <c r="AH44" s="47"/>
      <c r="AI44" s="49">
        <f>SUM('[1]КОЛПИНО Янв. '!AH41:AI41,'[2]КОЛПИНО Февр.'!AH41:AI41,'[3]КОЛПИНО Март'!AH41:AI41,'[4]КОЛПИНО Апр.'!AH41:AI41,'[5]КОЛПИНО Май'!AH41:AI41,'[6]КОЛПИНО Июнь'!AH41:AI41,'[7]КОЛПИНО Июль'!AH41:AI41,'[8]КОЛПИНО Авг.'!AH41:AI41,'[9]КОЛПИНО Сент.'!AH41:AI41,'[10]КОЛПИНО Окт.'!AH41:AI41,'[11]КОЛПИНО Нояб.'!AH41:AI41,'[12]КОЛПИНО Дек.'!AH41:AI41)</f>
        <v>0</v>
      </c>
      <c r="AJ44" s="47"/>
      <c r="AK44" s="49">
        <f>SUM('[1]КОЛПИНО Янв. '!AJ41:AK41,'[2]КОЛПИНО Февр.'!AJ41:AK41,'[3]КОЛПИНО Март'!AJ41:AK41,'[4]КОЛПИНО Апр.'!AJ41:AK41,'[5]КОЛПИНО Май'!AJ41:AK41,'[6]КОЛПИНО Июнь'!AJ41:AK41,'[7]КОЛПИНО Июль'!AJ41:AK41,'[8]КОЛПИНО Авг.'!AJ41:AK41,'[9]КОЛПИНО Сент.'!AJ41:AK41,'[10]КОЛПИНО Окт.'!AJ41:AK41,'[11]КОЛПИНО Нояб.'!AJ41:AK41,'[12]КОЛПИНО Дек.'!AJ41:AK41)</f>
        <v>0</v>
      </c>
      <c r="AL44" s="47"/>
      <c r="AM44" s="49">
        <f>SUM('[1]КОЛПИНО Янв. '!AL41:AM41,'[2]КОЛПИНО Февр.'!AL41:AM41,'[3]КОЛПИНО Март'!AL41:AM41,'[4]КОЛПИНО Апр.'!AL41:AM41,'[5]КОЛПИНО Май'!AL41:AM41,'[6]КОЛПИНО Июнь'!AL41:AM41,'[7]КОЛПИНО Июль'!AL41:AM41,'[8]КОЛПИНО Авг.'!AL41:AM41,'[9]КОЛПИНО Сент.'!AL41:AM41,'[10]КОЛПИНО Окт.'!AL41:AM41,'[11]КОЛПИНО Нояб.'!AL41:AM41,'[12]КОЛПИНО Дек.'!AL41:AM41)</f>
        <v>0</v>
      </c>
      <c r="AN44" s="47"/>
      <c r="AO44" s="49">
        <f>SUM('[1]КОЛПИНО Янв. '!AN41:AO41,'[2]КОЛПИНО Февр.'!AN41:AO41,'[3]КОЛПИНО Март'!AN41:AO41,'[4]КОЛПИНО Апр.'!AN41:AO41,'[5]КОЛПИНО Май'!AN41:AO41,'[6]КОЛПИНО Июнь'!AN41:AO41,'[7]КОЛПИНО Июль'!AN41:AO41,'[8]КОЛПИНО Авг.'!AN41:AO41,'[9]КОЛПИНО Сент.'!AN41:AO41,'[10]КОЛПИНО Окт.'!AN41:AO41,'[11]КОЛПИНО Нояб.'!AN41:AO41,'[12]КОЛПИНО Дек.'!AN41:AO41)</f>
        <v>0</v>
      </c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</row>
    <row r="45" spans="1:96" s="4" customFormat="1" ht="15.95" customHeight="1" x14ac:dyDescent="0.25">
      <c r="A45" s="198"/>
      <c r="B45" s="200"/>
      <c r="C45" s="22" t="s">
        <v>5</v>
      </c>
      <c r="D45" s="47"/>
      <c r="E45" s="49">
        <f>SUM('[1]КОЛПИНО Янв. '!D42:E42,'[2]КОЛПИНО Февр.'!D42:E42,'[3]КОЛПИНО Март'!D42:E42,'[4]КОЛПИНО Апр.'!D42:E42,'[5]КОЛПИНО Май'!D42:E42,'[6]КОЛПИНО Июнь'!D42:E42,'[7]КОЛПИНО Июль'!D42:E42,'[8]КОЛПИНО Авг.'!D42:E42,'[9]КОЛПИНО Сент.'!D42:E42,'[10]КОЛПИНО Окт.'!D42:E42,'[11]КОЛПИНО Нояб.'!D42:E42,'[12]КОЛПИНО Дек.'!D42:E42)</f>
        <v>0</v>
      </c>
      <c r="F45" s="47"/>
      <c r="G45" s="49">
        <f>SUM('[1]КОЛПИНО Янв. '!F42:G42,'[2]КОЛПИНО Февр.'!F42:G42,'[3]КОЛПИНО Март'!F42:G42,'[4]КОЛПИНО Апр.'!F42:G42,'[5]КОЛПИНО Май'!F42:G42,'[6]КОЛПИНО Июнь'!F42:G42,'[7]КОЛПИНО Июль'!F42:G42,'[8]КОЛПИНО Авг.'!F42:G42,'[9]КОЛПИНО Сент.'!F42:G42,'[10]КОЛПИНО Окт.'!F42:G42,'[11]КОЛПИНО Нояб.'!F42:G42,'[12]КОЛПИНО Дек.'!F42:G42)</f>
        <v>0</v>
      </c>
      <c r="H45" s="47"/>
      <c r="I45" s="49">
        <f>SUM('[1]КОЛПИНО Янв. '!H42:I42,'[2]КОЛПИНО Февр.'!H42:I42,'[3]КОЛПИНО Март'!H42:I42,'[4]КОЛПИНО Апр.'!H42:I42,'[5]КОЛПИНО Май'!H42:I42,'[6]КОЛПИНО Июнь'!H42:I42,'[7]КОЛПИНО Июль'!H42:I42,'[8]КОЛПИНО Авг.'!H42:I42,'[9]КОЛПИНО Сент.'!H42:I42,'[10]КОЛПИНО Окт.'!H42:I42,'[11]КОЛПИНО Нояб.'!H42:I42,'[12]КОЛПИНО Дек.'!H42:I42)</f>
        <v>0</v>
      </c>
      <c r="J45" s="47"/>
      <c r="K45" s="49">
        <f>SUM('[1]КОЛПИНО Янв. '!J42:K42,'[2]КОЛПИНО Февр.'!J42:K42,'[3]КОЛПИНО Март'!J42:K42,'[4]КОЛПИНО Апр.'!J42:K42,'[5]КОЛПИНО Май'!J42:K42,'[6]КОЛПИНО Июнь'!J42:K42,'[7]КОЛПИНО Июль'!J42:K42,'[8]КОЛПИНО Авг.'!J42:K42,'[9]КОЛПИНО Сент.'!J42:K42,'[10]КОЛПИНО Окт.'!J42:K42,'[11]КОЛПИНО Нояб.'!J42:K42,'[12]КОЛПИНО Дек.'!J42:K42)</f>
        <v>0</v>
      </c>
      <c r="L45" s="47"/>
      <c r="M45" s="49">
        <f>SUM('[1]КОЛПИНО Янв. '!L42:M42,'[2]КОЛПИНО Февр.'!L42:M42,'[3]КОЛПИНО Март'!L42:M42,'[4]КОЛПИНО Апр.'!L42:M42,'[5]КОЛПИНО Май'!L42:M42,'[6]КОЛПИНО Июнь'!L42:M42,'[7]КОЛПИНО Июль'!L42:M42,'[8]КОЛПИНО Авг.'!L42:M42,'[9]КОЛПИНО Сент.'!L42:M42,'[10]КОЛПИНО Окт.'!L42:M42,'[11]КОЛПИНО Нояб.'!L42:M42,'[12]КОЛПИНО Дек.'!L42:M42)</f>
        <v>0</v>
      </c>
      <c r="N45" s="47"/>
      <c r="O45" s="49">
        <f>SUM('[1]КОЛПИНО Янв. '!N42:O42,'[2]КОЛПИНО Февр.'!N42:O42,'[3]КОЛПИНО Март'!N42:O42,'[4]КОЛПИНО Апр.'!N42:O42,'[5]КОЛПИНО Май'!N42:O42,'[6]КОЛПИНО Июнь'!N42:O42,'[7]КОЛПИНО Июль'!N42:O42,'[8]КОЛПИНО Авг.'!N42:O42,'[9]КОЛПИНО Сент.'!N42:O42,'[10]КОЛПИНО Окт.'!N42:O42,'[11]КОЛПИНО Нояб.'!N42:O42,'[12]КОЛПИНО Дек.'!N42:O42)</f>
        <v>0</v>
      </c>
      <c r="P45" s="47"/>
      <c r="Q45" s="49">
        <f>SUM('[1]КОЛПИНО Янв. '!P42:Q42,'[2]КОЛПИНО Февр.'!P42:Q42,'[3]КОЛПИНО Март'!P42:Q42,'[4]КОЛПИНО Апр.'!P42:Q42,'[5]КОЛПИНО Май'!P42:Q42,'[6]КОЛПИНО Июнь'!P42:Q42,'[7]КОЛПИНО Июль'!P42:Q42,'[8]КОЛПИНО Авг.'!P42:Q42,'[9]КОЛПИНО Сент.'!P42:Q42,'[10]КОЛПИНО Окт.'!P42:Q42,'[11]КОЛПИНО Нояб.'!P42:Q42,'[12]КОЛПИНО Дек.'!P42:Q42)</f>
        <v>16.721</v>
      </c>
      <c r="R45" s="47"/>
      <c r="S45" s="49">
        <f>SUM('[1]КОЛПИНО Янв. '!R42:S42,'[2]КОЛПИНО Февр.'!R42:S42,'[3]КОЛПИНО Март'!R42:S42,'[4]КОЛПИНО Апр.'!R42:S42,'[5]КОЛПИНО Май'!R42:S42,'[6]КОЛПИНО Июнь'!R42:S42,'[7]КОЛПИНО Июль'!R42:S42,'[8]КОЛПИНО Авг.'!R42:S42,'[9]КОЛПИНО Сент.'!R42:S42,'[10]КОЛПИНО Окт.'!R42:S42,'[11]КОЛПИНО Нояб.'!R42:S42,'[12]КОЛПИНО Дек.'!R42:S42)</f>
        <v>0</v>
      </c>
      <c r="T45" s="47"/>
      <c r="U45" s="49">
        <f>SUM('[1]КОЛПИНО Янв. '!T42:U42,'[2]КОЛПИНО Февр.'!T42:U42,'[3]КОЛПИНО Март'!T42:U42,'[4]КОЛПИНО Апр.'!T42:U42,'[5]КОЛПИНО Май'!T42:U42,'[6]КОЛПИНО Июнь'!T42:U42,'[7]КОЛПИНО Июль'!T42:U42,'[8]КОЛПИНО Авг.'!T42:U42,'[9]КОЛПИНО Сент.'!T42:U42,'[10]КОЛПИНО Окт.'!T42:U42,'[11]КОЛПИНО Нояб.'!T42:U42,'[12]КОЛПИНО Дек.'!T42:U42)</f>
        <v>0</v>
      </c>
      <c r="V45" s="47"/>
      <c r="W45" s="49">
        <f>SUM('[1]КОЛПИНО Янв. '!V42:W42,'[2]КОЛПИНО Февр.'!V42:W42,'[3]КОЛПИНО Март'!V42:W42,'[4]КОЛПИНО Апр.'!V42:W42,'[5]КОЛПИНО Май'!V42:W42,'[6]КОЛПИНО Июнь'!V42:W42,'[7]КОЛПИНО Июль'!V42:W42,'[8]КОЛПИНО Авг.'!V42:W42,'[9]КОЛПИНО Сент.'!V42:W42,'[10]КОЛПИНО Окт.'!V42:W42,'[11]КОЛПИНО Нояб.'!V42:W42,'[12]КОЛПИНО Дек.'!V42:W42)</f>
        <v>53.171999999999997</v>
      </c>
      <c r="X45" s="47"/>
      <c r="Y45" s="49">
        <f>SUM('[1]КОЛПИНО Янв. '!X42:Y42,'[2]КОЛПИНО Февр.'!X42:Y42,'[3]КОЛПИНО Март'!X42:Y42,'[4]КОЛПИНО Апр.'!X42:Y42,'[5]КОЛПИНО Май'!X42:Y42,'[6]КОЛПИНО Июнь'!X42:Y42,'[7]КОЛПИНО Июль'!X42:Y42,'[8]КОЛПИНО Авг.'!X42:Y42,'[9]КОЛПИНО Сент.'!X42:Y42,'[10]КОЛПИНО Окт.'!X42:Y42,'[11]КОЛПИНО Нояб.'!X42:Y42,'[12]КОЛПИНО Дек.'!X42:Y42)</f>
        <v>53.073999999999998</v>
      </c>
      <c r="Z45" s="47"/>
      <c r="AA45" s="49">
        <f>SUM('[1]КОЛПИНО Янв. '!Z42:AA42,'[2]КОЛПИНО Февр.'!Z42:AA42,'[3]КОЛПИНО Март'!Z42:AA42,'[4]КОЛПИНО Апр.'!Z42:AA42,'[5]КОЛПИНО Май'!Z42:AA42,'[6]КОЛПИНО Июнь'!Z42:AA42,'[7]КОЛПИНО Июль'!Z42:AA42,'[8]КОЛПИНО Авг.'!Z42:AA42,'[9]КОЛПИНО Сент.'!Z42:AA42,'[10]КОЛПИНО Окт.'!Z42:AA42,'[11]КОЛПИНО Нояб.'!Z42:AA42,'[12]КОЛПИНО Дек.'!Z42:AA42)</f>
        <v>0</v>
      </c>
      <c r="AB45" s="47"/>
      <c r="AC45" s="49">
        <f>SUM('[1]КОЛПИНО Янв. '!AB42:AC42,'[2]КОЛПИНО Февр.'!AB42:AC42,'[3]КОЛПИНО Март'!AB42:AC42,'[4]КОЛПИНО Апр.'!AB42:AC42,'[5]КОЛПИНО Май'!AB42:AC42,'[6]КОЛПИНО Июнь'!AB42:AC42,'[7]КОЛПИНО Июль'!AB42:AC42,'[8]КОЛПИНО Авг.'!AB42:AC42,'[9]КОЛПИНО Сент.'!AB42:AC42,'[10]КОЛПИНО Окт.'!AB42:AC42,'[11]КОЛПИНО Нояб.'!AB42:AC42,'[12]КОЛПИНО Дек.'!AB42:AC42)</f>
        <v>0</v>
      </c>
      <c r="AD45" s="47"/>
      <c r="AE45" s="49">
        <f>SUM('[1]КОЛПИНО Янв. '!AD42:AE42,'[2]КОЛПИНО Февр.'!AD42:AE42,'[3]КОЛПИНО Март'!AD42:AE42,'[4]КОЛПИНО Апр.'!AD42:AE42,'[5]КОЛПИНО Май'!AD42:AE42,'[6]КОЛПИНО Июнь'!AD42:AE42,'[7]КОЛПИНО Июль'!AD42:AE42,'[8]КОЛПИНО Авг.'!AD42:AE42,'[9]КОЛПИНО Сент.'!AD42:AE42,'[10]КОЛПИНО Окт.'!AD42:AE42,'[11]КОЛПИНО Нояб.'!AD42:AE42,'[12]КОЛПИНО Дек.'!AD42:AE42)</f>
        <v>0</v>
      </c>
      <c r="AF45" s="47"/>
      <c r="AG45" s="49">
        <f>SUM('[1]КОЛПИНО Янв. '!AF42:AG42,'[2]КОЛПИНО Февр.'!AF42:AG42,'[3]КОЛПИНО Март'!AF42:AG42,'[4]КОЛПИНО Апр.'!AF42:AG42,'[5]КОЛПИНО Май'!AF42:AG42,'[6]КОЛПИНО Июнь'!AF42:AG42,'[7]КОЛПИНО Июль'!AF42:AG42,'[8]КОЛПИНО Авг.'!AF42:AG42,'[9]КОЛПИНО Сент.'!AF42:AG42,'[10]КОЛПИНО Окт.'!AF42:AG42,'[11]КОЛПИНО Нояб.'!AF42:AG42,'[12]КОЛПИНО Дек.'!AF42:AG42)</f>
        <v>0</v>
      </c>
      <c r="AH45" s="47"/>
      <c r="AI45" s="49">
        <f>SUM('[1]КОЛПИНО Янв. '!AH42:AI42,'[2]КОЛПИНО Февр.'!AH42:AI42,'[3]КОЛПИНО Март'!AH42:AI42,'[4]КОЛПИНО Апр.'!AH42:AI42,'[5]КОЛПИНО Май'!AH42:AI42,'[6]КОЛПИНО Июнь'!AH42:AI42,'[7]КОЛПИНО Июль'!AH42:AI42,'[8]КОЛПИНО Авг.'!AH42:AI42,'[9]КОЛПИНО Сент.'!AH42:AI42,'[10]КОЛПИНО Окт.'!AH42:AI42,'[11]КОЛПИНО Нояб.'!AH42:AI42,'[12]КОЛПИНО Дек.'!AH42:AI42)</f>
        <v>0</v>
      </c>
      <c r="AJ45" s="47"/>
      <c r="AK45" s="49">
        <f>SUM('[1]КОЛПИНО Янв. '!AJ42:AK42,'[2]КОЛПИНО Февр.'!AJ42:AK42,'[3]КОЛПИНО Март'!AJ42:AK42,'[4]КОЛПИНО Апр.'!AJ42:AK42,'[5]КОЛПИНО Май'!AJ42:AK42,'[6]КОЛПИНО Июнь'!AJ42:AK42,'[7]КОЛПИНО Июль'!AJ42:AK42,'[8]КОЛПИНО Авг.'!AJ42:AK42,'[9]КОЛПИНО Сент.'!AJ42:AK42,'[10]КОЛПИНО Окт.'!AJ42:AK42,'[11]КОЛПИНО Нояб.'!AJ42:AK42,'[12]КОЛПИНО Дек.'!AJ42:AK42)</f>
        <v>0</v>
      </c>
      <c r="AL45" s="47"/>
      <c r="AM45" s="49">
        <f>SUM('[1]КОЛПИНО Янв. '!AL42:AM42,'[2]КОЛПИНО Февр.'!AL42:AM42,'[3]КОЛПИНО Март'!AL42:AM42,'[4]КОЛПИНО Апр.'!AL42:AM42,'[5]КОЛПИНО Май'!AL42:AM42,'[6]КОЛПИНО Июнь'!AL42:AM42,'[7]КОЛПИНО Июль'!AL42:AM42,'[8]КОЛПИНО Авг.'!AL42:AM42,'[9]КОЛПИНО Сент.'!AL42:AM42,'[10]КОЛПИНО Окт.'!AL42:AM42,'[11]КОЛПИНО Нояб.'!AL42:AM42,'[12]КОЛПИНО Дек.'!AL42:AM42)</f>
        <v>0</v>
      </c>
      <c r="AN45" s="47"/>
      <c r="AO45" s="49">
        <f>SUM('[1]КОЛПИНО Янв. '!AN42:AO42,'[2]КОЛПИНО Февр.'!AN42:AO42,'[3]КОЛПИНО Март'!AN42:AO42,'[4]КОЛПИНО Апр.'!AN42:AO42,'[5]КОЛПИНО Май'!AN42:AO42,'[6]КОЛПИНО Июнь'!AN42:AO42,'[7]КОЛПИНО Июль'!AN42:AO42,'[8]КОЛПИНО Авг.'!AN42:AO42,'[9]КОЛПИНО Сент.'!AN42:AO42,'[10]КОЛПИНО Окт.'!AN42:AO42,'[11]КОЛПИНО Нояб.'!AN42:AO42,'[12]КОЛПИНО Дек.'!AN42:AO42)</f>
        <v>0</v>
      </c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</row>
    <row r="46" spans="1:96" s="4" customFormat="1" ht="15.95" customHeight="1" x14ac:dyDescent="0.25">
      <c r="A46" s="198">
        <v>19</v>
      </c>
      <c r="B46" s="200" t="s">
        <v>204</v>
      </c>
      <c r="C46" s="22" t="s">
        <v>10</v>
      </c>
      <c r="D46" s="47">
        <v>10</v>
      </c>
      <c r="E46" s="49">
        <f>SUM('[1]КОЛПИНО Янв. '!D43:E43,'[2]КОЛПИНО Февр.'!D43:E43,'[3]КОЛПИНО Март'!D43:E43,'[4]КОЛПИНО Апр.'!D43:E43,'[5]КОЛПИНО Май'!D43:E43,'[6]КОЛПИНО Июнь'!D43:E43,'[7]КОЛПИНО Июль'!D43:E43,'[8]КОЛПИНО Авг.'!D43:E43,'[9]КОЛПИНО Сент.'!D43:E43,'[10]КОЛПИНО Окт.'!D43:E43,'[11]КОЛПИНО Нояб.'!D43:E43,'[12]КОЛПИНО Дек.'!D43:E43)</f>
        <v>0</v>
      </c>
      <c r="F46" s="47">
        <v>12</v>
      </c>
      <c r="G46" s="49">
        <f>SUM('[1]КОЛПИНО Янв. '!F43:G43,'[2]КОЛПИНО Февр.'!F43:G43,'[3]КОЛПИНО Март'!F43:G43,'[4]КОЛПИНО Апр.'!F43:G43,'[5]КОЛПИНО Май'!F43:G43,'[6]КОЛПИНО Июнь'!F43:G43,'[7]КОЛПИНО Июль'!F43:G43,'[8]КОЛПИНО Авг.'!F43:G43,'[9]КОЛПИНО Сент.'!F43:G43,'[10]КОЛПИНО Окт.'!F43:G43,'[11]КОЛПИНО Нояб.'!F43:G43,'[12]КОЛПИНО Дек.'!F43:G43)</f>
        <v>0</v>
      </c>
      <c r="H46" s="47">
        <v>4</v>
      </c>
      <c r="I46" s="49">
        <f>SUM('[1]КОЛПИНО Янв. '!H43:I43,'[2]КОЛПИНО Февр.'!H43:I43,'[3]КОЛПИНО Март'!H43:I43,'[4]КОЛПИНО Апр.'!H43:I43,'[5]КОЛПИНО Май'!H43:I43,'[6]КОЛПИНО Июнь'!H43:I43,'[7]КОЛПИНО Июль'!H43:I43,'[8]КОЛПИНО Авг.'!H43:I43,'[9]КОЛПИНО Сент.'!H43:I43,'[10]КОЛПИНО Окт.'!H43:I43,'[11]КОЛПИНО Нояб.'!H43:I43,'[12]КОЛПИНО Дек.'!H43:I43)</f>
        <v>1</v>
      </c>
      <c r="J46" s="47">
        <v>2</v>
      </c>
      <c r="K46" s="49">
        <f>SUM('[1]КОЛПИНО Янв. '!J43:K43,'[2]КОЛПИНО Февр.'!J43:K43,'[3]КОЛПИНО Март'!J43:K43,'[4]КОЛПИНО Апр.'!J43:K43,'[5]КОЛПИНО Май'!J43:K43,'[6]КОЛПИНО Июнь'!J43:K43,'[7]КОЛПИНО Июль'!J43:K43,'[8]КОЛПИНО Авг.'!J43:K43,'[9]КОЛПИНО Сент.'!J43:K43,'[10]КОЛПИНО Окт.'!J43:K43,'[11]КОЛПИНО Нояб.'!J43:K43,'[12]КОЛПИНО Дек.'!J43:K43)</f>
        <v>0</v>
      </c>
      <c r="L46" s="47"/>
      <c r="M46" s="49">
        <f>SUM('[1]КОЛПИНО Янв. '!L43:M43,'[2]КОЛПИНО Февр.'!L43:M43,'[3]КОЛПИНО Март'!L43:M43,'[4]КОЛПИНО Апр.'!L43:M43,'[5]КОЛПИНО Май'!L43:M43,'[6]КОЛПИНО Июнь'!L43:M43,'[7]КОЛПИНО Июль'!L43:M43,'[8]КОЛПИНО Авг.'!L43:M43,'[9]КОЛПИНО Сент.'!L43:M43,'[10]КОЛПИНО Окт.'!L43:M43,'[11]КОЛПИНО Нояб.'!L43:M43,'[12]КОЛПИНО Дек.'!L43:M43)</f>
        <v>12</v>
      </c>
      <c r="N46" s="47"/>
      <c r="O46" s="49">
        <f>SUM('[1]КОЛПИНО Янв. '!N43:O43,'[2]КОЛПИНО Февр.'!N43:O43,'[3]КОЛПИНО Март'!N43:O43,'[4]КОЛПИНО Апр.'!N43:O43,'[5]КОЛПИНО Май'!N43:O43,'[6]КОЛПИНО Июнь'!N43:O43,'[7]КОЛПИНО Июль'!N43:O43,'[8]КОЛПИНО Авг.'!N43:O43,'[9]КОЛПИНО Сент.'!N43:O43,'[10]КОЛПИНО Окт.'!N43:O43,'[11]КОЛПИНО Нояб.'!N43:O43,'[12]КОЛПИНО Дек.'!N43:O43)</f>
        <v>0</v>
      </c>
      <c r="P46" s="47"/>
      <c r="Q46" s="49">
        <f>SUM('[1]КОЛПИНО Янв. '!P43:Q43,'[2]КОЛПИНО Февр.'!P43:Q43,'[3]КОЛПИНО Март'!P43:Q43,'[4]КОЛПИНО Апр.'!P43:Q43,'[5]КОЛПИНО Май'!P43:Q43,'[6]КОЛПИНО Июнь'!P43:Q43,'[7]КОЛПИНО Июль'!P43:Q43,'[8]КОЛПИНО Авг.'!P43:Q43,'[9]КОЛПИНО Сент.'!P43:Q43,'[10]КОЛПИНО Окт.'!P43:Q43,'[11]КОЛПИНО Нояб.'!P43:Q43,'[12]КОЛПИНО Дек.'!P43:Q43)</f>
        <v>0</v>
      </c>
      <c r="R46" s="47"/>
      <c r="S46" s="49">
        <f>SUM('[1]КОЛПИНО Янв. '!R43:S43,'[2]КОЛПИНО Февр.'!R43:S43,'[3]КОЛПИНО Март'!R43:S43,'[4]КОЛПИНО Апр.'!R43:S43,'[5]КОЛПИНО Май'!R43:S43,'[6]КОЛПИНО Июнь'!R43:S43,'[7]КОЛПИНО Июль'!R43:S43,'[8]КОЛПИНО Авг.'!R43:S43,'[9]КОЛПИНО Сент.'!R43:S43,'[10]КОЛПИНО Окт.'!R43:S43,'[11]КОЛПИНО Нояб.'!R43:S43,'[12]КОЛПИНО Дек.'!R43:S43)</f>
        <v>0</v>
      </c>
      <c r="T46" s="47"/>
      <c r="U46" s="49">
        <f>SUM('[1]КОЛПИНО Янв. '!T43:U43,'[2]КОЛПИНО Февр.'!T43:U43,'[3]КОЛПИНО Март'!T43:U43,'[4]КОЛПИНО Апр.'!T43:U43,'[5]КОЛПИНО Май'!T43:U43,'[6]КОЛПИНО Июнь'!T43:U43,'[7]КОЛПИНО Июль'!T43:U43,'[8]КОЛПИНО Авг.'!T43:U43,'[9]КОЛПИНО Сент.'!T43:U43,'[10]КОЛПИНО Окт.'!T43:U43,'[11]КОЛПИНО Нояб.'!T43:U43,'[12]КОЛПИНО Дек.'!T43:U43)</f>
        <v>1</v>
      </c>
      <c r="V46" s="47"/>
      <c r="W46" s="49">
        <f>SUM('[1]КОЛПИНО Янв. '!V43:W43,'[2]КОЛПИНО Февр.'!V43:W43,'[3]КОЛПИНО Март'!V43:W43,'[4]КОЛПИНО Апр.'!V43:W43,'[5]КОЛПИНО Май'!V43:W43,'[6]КОЛПИНО Июнь'!V43:W43,'[7]КОЛПИНО Июль'!V43:W43,'[8]КОЛПИНО Авг.'!V43:W43,'[9]КОЛПИНО Сент.'!V43:W43,'[10]КОЛПИНО Окт.'!V43:W43,'[11]КОЛПИНО Нояб.'!V43:W43,'[12]КОЛПИНО Дек.'!V43:W43)</f>
        <v>0</v>
      </c>
      <c r="X46" s="47"/>
      <c r="Y46" s="49">
        <f>SUM('[1]КОЛПИНО Янв. '!X43:Y43,'[2]КОЛПИНО Февр.'!X43:Y43,'[3]КОЛПИНО Март'!X43:Y43,'[4]КОЛПИНО Апр.'!X43:Y43,'[5]КОЛПИНО Май'!X43:Y43,'[6]КОЛПИНО Июнь'!X43:Y43,'[7]КОЛПИНО Июль'!X43:Y43,'[8]КОЛПИНО Авг.'!X43:Y43,'[9]КОЛПИНО Сент.'!X43:Y43,'[10]КОЛПИНО Окт.'!X43:Y43,'[11]КОЛПИНО Нояб.'!X43:Y43,'[12]КОЛПИНО Дек.'!X43:Y43)</f>
        <v>0</v>
      </c>
      <c r="Z46" s="47"/>
      <c r="AA46" s="49">
        <f>SUM('[1]КОЛПИНО Янв. '!Z43:AA43,'[2]КОЛПИНО Февр.'!Z43:AA43,'[3]КОЛПИНО Март'!Z43:AA43,'[4]КОЛПИНО Апр.'!Z43:AA43,'[5]КОЛПИНО Май'!Z43:AA43,'[6]КОЛПИНО Июнь'!Z43:AA43,'[7]КОЛПИНО Июль'!Z43:AA43,'[8]КОЛПИНО Авг.'!Z43:AA43,'[9]КОЛПИНО Сент.'!Z43:AA43,'[10]КОЛПИНО Окт.'!Z43:AA43,'[11]КОЛПИНО Нояб.'!Z43:AA43,'[12]КОЛПИНО Дек.'!Z43:AA43)</f>
        <v>2</v>
      </c>
      <c r="AB46" s="47"/>
      <c r="AC46" s="49">
        <f>SUM('[1]КОЛПИНО Янв. '!AB43:AC43,'[2]КОЛПИНО Февр.'!AB43:AC43,'[3]КОЛПИНО Март'!AB43:AC43,'[4]КОЛПИНО Апр.'!AB43:AC43,'[5]КОЛПИНО Май'!AB43:AC43,'[6]КОЛПИНО Июнь'!AB43:AC43,'[7]КОЛПИНО Июль'!AB43:AC43,'[8]КОЛПИНО Авг.'!AB43:AC43,'[9]КОЛПИНО Сент.'!AB43:AC43,'[10]КОЛПИНО Окт.'!AB43:AC43,'[11]КОЛПИНО Нояб.'!AB43:AC43,'[12]КОЛПИНО Дек.'!AB43:AC43)</f>
        <v>2</v>
      </c>
      <c r="AD46" s="47">
        <v>2</v>
      </c>
      <c r="AE46" s="49">
        <f>SUM('[1]КОЛПИНО Янв. '!AD43:AE43,'[2]КОЛПИНО Февр.'!AD43:AE43,'[3]КОЛПИНО Март'!AD43:AE43,'[4]КОЛПИНО Апр.'!AD43:AE43,'[5]КОЛПИНО Май'!AD43:AE43,'[6]КОЛПИНО Июнь'!AD43:AE43,'[7]КОЛПИНО Июль'!AD43:AE43,'[8]КОЛПИНО Авг.'!AD43:AE43,'[9]КОЛПИНО Сент.'!AD43:AE43,'[10]КОЛПИНО Окт.'!AD43:AE43,'[11]КОЛПИНО Нояб.'!AD43:AE43,'[12]КОЛПИНО Дек.'!AD43:AE43)</f>
        <v>0</v>
      </c>
      <c r="AF46" s="47"/>
      <c r="AG46" s="49">
        <f>SUM('[1]КОЛПИНО Янв. '!AF43:AG43,'[2]КОЛПИНО Февр.'!AF43:AG43,'[3]КОЛПИНО Март'!AF43:AG43,'[4]КОЛПИНО Апр.'!AF43:AG43,'[5]КОЛПИНО Май'!AF43:AG43,'[6]КОЛПИНО Июнь'!AF43:AG43,'[7]КОЛПИНО Июль'!AF43:AG43,'[8]КОЛПИНО Авг.'!AF43:AG43,'[9]КОЛПИНО Сент.'!AF43:AG43,'[10]КОЛПИНО Окт.'!AF43:AG43,'[11]КОЛПИНО Нояб.'!AF43:AG43,'[12]КОЛПИНО Дек.'!AF43:AG43)</f>
        <v>0</v>
      </c>
      <c r="AH46" s="47"/>
      <c r="AI46" s="49">
        <f>SUM('[1]КОЛПИНО Янв. '!AH43:AI43,'[2]КОЛПИНО Февр.'!AH43:AI43,'[3]КОЛПИНО Март'!AH43:AI43,'[4]КОЛПИНО Апр.'!AH43:AI43,'[5]КОЛПИНО Май'!AH43:AI43,'[6]КОЛПИНО Июнь'!AH43:AI43,'[7]КОЛПИНО Июль'!AH43:AI43,'[8]КОЛПИНО Авг.'!AH43:AI43,'[9]КОЛПИНО Сент.'!AH43:AI43,'[10]КОЛПИНО Окт.'!AH43:AI43,'[11]КОЛПИНО Нояб.'!AH43:AI43,'[12]КОЛПИНО Дек.'!AH43:AI43)</f>
        <v>0</v>
      </c>
      <c r="AJ46" s="47"/>
      <c r="AK46" s="49">
        <f>SUM('[1]КОЛПИНО Янв. '!AJ43:AK43,'[2]КОЛПИНО Февр.'!AJ43:AK43,'[3]КОЛПИНО Март'!AJ43:AK43,'[4]КОЛПИНО Апр.'!AJ43:AK43,'[5]КОЛПИНО Май'!AJ43:AK43,'[6]КОЛПИНО Июнь'!AJ43:AK43,'[7]КОЛПИНО Июль'!AJ43:AK43,'[8]КОЛПИНО Авг.'!AJ43:AK43,'[9]КОЛПИНО Сент.'!AJ43:AK43,'[10]КОЛПИНО Окт.'!AJ43:AK43,'[11]КОЛПИНО Нояб.'!AJ43:AK43,'[12]КОЛПИНО Дек.'!AJ43:AK43)</f>
        <v>0</v>
      </c>
      <c r="AL46" s="47">
        <v>27</v>
      </c>
      <c r="AM46" s="49">
        <f>SUM('[1]КОЛПИНО Янв. '!AL43:AM43,'[2]КОЛПИНО Февр.'!AL43:AM43,'[3]КОЛПИНО Март'!AL43:AM43,'[4]КОЛПИНО Апр.'!AL43:AM43,'[5]КОЛПИНО Май'!AL43:AM43,'[6]КОЛПИНО Июнь'!AL43:AM43,'[7]КОЛПИНО Июль'!AL43:AM43,'[8]КОЛПИНО Авг.'!AL43:AM43,'[9]КОЛПИНО Сент.'!AL43:AM43,'[10]КОЛПИНО Окт.'!AL43:AM43,'[11]КОЛПИНО Нояб.'!AL43:AM43,'[12]КОЛПИНО Дек.'!AL43:AM43)</f>
        <v>0</v>
      </c>
      <c r="AN46" s="47">
        <v>12</v>
      </c>
      <c r="AO46" s="49">
        <f>SUM('[1]КОЛПИНО Янв. '!AN43:AO43,'[2]КОЛПИНО Февр.'!AN43:AO43,'[3]КОЛПИНО Март'!AN43:AO43,'[4]КОЛПИНО Апр.'!AN43:AO43,'[5]КОЛПИНО Май'!AN43:AO43,'[6]КОЛПИНО Июнь'!AN43:AO43,'[7]КОЛПИНО Июль'!AN43:AO43,'[8]КОЛПИНО Авг.'!AN43:AO43,'[9]КОЛПИНО Сент.'!AN43:AO43,'[10]КОЛПИНО Окт.'!AN43:AO43,'[11]КОЛПИНО Нояб.'!AN43:AO43,'[12]КОЛПИНО Дек.'!AN43:AO43)</f>
        <v>0</v>
      </c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</row>
    <row r="47" spans="1:96" s="4" customFormat="1" ht="15.95" customHeight="1" x14ac:dyDescent="0.25">
      <c r="A47" s="198"/>
      <c r="B47" s="200" t="s">
        <v>30</v>
      </c>
      <c r="C47" s="22" t="s">
        <v>5</v>
      </c>
      <c r="D47" s="55">
        <v>41.5</v>
      </c>
      <c r="E47" s="49">
        <f>SUM('[1]КОЛПИНО Янв. '!D44:E44,'[2]КОЛПИНО Февр.'!D44:E44,'[3]КОЛПИНО Март'!D44:E44,'[4]КОЛПИНО Апр.'!D44:E44,'[5]КОЛПИНО Май'!D44:E44,'[6]КОЛПИНО Июнь'!D44:E44,'[7]КОЛПИНО Июль'!D44:E44,'[8]КОЛПИНО Авг.'!D44:E44,'[9]КОЛПИНО Сент.'!D44:E44,'[10]КОЛПИНО Окт.'!D44:E44,'[11]КОЛПИНО Нояб.'!D44:E44,'[12]КОЛПИНО Дек.'!D44:E44)</f>
        <v>0</v>
      </c>
      <c r="F47" s="55">
        <v>6</v>
      </c>
      <c r="G47" s="49">
        <f>SUM('[1]КОЛПИНО Янв. '!F44:G44,'[2]КОЛПИНО Февр.'!F44:G44,'[3]КОЛПИНО Март'!F44:G44,'[4]КОЛПИНО Апр.'!F44:G44,'[5]КОЛПИНО Май'!F44:G44,'[6]КОЛПИНО Июнь'!F44:G44,'[7]КОЛПИНО Июль'!F44:G44,'[8]КОЛПИНО Авг.'!F44:G44,'[9]КОЛПИНО Сент.'!F44:G44,'[10]КОЛПИНО Окт.'!F44:G44,'[11]КОЛПИНО Нояб.'!F44:G44,'[12]КОЛПИНО Дек.'!F44:G44)</f>
        <v>0</v>
      </c>
      <c r="H47" s="55">
        <v>17.5</v>
      </c>
      <c r="I47" s="49">
        <f>SUM('[1]КОЛПИНО Янв. '!H44:I44,'[2]КОЛПИНО Февр.'!H44:I44,'[3]КОЛПИНО Март'!H44:I44,'[4]КОЛПИНО Апр.'!H44:I44,'[5]КОЛПИНО Май'!H44:I44,'[6]КОЛПИНО Июнь'!H44:I44,'[7]КОЛПИНО Июль'!H44:I44,'[8]КОЛПИНО Авг.'!H44:I44,'[9]КОЛПИНО Сент.'!H44:I44,'[10]КОЛПИНО Окт.'!H44:I44,'[11]КОЛПИНО Нояб.'!H44:I44,'[12]КОЛПИНО Дек.'!H44:I44)</f>
        <v>0.92500000000000004</v>
      </c>
      <c r="J47" s="55">
        <v>8.75</v>
      </c>
      <c r="K47" s="49">
        <f>SUM('[1]КОЛПИНО Янв. '!J44:K44,'[2]КОЛПИНО Февр.'!J44:K44,'[3]КОЛПИНО Март'!J44:K44,'[4]КОЛПИНО Апр.'!J44:K44,'[5]КОЛПИНО Май'!J44:K44,'[6]КОЛПИНО Июнь'!J44:K44,'[7]КОЛПИНО Июль'!J44:K44,'[8]КОЛПИНО Авг.'!J44:K44,'[9]КОЛПИНО Сент.'!J44:K44,'[10]КОЛПИНО Окт.'!J44:K44,'[11]КОЛПИНО Нояб.'!J44:K44,'[12]КОЛПИНО Дек.'!J44:K44)</f>
        <v>0</v>
      </c>
      <c r="L47" s="47"/>
      <c r="M47" s="49">
        <f>SUM('[1]КОЛПИНО Янв. '!L44:M44,'[2]КОЛПИНО Февр.'!L44:M44,'[3]КОЛПИНО Март'!L44:M44,'[4]КОЛПИНО Апр.'!L44:M44,'[5]КОЛПИНО Май'!L44:M44,'[6]КОЛПИНО Июнь'!L44:M44,'[7]КОЛПИНО Июль'!L44:M44,'[8]КОЛПИНО Авг.'!L44:M44,'[9]КОЛПИНО Сент.'!L44:M44,'[10]КОЛПИНО Окт.'!L44:M44,'[11]КОЛПИНО Нояб.'!L44:M44,'[12]КОЛПИНО Дек.'!L44:M44)</f>
        <v>13.494</v>
      </c>
      <c r="N47" s="47"/>
      <c r="O47" s="49">
        <f>SUM('[1]КОЛПИНО Янв. '!N44:O44,'[2]КОЛПИНО Февр.'!N44:O44,'[3]КОЛПИНО Март'!N44:O44,'[4]КОЛПИНО Апр.'!N44:O44,'[5]КОЛПИНО Май'!N44:O44,'[6]КОЛПИНО Июнь'!N44:O44,'[7]КОЛПИНО Июль'!N44:O44,'[8]КОЛПИНО Авг.'!N44:O44,'[9]КОЛПИНО Сент.'!N44:O44,'[10]КОЛПИНО Окт.'!N44:O44,'[11]КОЛПИНО Нояб.'!N44:O44,'[12]КОЛПИНО Дек.'!N44:O44)</f>
        <v>0</v>
      </c>
      <c r="P47" s="47"/>
      <c r="Q47" s="49">
        <f>SUM('[1]КОЛПИНО Янв. '!P44:Q44,'[2]КОЛПИНО Февр.'!P44:Q44,'[3]КОЛПИНО Март'!P44:Q44,'[4]КОЛПИНО Апр.'!P44:Q44,'[5]КОЛПИНО Май'!P44:Q44,'[6]КОЛПИНО Июнь'!P44:Q44,'[7]КОЛПИНО Июль'!P44:Q44,'[8]КОЛПИНО Авг.'!P44:Q44,'[9]КОЛПИНО Сент.'!P44:Q44,'[10]КОЛПИНО Окт.'!P44:Q44,'[11]КОЛПИНО Нояб.'!P44:Q44,'[12]КОЛПИНО Дек.'!P44:Q44)</f>
        <v>0</v>
      </c>
      <c r="R47" s="47"/>
      <c r="S47" s="49">
        <f>SUM('[1]КОЛПИНО Янв. '!R44:S44,'[2]КОЛПИНО Февр.'!R44:S44,'[3]КОЛПИНО Март'!R44:S44,'[4]КОЛПИНО Апр.'!R44:S44,'[5]КОЛПИНО Май'!R44:S44,'[6]КОЛПИНО Июнь'!R44:S44,'[7]КОЛПИНО Июль'!R44:S44,'[8]КОЛПИНО Авг.'!R44:S44,'[9]КОЛПИНО Сент.'!R44:S44,'[10]КОЛПИНО Окт.'!R44:S44,'[11]КОЛПИНО Нояб.'!R44:S44,'[12]КОЛПИНО Дек.'!R44:S44)</f>
        <v>0</v>
      </c>
      <c r="T47" s="47"/>
      <c r="U47" s="49">
        <f>SUM('[1]КОЛПИНО Янв. '!T44:U44,'[2]КОЛПИНО Февр.'!T44:U44,'[3]КОЛПИНО Март'!T44:U44,'[4]КОЛПИНО Апр.'!T44:U44,'[5]КОЛПИНО Май'!T44:U44,'[6]КОЛПИНО Июнь'!T44:U44,'[7]КОЛПИНО Июль'!T44:U44,'[8]КОЛПИНО Авг.'!T44:U44,'[9]КОЛПИНО Сент.'!T44:U44,'[10]КОЛПИНО Окт.'!T44:U44,'[11]КОЛПИНО Нояб.'!T44:U44,'[12]КОЛПИНО Дек.'!T44:U44)</f>
        <v>3.3359999999999999</v>
      </c>
      <c r="V47" s="47"/>
      <c r="W47" s="49">
        <f>SUM('[1]КОЛПИНО Янв. '!V44:W44,'[2]КОЛПИНО Февр.'!V44:W44,'[3]КОЛПИНО Март'!V44:W44,'[4]КОЛПИНО Апр.'!V44:W44,'[5]КОЛПИНО Май'!V44:W44,'[6]КОЛПИНО Июнь'!V44:W44,'[7]КОЛПИНО Июль'!V44:W44,'[8]КОЛПИНО Авг.'!V44:W44,'[9]КОЛПИНО Сент.'!V44:W44,'[10]КОЛПИНО Окт.'!V44:W44,'[11]КОЛПИНО Нояб.'!V44:W44,'[12]КОЛПИНО Дек.'!V44:W44)</f>
        <v>0</v>
      </c>
      <c r="X47" s="47"/>
      <c r="Y47" s="49">
        <f>SUM('[1]КОЛПИНО Янв. '!X44:Y44,'[2]КОЛПИНО Февр.'!X44:Y44,'[3]КОЛПИНО Март'!X44:Y44,'[4]КОЛПИНО Апр.'!X44:Y44,'[5]КОЛПИНО Май'!X44:Y44,'[6]КОЛПИНО Июнь'!X44:Y44,'[7]КОЛПИНО Июль'!X44:Y44,'[8]КОЛПИНО Авг.'!X44:Y44,'[9]КОЛПИНО Сент.'!X44:Y44,'[10]КОЛПИНО Окт.'!X44:Y44,'[11]КОЛПИНО Нояб.'!X44:Y44,'[12]КОЛПИНО Дек.'!X44:Y44)</f>
        <v>0</v>
      </c>
      <c r="Z47" s="47"/>
      <c r="AA47" s="49">
        <f>SUM('[1]КОЛПИНО Янв. '!Z44:AA44,'[2]КОЛПИНО Февр.'!Z44:AA44,'[3]КОЛПИНО Март'!Z44:AA44,'[4]КОЛПИНО Апр.'!Z44:AA44,'[5]КОЛПИНО Май'!Z44:AA44,'[6]КОЛПИНО Июнь'!Z44:AA44,'[7]КОЛПИНО Июль'!Z44:AA44,'[8]КОЛПИНО Авг.'!Z44:AA44,'[9]КОЛПИНО Сент.'!Z44:AA44,'[10]КОЛПИНО Окт.'!Z44:AA44,'[11]КОЛПИНО Нояб.'!Z44:AA44,'[12]КОЛПИНО Дек.'!Z44:AA44)</f>
        <v>20.914999999999999</v>
      </c>
      <c r="AB47" s="47"/>
      <c r="AC47" s="49">
        <f>SUM('[1]КОЛПИНО Янв. '!AB44:AC44,'[2]КОЛПИНО Февр.'!AB44:AC44,'[3]КОЛПИНО Март'!AB44:AC44,'[4]КОЛПИНО Апр.'!AB44:AC44,'[5]КОЛПИНО Май'!AB44:AC44,'[6]КОЛПИНО Июнь'!AB44:AC44,'[7]КОЛПИНО Июль'!AB44:AC44,'[8]КОЛПИНО Авг.'!AB44:AC44,'[9]КОЛПИНО Сент.'!AB44:AC44,'[10]КОЛПИНО Окт.'!AB44:AC44,'[11]КОЛПИНО Нояб.'!AB44:AC44,'[12]КОЛПИНО Дек.'!AB44:AC44)</f>
        <v>14.678000000000001</v>
      </c>
      <c r="AD47" s="55">
        <v>8.75</v>
      </c>
      <c r="AE47" s="49">
        <f>SUM('[1]КОЛПИНО Янв. '!AD44:AE44,'[2]КОЛПИНО Февр.'!AD44:AE44,'[3]КОЛПИНО Март'!AD44:AE44,'[4]КОЛПИНО Апр.'!AD44:AE44,'[5]КОЛПИНО Май'!AD44:AE44,'[6]КОЛПИНО Июнь'!AD44:AE44,'[7]КОЛПИНО Июль'!AD44:AE44,'[8]КОЛПИНО Авг.'!AD44:AE44,'[9]КОЛПИНО Сент.'!AD44:AE44,'[10]КОЛПИНО Окт.'!AD44:AE44,'[11]КОЛПИНО Нояб.'!AD44:AE44,'[12]КОЛПИНО Дек.'!AD44:AE44)</f>
        <v>0</v>
      </c>
      <c r="AF47" s="47"/>
      <c r="AG47" s="49">
        <f>SUM('[1]КОЛПИНО Янв. '!AF44:AG44,'[2]КОЛПИНО Февр.'!AF44:AG44,'[3]КОЛПИНО Март'!AF44:AG44,'[4]КОЛПИНО Апр.'!AF44:AG44,'[5]КОЛПИНО Май'!AF44:AG44,'[6]КОЛПИНО Июнь'!AF44:AG44,'[7]КОЛПИНО Июль'!AF44:AG44,'[8]КОЛПИНО Авг.'!AF44:AG44,'[9]КОЛПИНО Сент.'!AF44:AG44,'[10]КОЛПИНО Окт.'!AF44:AG44,'[11]КОЛПИНО Нояб.'!AF44:AG44,'[12]КОЛПИНО Дек.'!AF44:AG44)</f>
        <v>0</v>
      </c>
      <c r="AH47" s="47"/>
      <c r="AI47" s="49">
        <f>SUM('[1]КОЛПИНО Янв. '!AH44:AI44,'[2]КОЛПИНО Февр.'!AH44:AI44,'[3]КОЛПИНО Март'!AH44:AI44,'[4]КОЛПИНО Апр.'!AH44:AI44,'[5]КОЛПИНО Май'!AH44:AI44,'[6]КОЛПИНО Июнь'!AH44:AI44,'[7]КОЛПИНО Июль'!AH44:AI44,'[8]КОЛПИНО Авг.'!AH44:AI44,'[9]КОЛПИНО Сент.'!AH44:AI44,'[10]КОЛПИНО Окт.'!AH44:AI44,'[11]КОЛПИНО Нояб.'!AH44:AI44,'[12]КОЛПИНО Дек.'!AH44:AI44)</f>
        <v>0</v>
      </c>
      <c r="AJ47" s="47"/>
      <c r="AK47" s="49">
        <f>SUM('[1]КОЛПИНО Янв. '!AJ44:AK44,'[2]КОЛПИНО Февр.'!AJ44:AK44,'[3]КОЛПИНО Март'!AJ44:AK44,'[4]КОЛПИНО Апр.'!AJ44:AK44,'[5]КОЛПИНО Май'!AJ44:AK44,'[6]КОЛПИНО Июнь'!AJ44:AK44,'[7]КОЛПИНО Июль'!AJ44:AK44,'[8]КОЛПИНО Авг.'!AJ44:AK44,'[9]КОЛПИНО Сент.'!AJ44:AK44,'[10]КОЛПИНО Окт.'!AJ44:AK44,'[11]КОЛПИНО Нояб.'!AJ44:AK44,'[12]КОЛПИНО Дек.'!AJ44:AK44)</f>
        <v>0</v>
      </c>
      <c r="AL47" s="55">
        <v>375</v>
      </c>
      <c r="AM47" s="49">
        <f>SUM('[1]КОЛПИНО Янв. '!AL44:AM44,'[2]КОЛПИНО Февр.'!AL44:AM44,'[3]КОЛПИНО Март'!AL44:AM44,'[4]КОЛПИНО Апр.'!AL44:AM44,'[5]КОЛПИНО Май'!AL44:AM44,'[6]КОЛПИНО Июнь'!AL44:AM44,'[7]КОЛПИНО Июль'!AL44:AM44,'[8]КОЛПИНО Авг.'!AL44:AM44,'[9]КОЛПИНО Сент.'!AL44:AM44,'[10]КОЛПИНО Окт.'!AL44:AM44,'[11]КОЛПИНО Нояб.'!AL44:AM44,'[12]КОЛПИНО Дек.'!AL44:AM44)</f>
        <v>0</v>
      </c>
      <c r="AN47" s="55">
        <v>6</v>
      </c>
      <c r="AO47" s="49">
        <f>SUM('[1]КОЛПИНО Янв. '!AN44:AO44,'[2]КОЛПИНО Февр.'!AN44:AO44,'[3]КОЛПИНО Март'!AN44:AO44,'[4]КОЛПИНО Апр.'!AN44:AO44,'[5]КОЛПИНО Май'!AN44:AO44,'[6]КОЛПИНО Июнь'!AN44:AO44,'[7]КОЛПИНО Июль'!AN44:AO44,'[8]КОЛПИНО Авг.'!AN44:AO44,'[9]КОЛПИНО Сент.'!AN44:AO44,'[10]КОЛПИНО Окт.'!AN44:AO44,'[11]КОЛПИНО Нояб.'!AN44:AO44,'[12]КОЛПИНО Дек.'!AN44:AO44)</f>
        <v>0</v>
      </c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</row>
    <row r="48" spans="1:96" s="4" customFormat="1" ht="15.95" customHeight="1" x14ac:dyDescent="0.25">
      <c r="A48" s="198">
        <v>20</v>
      </c>
      <c r="B48" s="200" t="s">
        <v>63</v>
      </c>
      <c r="C48" s="22" t="s">
        <v>10</v>
      </c>
      <c r="D48" s="47"/>
      <c r="E48" s="49">
        <f>SUM('[1]КОЛПИНО Янв. '!D45:E45,'[2]КОЛПИНО Февр.'!D45:E45,'[3]КОЛПИНО Март'!D45:E45,'[4]КОЛПИНО Апр.'!D45:E45,'[5]КОЛПИНО Май'!D45:E45,'[6]КОЛПИНО Июнь'!D45:E45,'[7]КОЛПИНО Июль'!D45:E45,'[8]КОЛПИНО Авг.'!D45:E45,'[9]КОЛПИНО Сент.'!D45:E45,'[10]КОЛПИНО Окт.'!D45:E45,'[11]КОЛПИНО Нояб.'!D45:E45,'[12]КОЛПИНО Дек.'!D45:E45)</f>
        <v>0</v>
      </c>
      <c r="F48" s="47"/>
      <c r="G48" s="49">
        <f>SUM('[1]КОЛПИНО Янв. '!F45:G45,'[2]КОЛПИНО Февр.'!F45:G45,'[3]КОЛПИНО Март'!F45:G45,'[4]КОЛПИНО Апр.'!F45:G45,'[5]КОЛПИНО Май'!F45:G45,'[6]КОЛПИНО Июнь'!F45:G45,'[7]КОЛПИНО Июль'!F45:G45,'[8]КОЛПИНО Авг.'!F45:G45,'[9]КОЛПИНО Сент.'!F45:G45,'[10]КОЛПИНО Окт.'!F45:G45,'[11]КОЛПИНО Нояб.'!F45:G45,'[12]КОЛПИНО Дек.'!F45:G45)</f>
        <v>0</v>
      </c>
      <c r="H48" s="47"/>
      <c r="I48" s="49">
        <f>SUM('[1]КОЛПИНО Янв. '!H45:I45,'[2]КОЛПИНО Февр.'!H45:I45,'[3]КОЛПИНО Март'!H45:I45,'[4]КОЛПИНО Апр.'!H45:I45,'[5]КОЛПИНО Май'!H45:I45,'[6]КОЛПИНО Июнь'!H45:I45,'[7]КОЛПИНО Июль'!H45:I45,'[8]КОЛПИНО Авг.'!H45:I45,'[9]КОЛПИНО Сент.'!H45:I45,'[10]КОЛПИНО Окт.'!H45:I45,'[11]КОЛПИНО Нояб.'!H45:I45,'[12]КОЛПИНО Дек.'!H45:I45)</f>
        <v>0</v>
      </c>
      <c r="J48" s="47"/>
      <c r="K48" s="49">
        <f>SUM('[1]КОЛПИНО Янв. '!J45:K45,'[2]КОЛПИНО Февр.'!J45:K45,'[3]КОЛПИНО Март'!J45:K45,'[4]КОЛПИНО Апр.'!J45:K45,'[5]КОЛПИНО Май'!J45:K45,'[6]КОЛПИНО Июнь'!J45:K45,'[7]КОЛПИНО Июль'!J45:K45,'[8]КОЛПИНО Авг.'!J45:K45,'[9]КОЛПИНО Сент.'!J45:K45,'[10]КОЛПИНО Окт.'!J45:K45,'[11]КОЛПИНО Нояб.'!J45:K45,'[12]КОЛПИНО Дек.'!J45:K45)</f>
        <v>0</v>
      </c>
      <c r="L48" s="47"/>
      <c r="M48" s="49">
        <f>SUM('[1]КОЛПИНО Янв. '!L45:M45,'[2]КОЛПИНО Февр.'!L45:M45,'[3]КОЛПИНО Март'!L45:M45,'[4]КОЛПИНО Апр.'!L45:M45,'[5]КОЛПИНО Май'!L45:M45,'[6]КОЛПИНО Июнь'!L45:M45,'[7]КОЛПИНО Июль'!L45:M45,'[8]КОЛПИНО Авг.'!L45:M45,'[9]КОЛПИНО Сент.'!L45:M45,'[10]КОЛПИНО Окт.'!L45:M45,'[11]КОЛПИНО Нояб.'!L45:M45,'[12]КОЛПИНО Дек.'!L45:M45)</f>
        <v>0</v>
      </c>
      <c r="N48" s="47"/>
      <c r="O48" s="49">
        <f>SUM('[1]КОЛПИНО Янв. '!N45:O45,'[2]КОЛПИНО Февр.'!N45:O45,'[3]КОЛПИНО Март'!N45:O45,'[4]КОЛПИНО Апр.'!N45:O45,'[5]КОЛПИНО Май'!N45:O45,'[6]КОЛПИНО Июнь'!N45:O45,'[7]КОЛПИНО Июль'!N45:O45,'[8]КОЛПИНО Авг.'!N45:O45,'[9]КОЛПИНО Сент.'!N45:O45,'[10]КОЛПИНО Окт.'!N45:O45,'[11]КОЛПИНО Нояб.'!N45:O45,'[12]КОЛПИНО Дек.'!N45:O45)</f>
        <v>0</v>
      </c>
      <c r="P48" s="47"/>
      <c r="Q48" s="49">
        <f>SUM('[1]КОЛПИНО Янв. '!P45:Q45,'[2]КОЛПИНО Февр.'!P45:Q45,'[3]КОЛПИНО Март'!P45:Q45,'[4]КОЛПИНО Апр.'!P45:Q45,'[5]КОЛПИНО Май'!P45:Q45,'[6]КОЛПИНО Июнь'!P45:Q45,'[7]КОЛПИНО Июль'!P45:Q45,'[8]КОЛПИНО Авг.'!P45:Q45,'[9]КОЛПИНО Сент.'!P45:Q45,'[10]КОЛПИНО Окт.'!P45:Q45,'[11]КОЛПИНО Нояб.'!P45:Q45,'[12]КОЛПИНО Дек.'!P45:Q45)</f>
        <v>0</v>
      </c>
      <c r="R48" s="47"/>
      <c r="S48" s="49">
        <f>SUM('[1]КОЛПИНО Янв. '!R45:S45,'[2]КОЛПИНО Февр.'!R45:S45,'[3]КОЛПИНО Март'!R45:S45,'[4]КОЛПИНО Апр.'!R45:S45,'[5]КОЛПИНО Май'!R45:S45,'[6]КОЛПИНО Июнь'!R45:S45,'[7]КОЛПИНО Июль'!R45:S45,'[8]КОЛПИНО Авг.'!R45:S45,'[9]КОЛПИНО Сент.'!R45:S45,'[10]КОЛПИНО Окт.'!R45:S45,'[11]КОЛПИНО Нояб.'!R45:S45,'[12]КОЛПИНО Дек.'!R45:S45)</f>
        <v>0</v>
      </c>
      <c r="T48" s="47"/>
      <c r="U48" s="49">
        <f>SUM('[1]КОЛПИНО Янв. '!T45:U45,'[2]КОЛПИНО Февр.'!T45:U45,'[3]КОЛПИНО Март'!T45:U45,'[4]КОЛПИНО Апр.'!T45:U45,'[5]КОЛПИНО Май'!T45:U45,'[6]КОЛПИНО Июнь'!T45:U45,'[7]КОЛПИНО Июль'!T45:U45,'[8]КОЛПИНО Авг.'!T45:U45,'[9]КОЛПИНО Сент.'!T45:U45,'[10]КОЛПИНО Окт.'!T45:U45,'[11]КОЛПИНО Нояб.'!T45:U45,'[12]КОЛПИНО Дек.'!T45:U45)</f>
        <v>0</v>
      </c>
      <c r="V48" s="47"/>
      <c r="W48" s="49">
        <f>SUM('[1]КОЛПИНО Янв. '!V45:W45,'[2]КОЛПИНО Февр.'!V45:W45,'[3]КОЛПИНО Март'!V45:W45,'[4]КОЛПИНО Апр.'!V45:W45,'[5]КОЛПИНО Май'!V45:W45,'[6]КОЛПИНО Июнь'!V45:W45,'[7]КОЛПИНО Июль'!V45:W45,'[8]КОЛПИНО Авг.'!V45:W45,'[9]КОЛПИНО Сент.'!V45:W45,'[10]КОЛПИНО Окт.'!V45:W45,'[11]КОЛПИНО Нояб.'!V45:W45,'[12]КОЛПИНО Дек.'!V45:W45)</f>
        <v>0</v>
      </c>
      <c r="X48" s="47"/>
      <c r="Y48" s="49">
        <f>SUM('[1]КОЛПИНО Янв. '!X45:Y45,'[2]КОЛПИНО Февр.'!X45:Y45,'[3]КОЛПИНО Март'!X45:Y45,'[4]КОЛПИНО Апр.'!X45:Y45,'[5]КОЛПИНО Май'!X45:Y45,'[6]КОЛПИНО Июнь'!X45:Y45,'[7]КОЛПИНО Июль'!X45:Y45,'[8]КОЛПИНО Авг.'!X45:Y45,'[9]КОЛПИНО Сент.'!X45:Y45,'[10]КОЛПИНО Окт.'!X45:Y45,'[11]КОЛПИНО Нояб.'!X45:Y45,'[12]КОЛПИНО Дек.'!X45:Y45)</f>
        <v>0</v>
      </c>
      <c r="Z48" s="47"/>
      <c r="AA48" s="49">
        <f>SUM('[1]КОЛПИНО Янв. '!Z45:AA45,'[2]КОЛПИНО Февр.'!Z45:AA45,'[3]КОЛПИНО Март'!Z45:AA45,'[4]КОЛПИНО Апр.'!Z45:AA45,'[5]КОЛПИНО Май'!Z45:AA45,'[6]КОЛПИНО Июнь'!Z45:AA45,'[7]КОЛПИНО Июль'!Z45:AA45,'[8]КОЛПИНО Авг.'!Z45:AA45,'[9]КОЛПИНО Сент.'!Z45:AA45,'[10]КОЛПИНО Окт.'!Z45:AA45,'[11]КОЛПИНО Нояб.'!Z45:AA45,'[12]КОЛПИНО Дек.'!Z45:AA45)</f>
        <v>0</v>
      </c>
      <c r="AB48" s="47"/>
      <c r="AC48" s="49">
        <f>SUM('[1]КОЛПИНО Янв. '!AB45:AC45,'[2]КОЛПИНО Февр.'!AB45:AC45,'[3]КОЛПИНО Март'!AB45:AC45,'[4]КОЛПИНО Апр.'!AB45:AC45,'[5]КОЛПИНО Май'!AB45:AC45,'[6]КОЛПИНО Июнь'!AB45:AC45,'[7]КОЛПИНО Июль'!AB45:AC45,'[8]КОЛПИНО Авг.'!AB45:AC45,'[9]КОЛПИНО Сент.'!AB45:AC45,'[10]КОЛПИНО Окт.'!AB45:AC45,'[11]КОЛПИНО Нояб.'!AB45:AC45,'[12]КОЛПИНО Дек.'!AB45:AC45)</f>
        <v>0</v>
      </c>
      <c r="AD48" s="47"/>
      <c r="AE48" s="49">
        <f>SUM('[1]КОЛПИНО Янв. '!AD45:AE45,'[2]КОЛПИНО Февр.'!AD45:AE45,'[3]КОЛПИНО Март'!AD45:AE45,'[4]КОЛПИНО Апр.'!AD45:AE45,'[5]КОЛПИНО Май'!AD45:AE45,'[6]КОЛПИНО Июнь'!AD45:AE45,'[7]КОЛПИНО Июль'!AD45:AE45,'[8]КОЛПИНО Авг.'!AD45:AE45,'[9]КОЛПИНО Сент.'!AD45:AE45,'[10]КОЛПИНО Окт.'!AD45:AE45,'[11]КОЛПИНО Нояб.'!AD45:AE45,'[12]КОЛПИНО Дек.'!AD45:AE45)</f>
        <v>10</v>
      </c>
      <c r="AF48" s="47"/>
      <c r="AG48" s="49">
        <f>SUM('[1]КОЛПИНО Янв. '!AF45:AG45,'[2]КОЛПИНО Февр.'!AF45:AG45,'[3]КОЛПИНО Март'!AF45:AG45,'[4]КОЛПИНО Апр.'!AF45:AG45,'[5]КОЛПИНО Май'!AF45:AG45,'[6]КОЛПИНО Июнь'!AF45:AG45,'[7]КОЛПИНО Июль'!AF45:AG45,'[8]КОЛПИНО Авг.'!AF45:AG45,'[9]КОЛПИНО Сент.'!AF45:AG45,'[10]КОЛПИНО Окт.'!AF45:AG45,'[11]КОЛПИНО Нояб.'!AF45:AG45,'[12]КОЛПИНО Дек.'!AF45:AG45)</f>
        <v>0</v>
      </c>
      <c r="AH48" s="47"/>
      <c r="AI48" s="49">
        <f>SUM('[1]КОЛПИНО Янв. '!AH45:AI45,'[2]КОЛПИНО Февр.'!AH45:AI45,'[3]КОЛПИНО Март'!AH45:AI45,'[4]КОЛПИНО Апр.'!AH45:AI45,'[5]КОЛПИНО Май'!AH45:AI45,'[6]КОЛПИНО Июнь'!AH45:AI45,'[7]КОЛПИНО Июль'!AH45:AI45,'[8]КОЛПИНО Авг.'!AH45:AI45,'[9]КОЛПИНО Сент.'!AH45:AI45,'[10]КОЛПИНО Окт.'!AH45:AI45,'[11]КОЛПИНО Нояб.'!AH45:AI45,'[12]КОЛПИНО Дек.'!AH45:AI45)</f>
        <v>22</v>
      </c>
      <c r="AJ48" s="47"/>
      <c r="AK48" s="49">
        <f>SUM('[1]КОЛПИНО Янв. '!AJ45:AK45,'[2]КОЛПИНО Февр.'!AJ45:AK45,'[3]КОЛПИНО Март'!AJ45:AK45,'[4]КОЛПИНО Апр.'!AJ45:AK45,'[5]КОЛПИНО Май'!AJ45:AK45,'[6]КОЛПИНО Июнь'!AJ45:AK45,'[7]КОЛПИНО Июль'!AJ45:AK45,'[8]КОЛПИНО Авг.'!AJ45:AK45,'[9]КОЛПИНО Сент.'!AJ45:AK45,'[10]КОЛПИНО Окт.'!AJ45:AK45,'[11]КОЛПИНО Нояб.'!AJ45:AK45,'[12]КОЛПИНО Дек.'!AJ45:AK45)</f>
        <v>20</v>
      </c>
      <c r="AL48" s="47"/>
      <c r="AM48" s="49">
        <f>SUM('[1]КОЛПИНО Янв. '!AL45:AM45,'[2]КОЛПИНО Февр.'!AL45:AM45,'[3]КОЛПИНО Март'!AL45:AM45,'[4]КОЛПИНО Апр.'!AL45:AM45,'[5]КОЛПИНО Май'!AL45:AM45,'[6]КОЛПИНО Июнь'!AL45:AM45,'[7]КОЛПИНО Июль'!AL45:AM45,'[8]КОЛПИНО Авг.'!AL45:AM45,'[9]КОЛПИНО Сент.'!AL45:AM45,'[10]КОЛПИНО Окт.'!AL45:AM45,'[11]КОЛПИНО Нояб.'!AL45:AM45,'[12]КОЛПИНО Дек.'!AL45:AM45)</f>
        <v>64</v>
      </c>
      <c r="AN48" s="47"/>
      <c r="AO48" s="49">
        <f>SUM('[1]КОЛПИНО Янв. '!AN45:AO45,'[2]КОЛПИНО Февр.'!AN45:AO45,'[3]КОЛПИНО Март'!AN45:AO45,'[4]КОЛПИНО Апр.'!AN45:AO45,'[5]КОЛПИНО Май'!AN45:AO45,'[6]КОЛПИНО Июнь'!AN45:AO45,'[7]КОЛПИНО Июль'!AN45:AO45,'[8]КОЛПИНО Авг.'!AN45:AO45,'[9]КОЛПИНО Сент.'!AN45:AO45,'[10]КОЛПИНО Окт.'!AN45:AO45,'[11]КОЛПИНО Нояб.'!AN45:AO45,'[12]КОЛПИНО Дек.'!AN45:AO45)</f>
        <v>19</v>
      </c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</row>
    <row r="49" spans="1:96" s="4" customFormat="1" ht="15.95" customHeight="1" x14ac:dyDescent="0.25">
      <c r="A49" s="198"/>
      <c r="B49" s="200" t="s">
        <v>32</v>
      </c>
      <c r="C49" s="22" t="s">
        <v>5</v>
      </c>
      <c r="D49" s="47"/>
      <c r="E49" s="49">
        <f>SUM('[1]КОЛПИНО Янв. '!D46:E46,'[2]КОЛПИНО Февр.'!D46:E46,'[3]КОЛПИНО Март'!D46:E46,'[4]КОЛПИНО Апр.'!D46:E46,'[5]КОЛПИНО Май'!D46:E46,'[6]КОЛПИНО Июнь'!D46:E46,'[7]КОЛПИНО Июль'!D46:E46,'[8]КОЛПИНО Авг.'!D46:E46,'[9]КОЛПИНО Сент.'!D46:E46,'[10]КОЛПИНО Окт.'!D46:E46,'[11]КОЛПИНО Нояб.'!D46:E46,'[12]КОЛПИНО Дек.'!D46:E46)</f>
        <v>0</v>
      </c>
      <c r="F49" s="47"/>
      <c r="G49" s="49">
        <f>SUM('[1]КОЛПИНО Янв. '!F46:G46,'[2]КОЛПИНО Февр.'!F46:G46,'[3]КОЛПИНО Март'!F46:G46,'[4]КОЛПИНО Апр.'!F46:G46,'[5]КОЛПИНО Май'!F46:G46,'[6]КОЛПИНО Июнь'!F46:G46,'[7]КОЛПИНО Июль'!F46:G46,'[8]КОЛПИНО Авг.'!F46:G46,'[9]КОЛПИНО Сент.'!F46:G46,'[10]КОЛПИНО Окт.'!F46:G46,'[11]КОЛПИНО Нояб.'!F46:G46,'[12]КОЛПИНО Дек.'!F46:G46)</f>
        <v>0</v>
      </c>
      <c r="H49" s="47"/>
      <c r="I49" s="49">
        <f>SUM('[1]КОЛПИНО Янв. '!H46:I46,'[2]КОЛПИНО Февр.'!H46:I46,'[3]КОЛПИНО Март'!H46:I46,'[4]КОЛПИНО Апр.'!H46:I46,'[5]КОЛПИНО Май'!H46:I46,'[6]КОЛПИНО Июнь'!H46:I46,'[7]КОЛПИНО Июль'!H46:I46,'[8]КОЛПИНО Авг.'!H46:I46,'[9]КОЛПИНО Сент.'!H46:I46,'[10]КОЛПИНО Окт.'!H46:I46,'[11]КОЛПИНО Нояб.'!H46:I46,'[12]КОЛПИНО Дек.'!H46:I46)</f>
        <v>0</v>
      </c>
      <c r="J49" s="47"/>
      <c r="K49" s="49">
        <f>SUM('[1]КОЛПИНО Янв. '!J46:K46,'[2]КОЛПИНО Февр.'!J46:K46,'[3]КОЛПИНО Март'!J46:K46,'[4]КОЛПИНО Апр.'!J46:K46,'[5]КОЛПИНО Май'!J46:K46,'[6]КОЛПИНО Июнь'!J46:K46,'[7]КОЛПИНО Июль'!J46:K46,'[8]КОЛПИНО Авг.'!J46:K46,'[9]КОЛПИНО Сент.'!J46:K46,'[10]КОЛПИНО Окт.'!J46:K46,'[11]КОЛПИНО Нояб.'!J46:K46,'[12]КОЛПИНО Дек.'!J46:K46)</f>
        <v>0</v>
      </c>
      <c r="L49" s="47"/>
      <c r="M49" s="49">
        <f>SUM('[1]КОЛПИНО Янв. '!L46:M46,'[2]КОЛПИНО Февр.'!L46:M46,'[3]КОЛПИНО Март'!L46:M46,'[4]КОЛПИНО Апр.'!L46:M46,'[5]КОЛПИНО Май'!L46:M46,'[6]КОЛПИНО Июнь'!L46:M46,'[7]КОЛПИНО Июль'!L46:M46,'[8]КОЛПИНО Авг.'!L46:M46,'[9]КОЛПИНО Сент.'!L46:M46,'[10]КОЛПИНО Окт.'!L46:M46,'[11]КОЛПИНО Нояб.'!L46:M46,'[12]КОЛПИНО Дек.'!L46:M46)</f>
        <v>0</v>
      </c>
      <c r="N49" s="47"/>
      <c r="O49" s="49">
        <f>SUM('[1]КОЛПИНО Янв. '!N46:O46,'[2]КОЛПИНО Февр.'!N46:O46,'[3]КОЛПИНО Март'!N46:O46,'[4]КОЛПИНО Апр.'!N46:O46,'[5]КОЛПИНО Май'!N46:O46,'[6]КОЛПИНО Июнь'!N46:O46,'[7]КОЛПИНО Июль'!N46:O46,'[8]КОЛПИНО Авг.'!N46:O46,'[9]КОЛПИНО Сент.'!N46:O46,'[10]КОЛПИНО Окт.'!N46:O46,'[11]КОЛПИНО Нояб.'!N46:O46,'[12]КОЛПИНО Дек.'!N46:O46)</f>
        <v>0</v>
      </c>
      <c r="P49" s="47"/>
      <c r="Q49" s="49">
        <f>SUM('[1]КОЛПИНО Янв. '!P46:Q46,'[2]КОЛПИНО Февр.'!P46:Q46,'[3]КОЛПИНО Март'!P46:Q46,'[4]КОЛПИНО Апр.'!P46:Q46,'[5]КОЛПИНО Май'!P46:Q46,'[6]КОЛПИНО Июнь'!P46:Q46,'[7]КОЛПИНО Июль'!P46:Q46,'[8]КОЛПИНО Авг.'!P46:Q46,'[9]КОЛПИНО Сент.'!P46:Q46,'[10]КОЛПИНО Окт.'!P46:Q46,'[11]КОЛПИНО Нояб.'!P46:Q46,'[12]КОЛПИНО Дек.'!P46:Q46)</f>
        <v>0</v>
      </c>
      <c r="R49" s="47"/>
      <c r="S49" s="49">
        <f>SUM('[1]КОЛПИНО Янв. '!R46:S46,'[2]КОЛПИНО Февр.'!R46:S46,'[3]КОЛПИНО Март'!R46:S46,'[4]КОЛПИНО Апр.'!R46:S46,'[5]КОЛПИНО Май'!R46:S46,'[6]КОЛПИНО Июнь'!R46:S46,'[7]КОЛПИНО Июль'!R46:S46,'[8]КОЛПИНО Авг.'!R46:S46,'[9]КОЛПИНО Сент.'!R46:S46,'[10]КОЛПИНО Окт.'!R46:S46,'[11]КОЛПИНО Нояб.'!R46:S46,'[12]КОЛПИНО Дек.'!R46:S46)</f>
        <v>0</v>
      </c>
      <c r="T49" s="47"/>
      <c r="U49" s="49">
        <f>SUM('[1]КОЛПИНО Янв. '!T46:U46,'[2]КОЛПИНО Февр.'!T46:U46,'[3]КОЛПИНО Март'!T46:U46,'[4]КОЛПИНО Апр.'!T46:U46,'[5]КОЛПИНО Май'!T46:U46,'[6]КОЛПИНО Июнь'!T46:U46,'[7]КОЛПИНО Июль'!T46:U46,'[8]КОЛПИНО Авг.'!T46:U46,'[9]КОЛПИНО Сент.'!T46:U46,'[10]КОЛПИНО Окт.'!T46:U46,'[11]КОЛПИНО Нояб.'!T46:U46,'[12]КОЛПИНО Дек.'!T46:U46)</f>
        <v>0</v>
      </c>
      <c r="V49" s="47"/>
      <c r="W49" s="49">
        <f>SUM('[1]КОЛПИНО Янв. '!V46:W46,'[2]КОЛПИНО Февр.'!V46:W46,'[3]КОЛПИНО Март'!V46:W46,'[4]КОЛПИНО Апр.'!V46:W46,'[5]КОЛПИНО Май'!V46:W46,'[6]КОЛПИНО Июнь'!V46:W46,'[7]КОЛПИНО Июль'!V46:W46,'[8]КОЛПИНО Авг.'!V46:W46,'[9]КОЛПИНО Сент.'!V46:W46,'[10]КОЛПИНО Окт.'!V46:W46,'[11]КОЛПИНО Нояб.'!V46:W46,'[12]КОЛПИНО Дек.'!V46:W46)</f>
        <v>0</v>
      </c>
      <c r="X49" s="47"/>
      <c r="Y49" s="49">
        <f>SUM('[1]КОЛПИНО Янв. '!X46:Y46,'[2]КОЛПИНО Февр.'!X46:Y46,'[3]КОЛПИНО Март'!X46:Y46,'[4]КОЛПИНО Апр.'!X46:Y46,'[5]КОЛПИНО Май'!X46:Y46,'[6]КОЛПИНО Июнь'!X46:Y46,'[7]КОЛПИНО Июль'!X46:Y46,'[8]КОЛПИНО Авг.'!X46:Y46,'[9]КОЛПИНО Сент.'!X46:Y46,'[10]КОЛПИНО Окт.'!X46:Y46,'[11]КОЛПИНО Нояб.'!X46:Y46,'[12]КОЛПИНО Дек.'!X46:Y46)</f>
        <v>0</v>
      </c>
      <c r="Z49" s="47"/>
      <c r="AA49" s="49">
        <f>SUM('[1]КОЛПИНО Янв. '!Z46:AA46,'[2]КОЛПИНО Февр.'!Z46:AA46,'[3]КОЛПИНО Март'!Z46:AA46,'[4]КОЛПИНО Апр.'!Z46:AA46,'[5]КОЛПИНО Май'!Z46:AA46,'[6]КОЛПИНО Июнь'!Z46:AA46,'[7]КОЛПИНО Июль'!Z46:AA46,'[8]КОЛПИНО Авг.'!Z46:AA46,'[9]КОЛПИНО Сент.'!Z46:AA46,'[10]КОЛПИНО Окт.'!Z46:AA46,'[11]КОЛПИНО Нояб.'!Z46:AA46,'[12]КОЛПИНО Дек.'!Z46:AA46)</f>
        <v>0</v>
      </c>
      <c r="AB49" s="47"/>
      <c r="AC49" s="49">
        <f>SUM('[1]КОЛПИНО Янв. '!AB46:AC46,'[2]КОЛПИНО Февр.'!AB46:AC46,'[3]КОЛПИНО Март'!AB46:AC46,'[4]КОЛПИНО Апр.'!AB46:AC46,'[5]КОЛПИНО Май'!AB46:AC46,'[6]КОЛПИНО Июнь'!AB46:AC46,'[7]КОЛПИНО Июль'!AB46:AC46,'[8]КОЛПИНО Авг.'!AB46:AC46,'[9]КОЛПИНО Сент.'!AB46:AC46,'[10]КОЛПИНО Окт.'!AB46:AC46,'[11]КОЛПИНО Нояб.'!AB46:AC46,'[12]КОЛПИНО Дек.'!AB46:AC46)</f>
        <v>0</v>
      </c>
      <c r="AD49" s="47"/>
      <c r="AE49" s="49">
        <f>SUM('[1]КОЛПИНО Янв. '!AD46:AE46,'[2]КОЛПИНО Февр.'!AD46:AE46,'[3]КОЛПИНО Март'!AD46:AE46,'[4]КОЛПИНО Апр.'!AD46:AE46,'[5]КОЛПИНО Май'!AD46:AE46,'[6]КОЛПИНО Июнь'!AD46:AE46,'[7]КОЛПИНО Июль'!AD46:AE46,'[8]КОЛПИНО Авг.'!AD46:AE46,'[9]КОЛПИНО Сент.'!AD46:AE46,'[10]КОЛПИНО Окт.'!AD46:AE46,'[11]КОЛПИНО Нояб.'!AD46:AE46,'[12]КОЛПИНО Дек.'!AD46:AE46)</f>
        <v>2.649</v>
      </c>
      <c r="AF49" s="47"/>
      <c r="AG49" s="49">
        <f>SUM('[1]КОЛПИНО Янв. '!AF46:AG46,'[2]КОЛПИНО Февр.'!AF46:AG46,'[3]КОЛПИНО Март'!AF46:AG46,'[4]КОЛПИНО Апр.'!AF46:AG46,'[5]КОЛПИНО Май'!AF46:AG46,'[6]КОЛПИНО Июнь'!AF46:AG46,'[7]КОЛПИНО Июль'!AF46:AG46,'[8]КОЛПИНО Авг.'!AF46:AG46,'[9]КОЛПИНО Сент.'!AF46:AG46,'[10]КОЛПИНО Окт.'!AF46:AG46,'[11]КОЛПИНО Нояб.'!AF46:AG46,'[12]КОЛПИНО Дек.'!AF46:AG46)</f>
        <v>0</v>
      </c>
      <c r="AH49" s="47"/>
      <c r="AI49" s="49">
        <f>SUM('[1]КОЛПИНО Янв. '!AH46:AI46,'[2]КОЛПИНО Февр.'!AH46:AI46,'[3]КОЛПИНО Март'!AH46:AI46,'[4]КОЛПИНО Апр.'!AH46:AI46,'[5]КОЛПИНО Май'!AH46:AI46,'[6]КОЛПИНО Июнь'!AH46:AI46,'[7]КОЛПИНО Июль'!AH46:AI46,'[8]КОЛПИНО Авг.'!AH46:AI46,'[9]КОЛПИНО Сент.'!AH46:AI46,'[10]КОЛПИНО Окт.'!AH46:AI46,'[11]КОЛПИНО Нояб.'!AH46:AI46,'[12]КОЛПИНО Дек.'!AH46:AI46)</f>
        <v>5.8120000000000003</v>
      </c>
      <c r="AJ49" s="47"/>
      <c r="AK49" s="49">
        <f>SUM('[1]КОЛПИНО Янв. '!AJ46:AK46,'[2]КОЛПИНО Февр.'!AJ46:AK46,'[3]КОЛПИНО Март'!AJ46:AK46,'[4]КОЛПИНО Апр.'!AJ46:AK46,'[5]КОЛПИНО Май'!AJ46:AK46,'[6]КОЛПИНО Июнь'!AJ46:AK46,'[7]КОЛПИНО Июль'!AJ46:AK46,'[8]КОЛПИНО Авг.'!AJ46:AK46,'[9]КОЛПИНО Сент.'!AJ46:AK46,'[10]КОЛПИНО Окт.'!AJ46:AK46,'[11]КОЛПИНО Нояб.'!AJ46:AK46,'[12]КОЛПИНО Дек.'!AJ46:AK46)</f>
        <v>5.2949999999999999</v>
      </c>
      <c r="AL49" s="47"/>
      <c r="AM49" s="49">
        <f>SUM('[1]КОЛПИНО Янв. '!AL46:AM46,'[2]КОЛПИНО Февр.'!AL46:AM46,'[3]КОЛПИНО Март'!AL46:AM46,'[4]КОЛПИНО Апр.'!AL46:AM46,'[5]КОЛПИНО Май'!AL46:AM46,'[6]КОЛПИНО Июнь'!AL46:AM46,'[7]КОЛПИНО Июль'!AL46:AM46,'[8]КОЛПИНО Авг.'!AL46:AM46,'[9]КОЛПИНО Сент.'!AL46:AM46,'[10]КОЛПИНО Окт.'!AL46:AM46,'[11]КОЛПИНО Нояб.'!AL46:AM46,'[12]КОЛПИНО Дек.'!AL46:AM46)</f>
        <v>80.63</v>
      </c>
      <c r="AN49" s="47"/>
      <c r="AO49" s="49">
        <f>SUM('[1]КОЛПИНО Янв. '!AN46:AO46,'[2]КОЛПИНО Февр.'!AN46:AO46,'[3]КОЛПИНО Март'!AN46:AO46,'[4]КОЛПИНО Апр.'!AN46:AO46,'[5]КОЛПИНО Май'!AN46:AO46,'[6]КОЛПИНО Июнь'!AN46:AO46,'[7]КОЛПИНО Июль'!AN46:AO46,'[8]КОЛПИНО Авг.'!AN46:AO46,'[9]КОЛПИНО Сент.'!AN46:AO46,'[10]КОЛПИНО Окт.'!AN46:AO46,'[11]КОЛПИНО Нояб.'!AN46:AO46,'[12]КОЛПИНО Дек.'!AN46:AO46)</f>
        <v>4.78</v>
      </c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</row>
    <row r="50" spans="1:96" s="4" customFormat="1" ht="15.95" customHeight="1" x14ac:dyDescent="0.25">
      <c r="A50" s="198">
        <v>21</v>
      </c>
      <c r="B50" s="200" t="s">
        <v>35</v>
      </c>
      <c r="C50" s="24" t="s">
        <v>10</v>
      </c>
      <c r="D50" s="47"/>
      <c r="E50" s="49">
        <f>SUM('[1]КОЛПИНО Янв. '!D47:E47,'[2]КОЛПИНО Февр.'!D47:E47,'[3]КОЛПИНО Март'!D47:E47,'[4]КОЛПИНО Апр.'!D47:E47,'[5]КОЛПИНО Май'!D47:E47,'[6]КОЛПИНО Июнь'!D47:E47,'[7]КОЛПИНО Июль'!D47:E47,'[8]КОЛПИНО Авг.'!D47:E47,'[9]КОЛПИНО Сент.'!D47:E47,'[10]КОЛПИНО Окт.'!D47:E47,'[11]КОЛПИНО Нояб.'!D47:E47,'[12]КОЛПИНО Дек.'!D47:E47)</f>
        <v>0</v>
      </c>
      <c r="F50" s="47"/>
      <c r="G50" s="49">
        <f>SUM('[1]КОЛПИНО Янв. '!F47:G47,'[2]КОЛПИНО Февр.'!F47:G47,'[3]КОЛПИНО Март'!F47:G47,'[4]КОЛПИНО Апр.'!F47:G47,'[5]КОЛПИНО Май'!F47:G47,'[6]КОЛПИНО Июнь'!F47:G47,'[7]КОЛПИНО Июль'!F47:G47,'[8]КОЛПИНО Авг.'!F47:G47,'[9]КОЛПИНО Сент.'!F47:G47,'[10]КОЛПИНО Окт.'!F47:G47,'[11]КОЛПИНО Нояб.'!F47:G47,'[12]КОЛПИНО Дек.'!F47:G47)</f>
        <v>0</v>
      </c>
      <c r="H50" s="47"/>
      <c r="I50" s="49">
        <f>SUM('[1]КОЛПИНО Янв. '!H47:I47,'[2]КОЛПИНО Февр.'!H47:I47,'[3]КОЛПИНО Март'!H47:I47,'[4]КОЛПИНО Апр.'!H47:I47,'[5]КОЛПИНО Май'!H47:I47,'[6]КОЛПИНО Июнь'!H47:I47,'[7]КОЛПИНО Июль'!H47:I47,'[8]КОЛПИНО Авг.'!H47:I47,'[9]КОЛПИНО Сент.'!H47:I47,'[10]КОЛПИНО Окт.'!H47:I47,'[11]КОЛПИНО Нояб.'!H47:I47,'[12]КОЛПИНО Дек.'!H47:I47)</f>
        <v>0</v>
      </c>
      <c r="J50" s="47"/>
      <c r="K50" s="49">
        <f>SUM('[1]КОЛПИНО Янв. '!J47:K47,'[2]КОЛПИНО Февр.'!J47:K47,'[3]КОЛПИНО Март'!J47:K47,'[4]КОЛПИНО Апр.'!J47:K47,'[5]КОЛПИНО Май'!J47:K47,'[6]КОЛПИНО Июнь'!J47:K47,'[7]КОЛПИНО Июль'!J47:K47,'[8]КОЛПИНО Авг.'!J47:K47,'[9]КОЛПИНО Сент.'!J47:K47,'[10]КОЛПИНО Окт.'!J47:K47,'[11]КОЛПИНО Нояб.'!J47:K47,'[12]КОЛПИНО Дек.'!J47:K47)</f>
        <v>0</v>
      </c>
      <c r="L50" s="47"/>
      <c r="M50" s="49">
        <f>SUM('[1]КОЛПИНО Янв. '!L47:M47,'[2]КОЛПИНО Февр.'!L47:M47,'[3]КОЛПИНО Март'!L47:M47,'[4]КОЛПИНО Апр.'!L47:M47,'[5]КОЛПИНО Май'!L47:M47,'[6]КОЛПИНО Июнь'!L47:M47,'[7]КОЛПИНО Июль'!L47:M47,'[8]КОЛПИНО Авг.'!L47:M47,'[9]КОЛПИНО Сент.'!L47:M47,'[10]КОЛПИНО Окт.'!L47:M47,'[11]КОЛПИНО Нояб.'!L47:M47,'[12]КОЛПИНО Дек.'!L47:M47)</f>
        <v>0</v>
      </c>
      <c r="N50" s="47"/>
      <c r="O50" s="49">
        <f>SUM('[1]КОЛПИНО Янв. '!N47:O47,'[2]КОЛПИНО Февр.'!N47:O47,'[3]КОЛПИНО Март'!N47:O47,'[4]КОЛПИНО Апр.'!N47:O47,'[5]КОЛПИНО Май'!N47:O47,'[6]КОЛПИНО Июнь'!N47:O47,'[7]КОЛПИНО Июль'!N47:O47,'[8]КОЛПИНО Авг.'!N47:O47,'[9]КОЛПИНО Сент.'!N47:O47,'[10]КОЛПИНО Окт.'!N47:O47,'[11]КОЛПИНО Нояб.'!N47:O47,'[12]КОЛПИНО Дек.'!N47:O47)</f>
        <v>0</v>
      </c>
      <c r="P50" s="47"/>
      <c r="Q50" s="49">
        <f>SUM('[1]КОЛПИНО Янв. '!P47:Q47,'[2]КОЛПИНО Февр.'!P47:Q47,'[3]КОЛПИНО Март'!P47:Q47,'[4]КОЛПИНО Апр.'!P47:Q47,'[5]КОЛПИНО Май'!P47:Q47,'[6]КОЛПИНО Июнь'!P47:Q47,'[7]КОЛПИНО Июль'!P47:Q47,'[8]КОЛПИНО Авг.'!P47:Q47,'[9]КОЛПИНО Сент.'!P47:Q47,'[10]КОЛПИНО Окт.'!P47:Q47,'[11]КОЛПИНО Нояб.'!P47:Q47,'[12]КОЛПИНО Дек.'!P47:Q47)</f>
        <v>0</v>
      </c>
      <c r="R50" s="47"/>
      <c r="S50" s="49">
        <f>SUM('[1]КОЛПИНО Янв. '!R47:S47,'[2]КОЛПИНО Февр.'!R47:S47,'[3]КОЛПИНО Март'!R47:S47,'[4]КОЛПИНО Апр.'!R47:S47,'[5]КОЛПИНО Май'!R47:S47,'[6]КОЛПИНО Июнь'!R47:S47,'[7]КОЛПИНО Июль'!R47:S47,'[8]КОЛПИНО Авг.'!R47:S47,'[9]КОЛПИНО Сент.'!R47:S47,'[10]КОЛПИНО Окт.'!R47:S47,'[11]КОЛПИНО Нояб.'!R47:S47,'[12]КОЛПИНО Дек.'!R47:S47)</f>
        <v>0</v>
      </c>
      <c r="T50" s="47"/>
      <c r="U50" s="49">
        <f>SUM('[1]КОЛПИНО Янв. '!T47:U47,'[2]КОЛПИНО Февр.'!T47:U47,'[3]КОЛПИНО Март'!T47:U47,'[4]КОЛПИНО Апр.'!T47:U47,'[5]КОЛПИНО Май'!T47:U47,'[6]КОЛПИНО Июнь'!T47:U47,'[7]КОЛПИНО Июль'!T47:U47,'[8]КОЛПИНО Авг.'!T47:U47,'[9]КОЛПИНО Сент.'!T47:U47,'[10]КОЛПИНО Окт.'!T47:U47,'[11]КОЛПИНО Нояб.'!T47:U47,'[12]КОЛПИНО Дек.'!T47:U47)</f>
        <v>0</v>
      </c>
      <c r="V50" s="47"/>
      <c r="W50" s="49">
        <f>SUM('[1]КОЛПИНО Янв. '!V47:W47,'[2]КОЛПИНО Февр.'!V47:W47,'[3]КОЛПИНО Март'!V47:W47,'[4]КОЛПИНО Апр.'!V47:W47,'[5]КОЛПИНО Май'!V47:W47,'[6]КОЛПИНО Июнь'!V47:W47,'[7]КОЛПИНО Июль'!V47:W47,'[8]КОЛПИНО Авг.'!V47:W47,'[9]КОЛПИНО Сент.'!V47:W47,'[10]КОЛПИНО Окт.'!V47:W47,'[11]КОЛПИНО Нояб.'!V47:W47,'[12]КОЛПИНО Дек.'!V47:W47)</f>
        <v>0</v>
      </c>
      <c r="X50" s="47"/>
      <c r="Y50" s="49">
        <f>SUM('[1]КОЛПИНО Янв. '!X47:Y47,'[2]КОЛПИНО Февр.'!X47:Y47,'[3]КОЛПИНО Март'!X47:Y47,'[4]КОЛПИНО Апр.'!X47:Y47,'[5]КОЛПИНО Май'!X47:Y47,'[6]КОЛПИНО Июнь'!X47:Y47,'[7]КОЛПИНО Июль'!X47:Y47,'[8]КОЛПИНО Авг.'!X47:Y47,'[9]КОЛПИНО Сент.'!X47:Y47,'[10]КОЛПИНО Окт.'!X47:Y47,'[11]КОЛПИНО Нояб.'!X47:Y47,'[12]КОЛПИНО Дек.'!X47:Y47)</f>
        <v>0</v>
      </c>
      <c r="Z50" s="47"/>
      <c r="AA50" s="49">
        <f>SUM('[1]КОЛПИНО Янв. '!Z47:AA47,'[2]КОЛПИНО Февр.'!Z47:AA47,'[3]КОЛПИНО Март'!Z47:AA47,'[4]КОЛПИНО Апр.'!Z47:AA47,'[5]КОЛПИНО Май'!Z47:AA47,'[6]КОЛПИНО Июнь'!Z47:AA47,'[7]КОЛПИНО Июль'!Z47:AA47,'[8]КОЛПИНО Авг.'!Z47:AA47,'[9]КОЛПИНО Сент.'!Z47:AA47,'[10]КОЛПИНО Окт.'!Z47:AA47,'[11]КОЛПИНО Нояб.'!Z47:AA47,'[12]КОЛПИНО Дек.'!Z47:AA47)</f>
        <v>0</v>
      </c>
      <c r="AB50" s="47"/>
      <c r="AC50" s="49">
        <f>SUM('[1]КОЛПИНО Янв. '!AB47:AC47,'[2]КОЛПИНО Февр.'!AB47:AC47,'[3]КОЛПИНО Март'!AB47:AC47,'[4]КОЛПИНО Апр.'!AB47:AC47,'[5]КОЛПИНО Май'!AB47:AC47,'[6]КОЛПИНО Июнь'!AB47:AC47,'[7]КОЛПИНО Июль'!AB47:AC47,'[8]КОЛПИНО Авг.'!AB47:AC47,'[9]КОЛПИНО Сент.'!AB47:AC47,'[10]КОЛПИНО Окт.'!AB47:AC47,'[11]КОЛПИНО Нояб.'!AB47:AC47,'[12]КОЛПИНО Дек.'!AB47:AC47)</f>
        <v>0</v>
      </c>
      <c r="AD50" s="47"/>
      <c r="AE50" s="49">
        <f>SUM('[1]КОЛПИНО Янв. '!AD47:AE47,'[2]КОЛПИНО Февр.'!AD47:AE47,'[3]КОЛПИНО Март'!AD47:AE47,'[4]КОЛПИНО Апр.'!AD47:AE47,'[5]КОЛПИНО Май'!AD47:AE47,'[6]КОЛПИНО Июнь'!AD47:AE47,'[7]КОЛПИНО Июль'!AD47:AE47,'[8]КОЛПИНО Авг.'!AD47:AE47,'[9]КОЛПИНО Сент.'!AD47:AE47,'[10]КОЛПИНО Окт.'!AD47:AE47,'[11]КОЛПИНО Нояб.'!AD47:AE47,'[12]КОЛПИНО Дек.'!AD47:AE47)</f>
        <v>0</v>
      </c>
      <c r="AF50" s="47"/>
      <c r="AG50" s="49">
        <f>SUM('[1]КОЛПИНО Янв. '!AF47:AG47,'[2]КОЛПИНО Февр.'!AF47:AG47,'[3]КОЛПИНО Март'!AF47:AG47,'[4]КОЛПИНО Апр.'!AF47:AG47,'[5]КОЛПИНО Май'!AF47:AG47,'[6]КОЛПИНО Июнь'!AF47:AG47,'[7]КОЛПИНО Июль'!AF47:AG47,'[8]КОЛПИНО Авг.'!AF47:AG47,'[9]КОЛПИНО Сент.'!AF47:AG47,'[10]КОЛПИНО Окт.'!AF47:AG47,'[11]КОЛПИНО Нояб.'!AF47:AG47,'[12]КОЛПИНО Дек.'!AF47:AG47)</f>
        <v>0</v>
      </c>
      <c r="AH50" s="47"/>
      <c r="AI50" s="49">
        <f>SUM('[1]КОЛПИНО Янв. '!AH47:AI47,'[2]КОЛПИНО Февр.'!AH47:AI47,'[3]КОЛПИНО Март'!AH47:AI47,'[4]КОЛПИНО Апр.'!AH47:AI47,'[5]КОЛПИНО Май'!AH47:AI47,'[6]КОЛПИНО Июнь'!AH47:AI47,'[7]КОЛПИНО Июль'!AH47:AI47,'[8]КОЛПИНО Авг.'!AH47:AI47,'[9]КОЛПИНО Сент.'!AH47:AI47,'[10]КОЛПИНО Окт.'!AH47:AI47,'[11]КОЛПИНО Нояб.'!AH47:AI47,'[12]КОЛПИНО Дек.'!AH47:AI47)</f>
        <v>0</v>
      </c>
      <c r="AJ50" s="47"/>
      <c r="AK50" s="49">
        <f>SUM('[1]КОЛПИНО Янв. '!AJ47:AK47,'[2]КОЛПИНО Февр.'!AJ47:AK47,'[3]КОЛПИНО Март'!AJ47:AK47,'[4]КОЛПИНО Апр.'!AJ47:AK47,'[5]КОЛПИНО Май'!AJ47:AK47,'[6]КОЛПИНО Июнь'!AJ47:AK47,'[7]КОЛПИНО Июль'!AJ47:AK47,'[8]КОЛПИНО Авг.'!AJ47:AK47,'[9]КОЛПИНО Сент.'!AJ47:AK47,'[10]КОЛПИНО Окт.'!AJ47:AK47,'[11]КОЛПИНО Нояб.'!AJ47:AK47,'[12]КОЛПИНО Дек.'!AJ47:AK47)</f>
        <v>0</v>
      </c>
      <c r="AL50" s="47"/>
      <c r="AM50" s="49">
        <f>SUM('[1]КОЛПИНО Янв. '!AL47:AM47,'[2]КОЛПИНО Февр.'!AL47:AM47,'[3]КОЛПИНО Март'!AL47:AM47,'[4]КОЛПИНО Апр.'!AL47:AM47,'[5]КОЛПИНО Май'!AL47:AM47,'[6]КОЛПИНО Июнь'!AL47:AM47,'[7]КОЛПИНО Июль'!AL47:AM47,'[8]КОЛПИНО Авг.'!AL47:AM47,'[9]КОЛПИНО Сент.'!AL47:AM47,'[10]КОЛПИНО Окт.'!AL47:AM47,'[11]КОЛПИНО Нояб.'!AL47:AM47,'[12]КОЛПИНО Дек.'!AL47:AM47)</f>
        <v>0</v>
      </c>
      <c r="AN50" s="47"/>
      <c r="AO50" s="49">
        <f>SUM('[1]КОЛПИНО Янв. '!AN47:AO47,'[2]КОЛПИНО Февр.'!AN47:AO47,'[3]КОЛПИНО Март'!AN47:AO47,'[4]КОЛПИНО Апр.'!AN47:AO47,'[5]КОЛПИНО Май'!AN47:AO47,'[6]КОЛПИНО Июнь'!AN47:AO47,'[7]КОЛПИНО Июль'!AN47:AO47,'[8]КОЛПИНО Авг.'!AN47:AO47,'[9]КОЛПИНО Сент.'!AN47:AO47,'[10]КОЛПИНО Окт.'!AN47:AO47,'[11]КОЛПИНО Нояб.'!AN47:AO47,'[12]КОЛПИНО Дек.'!AN47:AO47)</f>
        <v>0</v>
      </c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</row>
    <row r="51" spans="1:96" s="4" customFormat="1" ht="15.95" customHeight="1" x14ac:dyDescent="0.25">
      <c r="A51" s="198"/>
      <c r="B51" s="200"/>
      <c r="C51" s="22" t="s">
        <v>20</v>
      </c>
      <c r="D51" s="47"/>
      <c r="E51" s="49">
        <f>SUM('[1]КОЛПИНО Янв. '!D48:E48,'[2]КОЛПИНО Февр.'!D48:E48,'[3]КОЛПИНО Март'!D48:E48,'[4]КОЛПИНО Апр.'!D48:E48,'[5]КОЛПИНО Май'!D48:E48,'[6]КОЛПИНО Июнь'!D48:E48,'[7]КОЛПИНО Июль'!D48:E48,'[8]КОЛПИНО Авг.'!D48:E48,'[9]КОЛПИНО Сент.'!D48:E48,'[10]КОЛПИНО Окт.'!D48:E48,'[11]КОЛПИНО Нояб.'!D48:E48,'[12]КОЛПИНО Дек.'!D48:E48)</f>
        <v>0</v>
      </c>
      <c r="F51" s="47"/>
      <c r="G51" s="49">
        <f>SUM('[1]КОЛПИНО Янв. '!F48:G48,'[2]КОЛПИНО Февр.'!F48:G48,'[3]КОЛПИНО Март'!F48:G48,'[4]КОЛПИНО Апр.'!F48:G48,'[5]КОЛПИНО Май'!F48:G48,'[6]КОЛПИНО Июнь'!F48:G48,'[7]КОЛПИНО Июль'!F48:G48,'[8]КОЛПИНО Авг.'!F48:G48,'[9]КОЛПИНО Сент.'!F48:G48,'[10]КОЛПИНО Окт.'!F48:G48,'[11]КОЛПИНО Нояб.'!F48:G48,'[12]КОЛПИНО Дек.'!F48:G48)</f>
        <v>0</v>
      </c>
      <c r="H51" s="47"/>
      <c r="I51" s="49">
        <f>SUM('[1]КОЛПИНО Янв. '!H48:I48,'[2]КОЛПИНО Февр.'!H48:I48,'[3]КОЛПИНО Март'!H48:I48,'[4]КОЛПИНО Апр.'!H48:I48,'[5]КОЛПИНО Май'!H48:I48,'[6]КОЛПИНО Июнь'!H48:I48,'[7]КОЛПИНО Июль'!H48:I48,'[8]КОЛПИНО Авг.'!H48:I48,'[9]КОЛПИНО Сент.'!H48:I48,'[10]КОЛПИНО Окт.'!H48:I48,'[11]КОЛПИНО Нояб.'!H48:I48,'[12]КОЛПИНО Дек.'!H48:I48)</f>
        <v>0</v>
      </c>
      <c r="J51" s="47"/>
      <c r="K51" s="49">
        <f>SUM('[1]КОЛПИНО Янв. '!J48:K48,'[2]КОЛПИНО Февр.'!J48:K48,'[3]КОЛПИНО Март'!J48:K48,'[4]КОЛПИНО Апр.'!J48:K48,'[5]КОЛПИНО Май'!J48:K48,'[6]КОЛПИНО Июнь'!J48:K48,'[7]КОЛПИНО Июль'!J48:K48,'[8]КОЛПИНО Авг.'!J48:K48,'[9]КОЛПИНО Сент.'!J48:K48,'[10]КОЛПИНО Окт.'!J48:K48,'[11]КОЛПИНО Нояб.'!J48:K48,'[12]КОЛПИНО Дек.'!J48:K48)</f>
        <v>0</v>
      </c>
      <c r="L51" s="47"/>
      <c r="M51" s="49">
        <f>SUM('[1]КОЛПИНО Янв. '!L48:M48,'[2]КОЛПИНО Февр.'!L48:M48,'[3]КОЛПИНО Март'!L48:M48,'[4]КОЛПИНО Апр.'!L48:M48,'[5]КОЛПИНО Май'!L48:M48,'[6]КОЛПИНО Июнь'!L48:M48,'[7]КОЛПИНО Июль'!L48:M48,'[8]КОЛПИНО Авг.'!L48:M48,'[9]КОЛПИНО Сент.'!L48:M48,'[10]КОЛПИНО Окт.'!L48:M48,'[11]КОЛПИНО Нояб.'!L48:M48,'[12]КОЛПИНО Дек.'!L48:M48)</f>
        <v>0</v>
      </c>
      <c r="N51" s="47"/>
      <c r="O51" s="49">
        <f>SUM('[1]КОЛПИНО Янв. '!N48:O48,'[2]КОЛПИНО Февр.'!N48:O48,'[3]КОЛПИНО Март'!N48:O48,'[4]КОЛПИНО Апр.'!N48:O48,'[5]КОЛПИНО Май'!N48:O48,'[6]КОЛПИНО Июнь'!N48:O48,'[7]КОЛПИНО Июль'!N48:O48,'[8]КОЛПИНО Авг.'!N48:O48,'[9]КОЛПИНО Сент.'!N48:O48,'[10]КОЛПИНО Окт.'!N48:O48,'[11]КОЛПИНО Нояб.'!N48:O48,'[12]КОЛПИНО Дек.'!N48:O48)</f>
        <v>0</v>
      </c>
      <c r="P51" s="47"/>
      <c r="Q51" s="49">
        <f>SUM('[1]КОЛПИНО Янв. '!P48:Q48,'[2]КОЛПИНО Февр.'!P48:Q48,'[3]КОЛПИНО Март'!P48:Q48,'[4]КОЛПИНО Апр.'!P48:Q48,'[5]КОЛПИНО Май'!P48:Q48,'[6]КОЛПИНО Июнь'!P48:Q48,'[7]КОЛПИНО Июль'!P48:Q48,'[8]КОЛПИНО Авг.'!P48:Q48,'[9]КОЛПИНО Сент.'!P48:Q48,'[10]КОЛПИНО Окт.'!P48:Q48,'[11]КОЛПИНО Нояб.'!P48:Q48,'[12]КОЛПИНО Дек.'!P48:Q48)</f>
        <v>0</v>
      </c>
      <c r="R51" s="47"/>
      <c r="S51" s="49">
        <f>SUM('[1]КОЛПИНО Янв. '!R48:S48,'[2]КОЛПИНО Февр.'!R48:S48,'[3]КОЛПИНО Март'!R48:S48,'[4]КОЛПИНО Апр.'!R48:S48,'[5]КОЛПИНО Май'!R48:S48,'[6]КОЛПИНО Июнь'!R48:S48,'[7]КОЛПИНО Июль'!R48:S48,'[8]КОЛПИНО Авг.'!R48:S48,'[9]КОЛПИНО Сент.'!R48:S48,'[10]КОЛПИНО Окт.'!R48:S48,'[11]КОЛПИНО Нояб.'!R48:S48,'[12]КОЛПИНО Дек.'!R48:S48)</f>
        <v>0</v>
      </c>
      <c r="T51" s="47"/>
      <c r="U51" s="49">
        <f>SUM('[1]КОЛПИНО Янв. '!T48:U48,'[2]КОЛПИНО Февр.'!T48:U48,'[3]КОЛПИНО Март'!T48:U48,'[4]КОЛПИНО Апр.'!T48:U48,'[5]КОЛПИНО Май'!T48:U48,'[6]КОЛПИНО Июнь'!T48:U48,'[7]КОЛПИНО Июль'!T48:U48,'[8]КОЛПИНО Авг.'!T48:U48,'[9]КОЛПИНО Сент.'!T48:U48,'[10]КОЛПИНО Окт.'!T48:U48,'[11]КОЛПИНО Нояб.'!T48:U48,'[12]КОЛПИНО Дек.'!T48:U48)</f>
        <v>0</v>
      </c>
      <c r="V51" s="47"/>
      <c r="W51" s="49">
        <f>SUM('[1]КОЛПИНО Янв. '!V48:W48,'[2]КОЛПИНО Февр.'!V48:W48,'[3]КОЛПИНО Март'!V48:W48,'[4]КОЛПИНО Апр.'!V48:W48,'[5]КОЛПИНО Май'!V48:W48,'[6]КОЛПИНО Июнь'!V48:W48,'[7]КОЛПИНО Июль'!V48:W48,'[8]КОЛПИНО Авг.'!V48:W48,'[9]КОЛПИНО Сент.'!V48:W48,'[10]КОЛПИНО Окт.'!V48:W48,'[11]КОЛПИНО Нояб.'!V48:W48,'[12]КОЛПИНО Дек.'!V48:W48)</f>
        <v>0</v>
      </c>
      <c r="X51" s="47"/>
      <c r="Y51" s="49">
        <f>SUM('[1]КОЛПИНО Янв. '!X48:Y48,'[2]КОЛПИНО Февр.'!X48:Y48,'[3]КОЛПИНО Март'!X48:Y48,'[4]КОЛПИНО Апр.'!X48:Y48,'[5]КОЛПИНО Май'!X48:Y48,'[6]КОЛПИНО Июнь'!X48:Y48,'[7]КОЛПИНО Июль'!X48:Y48,'[8]КОЛПИНО Авг.'!X48:Y48,'[9]КОЛПИНО Сент.'!X48:Y48,'[10]КОЛПИНО Окт.'!X48:Y48,'[11]КОЛПИНО Нояб.'!X48:Y48,'[12]КОЛПИНО Дек.'!X48:Y48)</f>
        <v>0</v>
      </c>
      <c r="Z51" s="47"/>
      <c r="AA51" s="49">
        <f>SUM('[1]КОЛПИНО Янв. '!Z48:AA48,'[2]КОЛПИНО Февр.'!Z48:AA48,'[3]КОЛПИНО Март'!Z48:AA48,'[4]КОЛПИНО Апр.'!Z48:AA48,'[5]КОЛПИНО Май'!Z48:AA48,'[6]КОЛПИНО Июнь'!Z48:AA48,'[7]КОЛПИНО Июль'!Z48:AA48,'[8]КОЛПИНО Авг.'!Z48:AA48,'[9]КОЛПИНО Сент.'!Z48:AA48,'[10]КОЛПИНО Окт.'!Z48:AA48,'[11]КОЛПИНО Нояб.'!Z48:AA48,'[12]КОЛПИНО Дек.'!Z48:AA48)</f>
        <v>0</v>
      </c>
      <c r="AB51" s="47"/>
      <c r="AC51" s="49">
        <f>SUM('[1]КОЛПИНО Янв. '!AB48:AC48,'[2]КОЛПИНО Февр.'!AB48:AC48,'[3]КОЛПИНО Март'!AB48:AC48,'[4]КОЛПИНО Апр.'!AB48:AC48,'[5]КОЛПИНО Май'!AB48:AC48,'[6]КОЛПИНО Июнь'!AB48:AC48,'[7]КОЛПИНО Июль'!AB48:AC48,'[8]КОЛПИНО Авг.'!AB48:AC48,'[9]КОЛПИНО Сент.'!AB48:AC48,'[10]КОЛПИНО Окт.'!AB48:AC48,'[11]КОЛПИНО Нояб.'!AB48:AC48,'[12]КОЛПИНО Дек.'!AB48:AC48)</f>
        <v>0</v>
      </c>
      <c r="AD51" s="47"/>
      <c r="AE51" s="49">
        <f>SUM('[1]КОЛПИНО Янв. '!AD48:AE48,'[2]КОЛПИНО Февр.'!AD48:AE48,'[3]КОЛПИНО Март'!AD48:AE48,'[4]КОЛПИНО Апр.'!AD48:AE48,'[5]КОЛПИНО Май'!AD48:AE48,'[6]КОЛПИНО Июнь'!AD48:AE48,'[7]КОЛПИНО Июль'!AD48:AE48,'[8]КОЛПИНО Авг.'!AD48:AE48,'[9]КОЛПИНО Сент.'!AD48:AE48,'[10]КОЛПИНО Окт.'!AD48:AE48,'[11]КОЛПИНО Нояб.'!AD48:AE48,'[12]КОЛПИНО Дек.'!AD48:AE48)</f>
        <v>0</v>
      </c>
      <c r="AF51" s="47"/>
      <c r="AG51" s="49">
        <f>SUM('[1]КОЛПИНО Янв. '!AF48:AG48,'[2]КОЛПИНО Февр.'!AF48:AG48,'[3]КОЛПИНО Март'!AF48:AG48,'[4]КОЛПИНО Апр.'!AF48:AG48,'[5]КОЛПИНО Май'!AF48:AG48,'[6]КОЛПИНО Июнь'!AF48:AG48,'[7]КОЛПИНО Июль'!AF48:AG48,'[8]КОЛПИНО Авг.'!AF48:AG48,'[9]КОЛПИНО Сент.'!AF48:AG48,'[10]КОЛПИНО Окт.'!AF48:AG48,'[11]КОЛПИНО Нояб.'!AF48:AG48,'[12]КОЛПИНО Дек.'!AF48:AG48)</f>
        <v>0</v>
      </c>
      <c r="AH51" s="47"/>
      <c r="AI51" s="49">
        <f>SUM('[1]КОЛПИНО Янв. '!AH48:AI48,'[2]КОЛПИНО Февр.'!AH48:AI48,'[3]КОЛПИНО Март'!AH48:AI48,'[4]КОЛПИНО Апр.'!AH48:AI48,'[5]КОЛПИНО Май'!AH48:AI48,'[6]КОЛПИНО Июнь'!AH48:AI48,'[7]КОЛПИНО Июль'!AH48:AI48,'[8]КОЛПИНО Авг.'!AH48:AI48,'[9]КОЛПИНО Сент.'!AH48:AI48,'[10]КОЛПИНО Окт.'!AH48:AI48,'[11]КОЛПИНО Нояб.'!AH48:AI48,'[12]КОЛПИНО Дек.'!AH48:AI48)</f>
        <v>0</v>
      </c>
      <c r="AJ51" s="47"/>
      <c r="AK51" s="49">
        <f>SUM('[1]КОЛПИНО Янв. '!AJ48:AK48,'[2]КОЛПИНО Февр.'!AJ48:AK48,'[3]КОЛПИНО Март'!AJ48:AK48,'[4]КОЛПИНО Апр.'!AJ48:AK48,'[5]КОЛПИНО Май'!AJ48:AK48,'[6]КОЛПИНО Июнь'!AJ48:AK48,'[7]КОЛПИНО Июль'!AJ48:AK48,'[8]КОЛПИНО Авг.'!AJ48:AK48,'[9]КОЛПИНО Сент.'!AJ48:AK48,'[10]КОЛПИНО Окт.'!AJ48:AK48,'[11]КОЛПИНО Нояб.'!AJ48:AK48,'[12]КОЛПИНО Дек.'!AJ48:AK48)</f>
        <v>0</v>
      </c>
      <c r="AL51" s="47"/>
      <c r="AM51" s="49">
        <f>SUM('[1]КОЛПИНО Янв. '!AL48:AM48,'[2]КОЛПИНО Февр.'!AL48:AM48,'[3]КОЛПИНО Март'!AL48:AM48,'[4]КОЛПИНО Апр.'!AL48:AM48,'[5]КОЛПИНО Май'!AL48:AM48,'[6]КОЛПИНО Июнь'!AL48:AM48,'[7]КОЛПИНО Июль'!AL48:AM48,'[8]КОЛПИНО Авг.'!AL48:AM48,'[9]КОЛПИНО Сент.'!AL48:AM48,'[10]КОЛПИНО Окт.'!AL48:AM48,'[11]КОЛПИНО Нояб.'!AL48:AM48,'[12]КОЛПИНО Дек.'!AL48:AM48)</f>
        <v>0</v>
      </c>
      <c r="AN51" s="47"/>
      <c r="AO51" s="49">
        <f>SUM('[1]КОЛПИНО Янв. '!AN48:AO48,'[2]КОЛПИНО Февр.'!AN48:AO48,'[3]КОЛПИНО Март'!AN48:AO48,'[4]КОЛПИНО Апр.'!AN48:AO48,'[5]КОЛПИНО Май'!AN48:AO48,'[6]КОЛПИНО Июнь'!AN48:AO48,'[7]КОЛПИНО Июль'!AN48:AO48,'[8]КОЛПИНО Авг.'!AN48:AO48,'[9]КОЛПИНО Сент.'!AN48:AO48,'[10]КОЛПИНО Окт.'!AN48:AO48,'[11]КОЛПИНО Нояб.'!AN48:AO48,'[12]КОЛПИНО Дек.'!AN48:AO48)</f>
        <v>0</v>
      </c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</row>
    <row r="52" spans="1:96" s="4" customFormat="1" ht="15.95" customHeight="1" x14ac:dyDescent="0.25">
      <c r="A52" s="198">
        <v>22</v>
      </c>
      <c r="B52" s="200" t="s">
        <v>36</v>
      </c>
      <c r="C52" s="24" t="s">
        <v>10</v>
      </c>
      <c r="D52" s="47"/>
      <c r="E52" s="49">
        <f>SUM('[1]КОЛПИНО Янв. '!D49:E49,'[2]КОЛПИНО Февр.'!D49:E49,'[3]КОЛПИНО Март'!D49:E49,'[4]КОЛПИНО Апр.'!D49:E49,'[5]КОЛПИНО Май'!D49:E49,'[6]КОЛПИНО Июнь'!D49:E49,'[7]КОЛПИНО Июль'!D49:E49,'[8]КОЛПИНО Авг.'!D49:E49,'[9]КОЛПИНО Сент.'!D49:E49,'[10]КОЛПИНО Окт.'!D49:E49,'[11]КОЛПИНО Нояб.'!D49:E49,'[12]КОЛПИНО Дек.'!D49:E49)</f>
        <v>0</v>
      </c>
      <c r="F52" s="47"/>
      <c r="G52" s="49">
        <f>SUM('[1]КОЛПИНО Янв. '!F49:G49,'[2]КОЛПИНО Февр.'!F49:G49,'[3]КОЛПИНО Март'!F49:G49,'[4]КОЛПИНО Апр.'!F49:G49,'[5]КОЛПИНО Май'!F49:G49,'[6]КОЛПИНО Июнь'!F49:G49,'[7]КОЛПИНО Июль'!F49:G49,'[8]КОЛПИНО Авг.'!F49:G49,'[9]КОЛПИНО Сент.'!F49:G49,'[10]КОЛПИНО Окт.'!F49:G49,'[11]КОЛПИНО Нояб.'!F49:G49,'[12]КОЛПИНО Дек.'!F49:G49)</f>
        <v>0</v>
      </c>
      <c r="H52" s="47"/>
      <c r="I52" s="49">
        <f>SUM('[1]КОЛПИНО Янв. '!H49:I49,'[2]КОЛПИНО Февр.'!H49:I49,'[3]КОЛПИНО Март'!H49:I49,'[4]КОЛПИНО Апр.'!H49:I49,'[5]КОЛПИНО Май'!H49:I49,'[6]КОЛПИНО Июнь'!H49:I49,'[7]КОЛПИНО Июль'!H49:I49,'[8]КОЛПИНО Авг.'!H49:I49,'[9]КОЛПИНО Сент.'!H49:I49,'[10]КОЛПИНО Окт.'!H49:I49,'[11]КОЛПИНО Нояб.'!H49:I49,'[12]КОЛПИНО Дек.'!H49:I49)</f>
        <v>0</v>
      </c>
      <c r="J52" s="47"/>
      <c r="K52" s="49">
        <f>SUM('[1]КОЛПИНО Янв. '!J49:K49,'[2]КОЛПИНО Февр.'!J49:K49,'[3]КОЛПИНО Март'!J49:K49,'[4]КОЛПИНО Апр.'!J49:K49,'[5]КОЛПИНО Май'!J49:K49,'[6]КОЛПИНО Июнь'!J49:K49,'[7]КОЛПИНО Июль'!J49:K49,'[8]КОЛПИНО Авг.'!J49:K49,'[9]КОЛПИНО Сент.'!J49:K49,'[10]КОЛПИНО Окт.'!J49:K49,'[11]КОЛПИНО Нояб.'!J49:K49,'[12]КОЛПИНО Дек.'!J49:K49)</f>
        <v>0</v>
      </c>
      <c r="L52" s="47"/>
      <c r="M52" s="49">
        <f>SUM('[1]КОЛПИНО Янв. '!L49:M49,'[2]КОЛПИНО Февр.'!L49:M49,'[3]КОЛПИНО Март'!L49:M49,'[4]КОЛПИНО Апр.'!L49:M49,'[5]КОЛПИНО Май'!L49:M49,'[6]КОЛПИНО Июнь'!L49:M49,'[7]КОЛПИНО Июль'!L49:M49,'[8]КОЛПИНО Авг.'!L49:M49,'[9]КОЛПИНО Сент.'!L49:M49,'[10]КОЛПИНО Окт.'!L49:M49,'[11]КОЛПИНО Нояб.'!L49:M49,'[12]КОЛПИНО Дек.'!L49:M49)</f>
        <v>0</v>
      </c>
      <c r="N52" s="47"/>
      <c r="O52" s="49">
        <f>SUM('[1]КОЛПИНО Янв. '!N49:O49,'[2]КОЛПИНО Февр.'!N49:O49,'[3]КОЛПИНО Март'!N49:O49,'[4]КОЛПИНО Апр.'!N49:O49,'[5]КОЛПИНО Май'!N49:O49,'[6]КОЛПИНО Июнь'!N49:O49,'[7]КОЛПИНО Июль'!N49:O49,'[8]КОЛПИНО Авг.'!N49:O49,'[9]КОЛПИНО Сент.'!N49:O49,'[10]КОЛПИНО Окт.'!N49:O49,'[11]КОЛПИНО Нояб.'!N49:O49,'[12]КОЛПИНО Дек.'!N49:O49)</f>
        <v>0</v>
      </c>
      <c r="P52" s="47"/>
      <c r="Q52" s="49">
        <f>SUM('[1]КОЛПИНО Янв. '!P49:Q49,'[2]КОЛПИНО Февр.'!P49:Q49,'[3]КОЛПИНО Март'!P49:Q49,'[4]КОЛПИНО Апр.'!P49:Q49,'[5]КОЛПИНО Май'!P49:Q49,'[6]КОЛПИНО Июнь'!P49:Q49,'[7]КОЛПИНО Июль'!P49:Q49,'[8]КОЛПИНО Авг.'!P49:Q49,'[9]КОЛПИНО Сент.'!P49:Q49,'[10]КОЛПИНО Окт.'!P49:Q49,'[11]КОЛПИНО Нояб.'!P49:Q49,'[12]КОЛПИНО Дек.'!P49:Q49)</f>
        <v>0</v>
      </c>
      <c r="R52" s="47"/>
      <c r="S52" s="49">
        <f>SUM('[1]КОЛПИНО Янв. '!R49:S49,'[2]КОЛПИНО Февр.'!R49:S49,'[3]КОЛПИНО Март'!R49:S49,'[4]КОЛПИНО Апр.'!R49:S49,'[5]КОЛПИНО Май'!R49:S49,'[6]КОЛПИНО Июнь'!R49:S49,'[7]КОЛПИНО Июль'!R49:S49,'[8]КОЛПИНО Авг.'!R49:S49,'[9]КОЛПИНО Сент.'!R49:S49,'[10]КОЛПИНО Окт.'!R49:S49,'[11]КОЛПИНО Нояб.'!R49:S49,'[12]КОЛПИНО Дек.'!R49:S49)</f>
        <v>0</v>
      </c>
      <c r="T52" s="47"/>
      <c r="U52" s="49">
        <f>SUM('[1]КОЛПИНО Янв. '!T49:U49,'[2]КОЛПИНО Февр.'!T49:U49,'[3]КОЛПИНО Март'!T49:U49,'[4]КОЛПИНО Апр.'!T49:U49,'[5]КОЛПИНО Май'!T49:U49,'[6]КОЛПИНО Июнь'!T49:U49,'[7]КОЛПИНО Июль'!T49:U49,'[8]КОЛПИНО Авг.'!T49:U49,'[9]КОЛПИНО Сент.'!T49:U49,'[10]КОЛПИНО Окт.'!T49:U49,'[11]КОЛПИНО Нояб.'!T49:U49,'[12]КОЛПИНО Дек.'!T49:U49)</f>
        <v>0</v>
      </c>
      <c r="V52" s="47"/>
      <c r="W52" s="49">
        <f>SUM('[1]КОЛПИНО Янв. '!V49:W49,'[2]КОЛПИНО Февр.'!V49:W49,'[3]КОЛПИНО Март'!V49:W49,'[4]КОЛПИНО Апр.'!V49:W49,'[5]КОЛПИНО Май'!V49:W49,'[6]КОЛПИНО Июнь'!V49:W49,'[7]КОЛПИНО Июль'!V49:W49,'[8]КОЛПИНО Авг.'!V49:W49,'[9]КОЛПИНО Сент.'!V49:W49,'[10]КОЛПИНО Окт.'!V49:W49,'[11]КОЛПИНО Нояб.'!V49:W49,'[12]КОЛПИНО Дек.'!V49:W49)</f>
        <v>0</v>
      </c>
      <c r="X52" s="47"/>
      <c r="Y52" s="49">
        <f>SUM('[1]КОЛПИНО Янв. '!X49:Y49,'[2]КОЛПИНО Февр.'!X49:Y49,'[3]КОЛПИНО Март'!X49:Y49,'[4]КОЛПИНО Апр.'!X49:Y49,'[5]КОЛПИНО Май'!X49:Y49,'[6]КОЛПИНО Июнь'!X49:Y49,'[7]КОЛПИНО Июль'!X49:Y49,'[8]КОЛПИНО Авг.'!X49:Y49,'[9]КОЛПИНО Сент.'!X49:Y49,'[10]КОЛПИНО Окт.'!X49:Y49,'[11]КОЛПИНО Нояб.'!X49:Y49,'[12]КОЛПИНО Дек.'!X49:Y49)</f>
        <v>0</v>
      </c>
      <c r="Z52" s="47"/>
      <c r="AA52" s="49">
        <f>SUM('[1]КОЛПИНО Янв. '!Z49:AA49,'[2]КОЛПИНО Февр.'!Z49:AA49,'[3]КОЛПИНО Март'!Z49:AA49,'[4]КОЛПИНО Апр.'!Z49:AA49,'[5]КОЛПИНО Май'!Z49:AA49,'[6]КОЛПИНО Июнь'!Z49:AA49,'[7]КОЛПИНО Июль'!Z49:AA49,'[8]КОЛПИНО Авг.'!Z49:AA49,'[9]КОЛПИНО Сент.'!Z49:AA49,'[10]КОЛПИНО Окт.'!Z49:AA49,'[11]КОЛПИНО Нояб.'!Z49:AA49,'[12]КОЛПИНО Дек.'!Z49:AA49)</f>
        <v>0</v>
      </c>
      <c r="AB52" s="47"/>
      <c r="AC52" s="49">
        <f>SUM('[1]КОЛПИНО Янв. '!AB49:AC49,'[2]КОЛПИНО Февр.'!AB49:AC49,'[3]КОЛПИНО Март'!AB49:AC49,'[4]КОЛПИНО Апр.'!AB49:AC49,'[5]КОЛПИНО Май'!AB49:AC49,'[6]КОЛПИНО Июнь'!AB49:AC49,'[7]КОЛПИНО Июль'!AB49:AC49,'[8]КОЛПИНО Авг.'!AB49:AC49,'[9]КОЛПИНО Сент.'!AB49:AC49,'[10]КОЛПИНО Окт.'!AB49:AC49,'[11]КОЛПИНО Нояб.'!AB49:AC49,'[12]КОЛПИНО Дек.'!AB49:AC49)</f>
        <v>0</v>
      </c>
      <c r="AD52" s="47"/>
      <c r="AE52" s="49">
        <f>SUM('[1]КОЛПИНО Янв. '!AD49:AE49,'[2]КОЛПИНО Февр.'!AD49:AE49,'[3]КОЛПИНО Март'!AD49:AE49,'[4]КОЛПИНО Апр.'!AD49:AE49,'[5]КОЛПИНО Май'!AD49:AE49,'[6]КОЛПИНО Июнь'!AD49:AE49,'[7]КОЛПИНО Июль'!AD49:AE49,'[8]КОЛПИНО Авг.'!AD49:AE49,'[9]КОЛПИНО Сент.'!AD49:AE49,'[10]КОЛПИНО Окт.'!AD49:AE49,'[11]КОЛПИНО Нояб.'!AD49:AE49,'[12]КОЛПИНО Дек.'!AD49:AE49)</f>
        <v>0</v>
      </c>
      <c r="AF52" s="47"/>
      <c r="AG52" s="49">
        <f>SUM('[1]КОЛПИНО Янв. '!AF49:AG49,'[2]КОЛПИНО Февр.'!AF49:AG49,'[3]КОЛПИНО Март'!AF49:AG49,'[4]КОЛПИНО Апр.'!AF49:AG49,'[5]КОЛПИНО Май'!AF49:AG49,'[6]КОЛПИНО Июнь'!AF49:AG49,'[7]КОЛПИНО Июль'!AF49:AG49,'[8]КОЛПИНО Авг.'!AF49:AG49,'[9]КОЛПИНО Сент.'!AF49:AG49,'[10]КОЛПИНО Окт.'!AF49:AG49,'[11]КОЛПИНО Нояб.'!AF49:AG49,'[12]КОЛПИНО Дек.'!AF49:AG49)</f>
        <v>0</v>
      </c>
      <c r="AH52" s="47"/>
      <c r="AI52" s="49">
        <f>SUM('[1]КОЛПИНО Янв. '!AH49:AI49,'[2]КОЛПИНО Февр.'!AH49:AI49,'[3]КОЛПИНО Март'!AH49:AI49,'[4]КОЛПИНО Апр.'!AH49:AI49,'[5]КОЛПИНО Май'!AH49:AI49,'[6]КОЛПИНО Июнь'!AH49:AI49,'[7]КОЛПИНО Июль'!AH49:AI49,'[8]КОЛПИНО Авг.'!AH49:AI49,'[9]КОЛПИНО Сент.'!AH49:AI49,'[10]КОЛПИНО Окт.'!AH49:AI49,'[11]КОЛПИНО Нояб.'!AH49:AI49,'[12]КОЛПИНО Дек.'!AH49:AI49)</f>
        <v>0</v>
      </c>
      <c r="AJ52" s="47"/>
      <c r="AK52" s="49">
        <f>SUM('[1]КОЛПИНО Янв. '!AJ49:AK49,'[2]КОЛПИНО Февр.'!AJ49:AK49,'[3]КОЛПИНО Март'!AJ49:AK49,'[4]КОЛПИНО Апр.'!AJ49:AK49,'[5]КОЛПИНО Май'!AJ49:AK49,'[6]КОЛПИНО Июнь'!AJ49:AK49,'[7]КОЛПИНО Июль'!AJ49:AK49,'[8]КОЛПИНО Авг.'!AJ49:AK49,'[9]КОЛПИНО Сент.'!AJ49:AK49,'[10]КОЛПИНО Окт.'!AJ49:AK49,'[11]КОЛПИНО Нояб.'!AJ49:AK49,'[12]КОЛПИНО Дек.'!AJ49:AK49)</f>
        <v>0</v>
      </c>
      <c r="AL52" s="47"/>
      <c r="AM52" s="49">
        <f>SUM('[1]КОЛПИНО Янв. '!AL49:AM49,'[2]КОЛПИНО Февр.'!AL49:AM49,'[3]КОЛПИНО Март'!AL49:AM49,'[4]КОЛПИНО Апр.'!AL49:AM49,'[5]КОЛПИНО Май'!AL49:AM49,'[6]КОЛПИНО Июнь'!AL49:AM49,'[7]КОЛПИНО Июль'!AL49:AM49,'[8]КОЛПИНО Авг.'!AL49:AM49,'[9]КОЛПИНО Сент.'!AL49:AM49,'[10]КОЛПИНО Окт.'!AL49:AM49,'[11]КОЛПИНО Нояб.'!AL49:AM49,'[12]КОЛПИНО Дек.'!AL49:AM49)</f>
        <v>0</v>
      </c>
      <c r="AN52" s="47"/>
      <c r="AO52" s="49">
        <f>SUM('[1]КОЛПИНО Янв. '!AN49:AO49,'[2]КОЛПИНО Февр.'!AN49:AO49,'[3]КОЛПИНО Март'!AN49:AO49,'[4]КОЛПИНО Апр.'!AN49:AO49,'[5]КОЛПИНО Май'!AN49:AO49,'[6]КОЛПИНО Июнь'!AN49:AO49,'[7]КОЛПИНО Июль'!AN49:AO49,'[8]КОЛПИНО Авг.'!AN49:AO49,'[9]КОЛПИНО Сент.'!AN49:AO49,'[10]КОЛПИНО Окт.'!AN49:AO49,'[11]КОЛПИНО Нояб.'!AN49:AO49,'[12]КОЛПИНО Дек.'!AN49:AO49)</f>
        <v>0</v>
      </c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</row>
    <row r="53" spans="1:96" s="4" customFormat="1" ht="15.95" customHeight="1" x14ac:dyDescent="0.25">
      <c r="A53" s="198"/>
      <c r="B53" s="200"/>
      <c r="C53" s="22" t="s">
        <v>20</v>
      </c>
      <c r="D53" s="47"/>
      <c r="E53" s="49">
        <f>SUM('[1]КОЛПИНО Янв. '!D50:E50,'[2]КОЛПИНО Февр.'!D50:E50,'[3]КОЛПИНО Март'!D50:E50,'[4]КОЛПИНО Апр.'!D50:E50,'[5]КОЛПИНО Май'!D50:E50,'[6]КОЛПИНО Июнь'!D50:E50,'[7]КОЛПИНО Июль'!D50:E50,'[8]КОЛПИНО Авг.'!D50:E50,'[9]КОЛПИНО Сент.'!D50:E50,'[10]КОЛПИНО Окт.'!D50:E50,'[11]КОЛПИНО Нояб.'!D50:E50,'[12]КОЛПИНО Дек.'!D50:E50)</f>
        <v>0</v>
      </c>
      <c r="F53" s="47"/>
      <c r="G53" s="49">
        <f>SUM('[1]КОЛПИНО Янв. '!F50:G50,'[2]КОЛПИНО Февр.'!F50:G50,'[3]КОЛПИНО Март'!F50:G50,'[4]КОЛПИНО Апр.'!F50:G50,'[5]КОЛПИНО Май'!F50:G50,'[6]КОЛПИНО Июнь'!F50:G50,'[7]КОЛПИНО Июль'!F50:G50,'[8]КОЛПИНО Авг.'!F50:G50,'[9]КОЛПИНО Сент.'!F50:G50,'[10]КОЛПИНО Окт.'!F50:G50,'[11]КОЛПИНО Нояб.'!F50:G50,'[12]КОЛПИНО Дек.'!F50:G50)</f>
        <v>0</v>
      </c>
      <c r="H53" s="47"/>
      <c r="I53" s="49">
        <f>SUM('[1]КОЛПИНО Янв. '!H50:I50,'[2]КОЛПИНО Февр.'!H50:I50,'[3]КОЛПИНО Март'!H50:I50,'[4]КОЛПИНО Апр.'!H50:I50,'[5]КОЛПИНО Май'!H50:I50,'[6]КОЛПИНО Июнь'!H50:I50,'[7]КОЛПИНО Июль'!H50:I50,'[8]КОЛПИНО Авг.'!H50:I50,'[9]КОЛПИНО Сент.'!H50:I50,'[10]КОЛПИНО Окт.'!H50:I50,'[11]КОЛПИНО Нояб.'!H50:I50,'[12]КОЛПИНО Дек.'!H50:I50)</f>
        <v>0</v>
      </c>
      <c r="J53" s="47"/>
      <c r="K53" s="49">
        <f>SUM('[1]КОЛПИНО Янв. '!J50:K50,'[2]КОЛПИНО Февр.'!J50:K50,'[3]КОЛПИНО Март'!J50:K50,'[4]КОЛПИНО Апр.'!J50:K50,'[5]КОЛПИНО Май'!J50:K50,'[6]КОЛПИНО Июнь'!J50:K50,'[7]КОЛПИНО Июль'!J50:K50,'[8]КОЛПИНО Авг.'!J50:K50,'[9]КОЛПИНО Сент.'!J50:K50,'[10]КОЛПИНО Окт.'!J50:K50,'[11]КОЛПИНО Нояб.'!J50:K50,'[12]КОЛПИНО Дек.'!J50:K50)</f>
        <v>0</v>
      </c>
      <c r="L53" s="47"/>
      <c r="M53" s="49">
        <f>SUM('[1]КОЛПИНО Янв. '!L50:M50,'[2]КОЛПИНО Февр.'!L50:M50,'[3]КОЛПИНО Март'!L50:M50,'[4]КОЛПИНО Апр.'!L50:M50,'[5]КОЛПИНО Май'!L50:M50,'[6]КОЛПИНО Июнь'!L50:M50,'[7]КОЛПИНО Июль'!L50:M50,'[8]КОЛПИНО Авг.'!L50:M50,'[9]КОЛПИНО Сент.'!L50:M50,'[10]КОЛПИНО Окт.'!L50:M50,'[11]КОЛПИНО Нояб.'!L50:M50,'[12]КОЛПИНО Дек.'!L50:M50)</f>
        <v>0</v>
      </c>
      <c r="N53" s="47"/>
      <c r="O53" s="49">
        <f>SUM('[1]КОЛПИНО Янв. '!N50:O50,'[2]КОЛПИНО Февр.'!N50:O50,'[3]КОЛПИНО Март'!N50:O50,'[4]КОЛПИНО Апр.'!N50:O50,'[5]КОЛПИНО Май'!N50:O50,'[6]КОЛПИНО Июнь'!N50:O50,'[7]КОЛПИНО Июль'!N50:O50,'[8]КОЛПИНО Авг.'!N50:O50,'[9]КОЛПИНО Сент.'!N50:O50,'[10]КОЛПИНО Окт.'!N50:O50,'[11]КОЛПИНО Нояб.'!N50:O50,'[12]КОЛПИНО Дек.'!N50:O50)</f>
        <v>0</v>
      </c>
      <c r="P53" s="47"/>
      <c r="Q53" s="49">
        <f>SUM('[1]КОЛПИНО Янв. '!P50:Q50,'[2]КОЛПИНО Февр.'!P50:Q50,'[3]КОЛПИНО Март'!P50:Q50,'[4]КОЛПИНО Апр.'!P50:Q50,'[5]КОЛПИНО Май'!P50:Q50,'[6]КОЛПИНО Июнь'!P50:Q50,'[7]КОЛПИНО Июль'!P50:Q50,'[8]КОЛПИНО Авг.'!P50:Q50,'[9]КОЛПИНО Сент.'!P50:Q50,'[10]КОЛПИНО Окт.'!P50:Q50,'[11]КОЛПИНО Нояб.'!P50:Q50,'[12]КОЛПИНО Дек.'!P50:Q50)</f>
        <v>0</v>
      </c>
      <c r="R53" s="47"/>
      <c r="S53" s="49">
        <f>SUM('[1]КОЛПИНО Янв. '!R50:S50,'[2]КОЛПИНО Февр.'!R50:S50,'[3]КОЛПИНО Март'!R50:S50,'[4]КОЛПИНО Апр.'!R50:S50,'[5]КОЛПИНО Май'!R50:S50,'[6]КОЛПИНО Июнь'!R50:S50,'[7]КОЛПИНО Июль'!R50:S50,'[8]КОЛПИНО Авг.'!R50:S50,'[9]КОЛПИНО Сент.'!R50:S50,'[10]КОЛПИНО Окт.'!R50:S50,'[11]КОЛПИНО Нояб.'!R50:S50,'[12]КОЛПИНО Дек.'!R50:S50)</f>
        <v>0</v>
      </c>
      <c r="T53" s="47"/>
      <c r="U53" s="49">
        <f>SUM('[1]КОЛПИНО Янв. '!T50:U50,'[2]КОЛПИНО Февр.'!T50:U50,'[3]КОЛПИНО Март'!T50:U50,'[4]КОЛПИНО Апр.'!T50:U50,'[5]КОЛПИНО Май'!T50:U50,'[6]КОЛПИНО Июнь'!T50:U50,'[7]КОЛПИНО Июль'!T50:U50,'[8]КОЛПИНО Авг.'!T50:U50,'[9]КОЛПИНО Сент.'!T50:U50,'[10]КОЛПИНО Окт.'!T50:U50,'[11]КОЛПИНО Нояб.'!T50:U50,'[12]КОЛПИНО Дек.'!T50:U50)</f>
        <v>0</v>
      </c>
      <c r="V53" s="47"/>
      <c r="W53" s="49">
        <f>SUM('[1]КОЛПИНО Янв. '!V50:W50,'[2]КОЛПИНО Февр.'!V50:W50,'[3]КОЛПИНО Март'!V50:W50,'[4]КОЛПИНО Апр.'!V50:W50,'[5]КОЛПИНО Май'!V50:W50,'[6]КОЛПИНО Июнь'!V50:W50,'[7]КОЛПИНО Июль'!V50:W50,'[8]КОЛПИНО Авг.'!V50:W50,'[9]КОЛПИНО Сент.'!V50:W50,'[10]КОЛПИНО Окт.'!V50:W50,'[11]КОЛПИНО Нояб.'!V50:W50,'[12]КОЛПИНО Дек.'!V50:W50)</f>
        <v>0</v>
      </c>
      <c r="X53" s="47"/>
      <c r="Y53" s="49">
        <f>SUM('[1]КОЛПИНО Янв. '!X50:Y50,'[2]КОЛПИНО Февр.'!X50:Y50,'[3]КОЛПИНО Март'!X50:Y50,'[4]КОЛПИНО Апр.'!X50:Y50,'[5]КОЛПИНО Май'!X50:Y50,'[6]КОЛПИНО Июнь'!X50:Y50,'[7]КОЛПИНО Июль'!X50:Y50,'[8]КОЛПИНО Авг.'!X50:Y50,'[9]КОЛПИНО Сент.'!X50:Y50,'[10]КОЛПИНО Окт.'!X50:Y50,'[11]КОЛПИНО Нояб.'!X50:Y50,'[12]КОЛПИНО Дек.'!X50:Y50)</f>
        <v>0</v>
      </c>
      <c r="Z53" s="47"/>
      <c r="AA53" s="49">
        <f>SUM('[1]КОЛПИНО Янв. '!Z50:AA50,'[2]КОЛПИНО Февр.'!Z50:AA50,'[3]КОЛПИНО Март'!Z50:AA50,'[4]КОЛПИНО Апр.'!Z50:AA50,'[5]КОЛПИНО Май'!Z50:AA50,'[6]КОЛПИНО Июнь'!Z50:AA50,'[7]КОЛПИНО Июль'!Z50:AA50,'[8]КОЛПИНО Авг.'!Z50:AA50,'[9]КОЛПИНО Сент.'!Z50:AA50,'[10]КОЛПИНО Окт.'!Z50:AA50,'[11]КОЛПИНО Нояб.'!Z50:AA50,'[12]КОЛПИНО Дек.'!Z50:AA50)</f>
        <v>0</v>
      </c>
      <c r="AB53" s="47"/>
      <c r="AC53" s="49">
        <f>SUM('[1]КОЛПИНО Янв. '!AB50:AC50,'[2]КОЛПИНО Февр.'!AB50:AC50,'[3]КОЛПИНО Март'!AB50:AC50,'[4]КОЛПИНО Апр.'!AB50:AC50,'[5]КОЛПИНО Май'!AB50:AC50,'[6]КОЛПИНО Июнь'!AB50:AC50,'[7]КОЛПИНО Июль'!AB50:AC50,'[8]КОЛПИНО Авг.'!AB50:AC50,'[9]КОЛПИНО Сент.'!AB50:AC50,'[10]КОЛПИНО Окт.'!AB50:AC50,'[11]КОЛПИНО Нояб.'!AB50:AC50,'[12]КОЛПИНО Дек.'!AB50:AC50)</f>
        <v>0</v>
      </c>
      <c r="AD53" s="47"/>
      <c r="AE53" s="49">
        <f>SUM('[1]КОЛПИНО Янв. '!AD50:AE50,'[2]КОЛПИНО Февр.'!AD50:AE50,'[3]КОЛПИНО Март'!AD50:AE50,'[4]КОЛПИНО Апр.'!AD50:AE50,'[5]КОЛПИНО Май'!AD50:AE50,'[6]КОЛПИНО Июнь'!AD50:AE50,'[7]КОЛПИНО Июль'!AD50:AE50,'[8]КОЛПИНО Авг.'!AD50:AE50,'[9]КОЛПИНО Сент.'!AD50:AE50,'[10]КОЛПИНО Окт.'!AD50:AE50,'[11]КОЛПИНО Нояб.'!AD50:AE50,'[12]КОЛПИНО Дек.'!AD50:AE50)</f>
        <v>0</v>
      </c>
      <c r="AF53" s="47"/>
      <c r="AG53" s="49">
        <f>SUM('[1]КОЛПИНО Янв. '!AF50:AG50,'[2]КОЛПИНО Февр.'!AF50:AG50,'[3]КОЛПИНО Март'!AF50:AG50,'[4]КОЛПИНО Апр.'!AF50:AG50,'[5]КОЛПИНО Май'!AF50:AG50,'[6]КОЛПИНО Июнь'!AF50:AG50,'[7]КОЛПИНО Июль'!AF50:AG50,'[8]КОЛПИНО Авг.'!AF50:AG50,'[9]КОЛПИНО Сент.'!AF50:AG50,'[10]КОЛПИНО Окт.'!AF50:AG50,'[11]КОЛПИНО Нояб.'!AF50:AG50,'[12]КОЛПИНО Дек.'!AF50:AG50)</f>
        <v>0</v>
      </c>
      <c r="AH53" s="47"/>
      <c r="AI53" s="49">
        <f>SUM('[1]КОЛПИНО Янв. '!AH50:AI50,'[2]КОЛПИНО Февр.'!AH50:AI50,'[3]КОЛПИНО Март'!AH50:AI50,'[4]КОЛПИНО Апр.'!AH50:AI50,'[5]КОЛПИНО Май'!AH50:AI50,'[6]КОЛПИНО Июнь'!AH50:AI50,'[7]КОЛПИНО Июль'!AH50:AI50,'[8]КОЛПИНО Авг.'!AH50:AI50,'[9]КОЛПИНО Сент.'!AH50:AI50,'[10]КОЛПИНО Окт.'!AH50:AI50,'[11]КОЛПИНО Нояб.'!AH50:AI50,'[12]КОЛПИНО Дек.'!AH50:AI50)</f>
        <v>0</v>
      </c>
      <c r="AJ53" s="47"/>
      <c r="AK53" s="49">
        <f>SUM('[1]КОЛПИНО Янв. '!AJ50:AK50,'[2]КОЛПИНО Февр.'!AJ50:AK50,'[3]КОЛПИНО Март'!AJ50:AK50,'[4]КОЛПИНО Апр.'!AJ50:AK50,'[5]КОЛПИНО Май'!AJ50:AK50,'[6]КОЛПИНО Июнь'!AJ50:AK50,'[7]КОЛПИНО Июль'!AJ50:AK50,'[8]КОЛПИНО Авг.'!AJ50:AK50,'[9]КОЛПИНО Сент.'!AJ50:AK50,'[10]КОЛПИНО Окт.'!AJ50:AK50,'[11]КОЛПИНО Нояб.'!AJ50:AK50,'[12]КОЛПИНО Дек.'!AJ50:AK50)</f>
        <v>0</v>
      </c>
      <c r="AL53" s="47"/>
      <c r="AM53" s="49">
        <f>SUM('[1]КОЛПИНО Янв. '!AL50:AM50,'[2]КОЛПИНО Февр.'!AL50:AM50,'[3]КОЛПИНО Март'!AL50:AM50,'[4]КОЛПИНО Апр.'!AL50:AM50,'[5]КОЛПИНО Май'!AL50:AM50,'[6]КОЛПИНО Июнь'!AL50:AM50,'[7]КОЛПИНО Июль'!AL50:AM50,'[8]КОЛПИНО Авг.'!AL50:AM50,'[9]КОЛПИНО Сент.'!AL50:AM50,'[10]КОЛПИНО Окт.'!AL50:AM50,'[11]КОЛПИНО Нояб.'!AL50:AM50,'[12]КОЛПИНО Дек.'!AL50:AM50)</f>
        <v>0</v>
      </c>
      <c r="AN53" s="47"/>
      <c r="AO53" s="49">
        <f>SUM('[1]КОЛПИНО Янв. '!AN50:AO50,'[2]КОЛПИНО Февр.'!AN50:AO50,'[3]КОЛПИНО Март'!AN50:AO50,'[4]КОЛПИНО Апр.'!AN50:AO50,'[5]КОЛПИНО Май'!AN50:AO50,'[6]КОЛПИНО Июнь'!AN50:AO50,'[7]КОЛПИНО Июль'!AN50:AO50,'[8]КОЛПИНО Авг.'!AN50:AO50,'[9]КОЛПИНО Сент.'!AN50:AO50,'[10]КОЛПИНО Окт.'!AN50:AO50,'[11]КОЛПИНО Нояб.'!AN50:AO50,'[12]КОЛПИНО Дек.'!AN50:AO50)</f>
        <v>0</v>
      </c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</row>
    <row r="54" spans="1:96" s="4" customFormat="1" ht="15.95" customHeight="1" x14ac:dyDescent="0.25">
      <c r="A54" s="198">
        <v>23</v>
      </c>
      <c r="B54" s="200" t="s">
        <v>37</v>
      </c>
      <c r="C54" s="22" t="s">
        <v>215</v>
      </c>
      <c r="D54" s="47"/>
      <c r="E54" s="49">
        <f>SUM('[1]КОЛПИНО Янв. '!D51:E51,'[2]КОЛПИНО Февр.'!D51:E51,'[3]КОЛПИНО Март'!D51:E51,'[4]КОЛПИНО Апр.'!D51:E51,'[5]КОЛПИНО Май'!D51:E51,'[6]КОЛПИНО Июнь'!D51:E51,'[7]КОЛПИНО Июль'!D51:E51,'[8]КОЛПИНО Авг.'!D51:E51,'[9]КОЛПИНО Сент.'!D51:E51,'[10]КОЛПИНО Окт.'!D51:E51,'[11]КОЛПИНО Нояб.'!D51:E51,'[12]КОЛПИНО Дек.'!D51:E51)</f>
        <v>0.65</v>
      </c>
      <c r="F54" s="47"/>
      <c r="G54" s="49">
        <f>SUM('[1]КОЛПИНО Янв. '!F51:G51,'[2]КОЛПИНО Февр.'!F51:G51,'[3]КОЛПИНО Март'!F51:G51,'[4]КОЛПИНО Апр.'!F51:G51,'[5]КОЛПИНО Май'!F51:G51,'[6]КОЛПИНО Июнь'!F51:G51,'[7]КОЛПИНО Июль'!F51:G51,'[8]КОЛПИНО Авг.'!F51:G51,'[9]КОЛПИНО Сент.'!F51:G51,'[10]КОЛПИНО Окт.'!F51:G51,'[11]КОЛПИНО Нояб.'!F51:G51,'[12]КОЛПИНО Дек.'!F51:G51)</f>
        <v>0.65</v>
      </c>
      <c r="H54" s="47"/>
      <c r="I54" s="49">
        <f>SUM('[1]КОЛПИНО Янв. '!H51:I51,'[2]КОЛПИНО Февр.'!H51:I51,'[3]КОЛПИНО Март'!H51:I51,'[4]КОЛПИНО Апр.'!H51:I51,'[5]КОЛПИНО Май'!H51:I51,'[6]КОЛПИНО Июнь'!H51:I51,'[7]КОЛПИНО Июль'!H51:I51,'[8]КОЛПИНО Авг.'!H51:I51,'[9]КОЛПИНО Сент.'!H51:I51,'[10]КОЛПИНО Окт.'!H51:I51,'[11]КОЛПИНО Нояб.'!H51:I51,'[12]КОЛПИНО Дек.'!H51:I51)</f>
        <v>0.65</v>
      </c>
      <c r="J54" s="47"/>
      <c r="K54" s="49">
        <f>SUM('[1]КОЛПИНО Янв. '!J51:K51,'[2]КОЛПИНО Февр.'!J51:K51,'[3]КОЛПИНО Март'!J51:K51,'[4]КОЛПИНО Апр.'!J51:K51,'[5]КОЛПИНО Май'!J51:K51,'[6]КОЛПИНО Июнь'!J51:K51,'[7]КОЛПИНО Июль'!J51:K51,'[8]КОЛПИНО Авг.'!J51:K51,'[9]КОЛПИНО Сент.'!J51:K51,'[10]КОЛПИНО Окт.'!J51:K51,'[11]КОЛПИНО Нояб.'!J51:K51,'[12]КОЛПИНО Дек.'!J51:K51)</f>
        <v>0.65</v>
      </c>
      <c r="L54" s="47"/>
      <c r="M54" s="49">
        <f>SUM('[1]КОЛПИНО Янв. '!L51:M51,'[2]КОЛПИНО Февр.'!L51:M51,'[3]КОЛПИНО Март'!L51:M51,'[4]КОЛПИНО Апр.'!L51:M51,'[5]КОЛПИНО Май'!L51:M51,'[6]КОЛПИНО Июнь'!L51:M51,'[7]КОЛПИНО Июль'!L51:M51,'[8]КОЛПИНО Авг.'!L51:M51,'[9]КОЛПИНО Сент.'!L51:M51,'[10]КОЛПИНО Окт.'!L51:M51,'[11]КОЛПИНО Нояб.'!L51:M51,'[12]КОЛПИНО Дек.'!L51:M51)</f>
        <v>0</v>
      </c>
      <c r="N54" s="47"/>
      <c r="O54" s="49">
        <f>SUM('[1]КОЛПИНО Янв. '!N51:O51,'[2]КОЛПИНО Февр.'!N51:O51,'[3]КОЛПИНО Март'!N51:O51,'[4]КОЛПИНО Апр.'!N51:O51,'[5]КОЛПИНО Май'!N51:O51,'[6]КОЛПИНО Июнь'!N51:O51,'[7]КОЛПИНО Июль'!N51:O51,'[8]КОЛПИНО Авг.'!N51:O51,'[9]КОЛПИНО Сент.'!N51:O51,'[10]КОЛПИНО Окт.'!N51:O51,'[11]КОЛПИНО Нояб.'!N51:O51,'[12]КОЛПИНО Дек.'!N51:O51)</f>
        <v>0</v>
      </c>
      <c r="P54" s="47"/>
      <c r="Q54" s="49">
        <f>SUM('[1]КОЛПИНО Янв. '!P51:Q51,'[2]КОЛПИНО Февр.'!P51:Q51,'[3]КОЛПИНО Март'!P51:Q51,'[4]КОЛПИНО Апр.'!P51:Q51,'[5]КОЛПИНО Май'!P51:Q51,'[6]КОЛПИНО Июнь'!P51:Q51,'[7]КОЛПИНО Июль'!P51:Q51,'[8]КОЛПИНО Авг.'!P51:Q51,'[9]КОЛПИНО Сент.'!P51:Q51,'[10]КОЛПИНО Окт.'!P51:Q51,'[11]КОЛПИНО Нояб.'!P51:Q51,'[12]КОЛПИНО Дек.'!P51:Q51)</f>
        <v>0</v>
      </c>
      <c r="R54" s="47"/>
      <c r="S54" s="49">
        <f>SUM('[1]КОЛПИНО Янв. '!R51:S51,'[2]КОЛПИНО Февр.'!R51:S51,'[3]КОЛПИНО Март'!R51:S51,'[4]КОЛПИНО Апр.'!R51:S51,'[5]КОЛПИНО Май'!R51:S51,'[6]КОЛПИНО Июнь'!R51:S51,'[7]КОЛПИНО Июль'!R51:S51,'[8]КОЛПИНО Авг.'!R51:S51,'[9]КОЛПИНО Сент.'!R51:S51,'[10]КОЛПИНО Окт.'!R51:S51,'[11]КОЛПИНО Нояб.'!R51:S51,'[12]КОЛПИНО Дек.'!R51:S51)</f>
        <v>0</v>
      </c>
      <c r="T54" s="47"/>
      <c r="U54" s="49">
        <f>SUM('[1]КОЛПИНО Янв. '!T51:U51,'[2]КОЛПИНО Февр.'!T51:U51,'[3]КОЛПИНО Март'!T51:U51,'[4]КОЛПИНО Апр.'!T51:U51,'[5]КОЛПИНО Май'!T51:U51,'[6]КОЛПИНО Июнь'!T51:U51,'[7]КОЛПИНО Июль'!T51:U51,'[8]КОЛПИНО Авг.'!T51:U51,'[9]КОЛПИНО Сент.'!T51:U51,'[10]КОЛПИНО Окт.'!T51:U51,'[11]КОЛПИНО Нояб.'!T51:U51,'[12]КОЛПИНО Дек.'!T51:U51)</f>
        <v>0</v>
      </c>
      <c r="V54" s="47"/>
      <c r="W54" s="49">
        <f>SUM('[1]КОЛПИНО Янв. '!V51:W51,'[2]КОЛПИНО Февр.'!V51:W51,'[3]КОЛПИНО Март'!V51:W51,'[4]КОЛПИНО Апр.'!V51:W51,'[5]КОЛПИНО Май'!V51:W51,'[6]КОЛПИНО Июнь'!V51:W51,'[7]КОЛПИНО Июль'!V51:W51,'[8]КОЛПИНО Авг.'!V51:W51,'[9]КОЛПИНО Сент.'!V51:W51,'[10]КОЛПИНО Окт.'!V51:W51,'[11]КОЛПИНО Нояб.'!V51:W51,'[12]КОЛПИНО Дек.'!V51:W51)</f>
        <v>0</v>
      </c>
      <c r="X54" s="47"/>
      <c r="Y54" s="49">
        <f>SUM('[1]КОЛПИНО Янв. '!X51:Y51,'[2]КОЛПИНО Февр.'!X51:Y51,'[3]КОЛПИНО Март'!X51:Y51,'[4]КОЛПИНО Апр.'!X51:Y51,'[5]КОЛПИНО Май'!X51:Y51,'[6]КОЛПИНО Июнь'!X51:Y51,'[7]КОЛПИНО Июль'!X51:Y51,'[8]КОЛПИНО Авг.'!X51:Y51,'[9]КОЛПИНО Сент.'!X51:Y51,'[10]КОЛПИНО Окт.'!X51:Y51,'[11]КОЛПИНО Нояб.'!X51:Y51,'[12]КОЛПИНО Дек.'!X51:Y51)</f>
        <v>0</v>
      </c>
      <c r="Z54" s="47"/>
      <c r="AA54" s="49">
        <f>SUM('[1]КОЛПИНО Янв. '!Z51:AA51,'[2]КОЛПИНО Февр.'!Z51:AA51,'[3]КОЛПИНО Март'!Z51:AA51,'[4]КОЛПИНО Апр.'!Z51:AA51,'[5]КОЛПИНО Май'!Z51:AA51,'[6]КОЛПИНО Июнь'!Z51:AA51,'[7]КОЛПИНО Июль'!Z51:AA51,'[8]КОЛПИНО Авг.'!Z51:AA51,'[9]КОЛПИНО Сент.'!Z51:AA51,'[10]КОЛПИНО Окт.'!Z51:AA51,'[11]КОЛПИНО Нояб.'!Z51:AA51,'[12]КОЛПИНО Дек.'!Z51:AA51)</f>
        <v>0</v>
      </c>
      <c r="AB54" s="47">
        <v>48</v>
      </c>
      <c r="AC54" s="49">
        <f>SUM('[1]КОЛПИНО Янв. '!AB51:AC51,'[2]КОЛПИНО Февр.'!AB51:AC51,'[3]КОЛПИНО Март'!AB51:AC51,'[4]КОЛПИНО Апр.'!AB51:AC51,'[5]КОЛПИНО Май'!AB51:AC51,'[6]КОЛПИНО Июнь'!AB51:AC51,'[7]КОЛПИНО Июль'!AB51:AC51,'[8]КОЛПИНО Авг.'!AB51:AC51,'[9]КОЛПИНО Сент.'!AB51:AC51,'[10]КОЛПИНО Окт.'!AB51:AC51,'[11]КОЛПИНО Нояб.'!AB51:AC51,'[12]КОЛПИНО Дек.'!AB51:AC51)</f>
        <v>0</v>
      </c>
      <c r="AD54" s="47"/>
      <c r="AE54" s="49">
        <f>SUM('[1]КОЛПИНО Янв. '!AD51:AE51,'[2]КОЛПИНО Февр.'!AD51:AE51,'[3]КОЛПИНО Март'!AD51:AE51,'[4]КОЛПИНО Апр.'!AD51:AE51,'[5]КОЛПИНО Май'!AD51:AE51,'[6]КОЛПИНО Июнь'!AD51:AE51,'[7]КОЛПИНО Июль'!AD51:AE51,'[8]КОЛПИНО Авг.'!AD51:AE51,'[9]КОЛПИНО Сент.'!AD51:AE51,'[10]КОЛПИНО Окт.'!AD51:AE51,'[11]КОЛПИНО Нояб.'!AD51:AE51,'[12]КОЛПИНО Дек.'!AD51:AE51)</f>
        <v>0</v>
      </c>
      <c r="AF54" s="47"/>
      <c r="AG54" s="49">
        <f>SUM('[1]КОЛПИНО Янв. '!AF51:AG51,'[2]КОЛПИНО Февр.'!AF51:AG51,'[3]КОЛПИНО Март'!AF51:AG51,'[4]КОЛПИНО Апр.'!AF51:AG51,'[5]КОЛПИНО Май'!AF51:AG51,'[6]КОЛПИНО Июнь'!AF51:AG51,'[7]КОЛПИНО Июль'!AF51:AG51,'[8]КОЛПИНО Авг.'!AF51:AG51,'[9]КОЛПИНО Сент.'!AF51:AG51,'[10]КОЛПИНО Окт.'!AF51:AG51,'[11]КОЛПИНО Нояб.'!AF51:AG51,'[12]КОЛПИНО Дек.'!AF51:AG51)</f>
        <v>0</v>
      </c>
      <c r="AH54" s="47"/>
      <c r="AI54" s="49">
        <f>SUM('[1]КОЛПИНО Янв. '!AH51:AI51,'[2]КОЛПИНО Февр.'!AH51:AI51,'[3]КОЛПИНО Март'!AH51:AI51,'[4]КОЛПИНО Апр.'!AH51:AI51,'[5]КОЛПИНО Май'!AH51:AI51,'[6]КОЛПИНО Июнь'!AH51:AI51,'[7]КОЛПИНО Июль'!AH51:AI51,'[8]КОЛПИНО Авг.'!AH51:AI51,'[9]КОЛПИНО Сент.'!AH51:AI51,'[10]КОЛПИНО Окт.'!AH51:AI51,'[11]КОЛПИНО Нояб.'!AH51:AI51,'[12]КОЛПИНО Дек.'!AH51:AI51)</f>
        <v>0.2</v>
      </c>
      <c r="AJ54" s="47"/>
      <c r="AK54" s="49">
        <f>SUM('[1]КОЛПИНО Янв. '!AJ51:AK51,'[2]КОЛПИНО Февр.'!AJ51:AK51,'[3]КОЛПИНО Март'!AJ51:AK51,'[4]КОЛПИНО Апр.'!AJ51:AK51,'[5]КОЛПИНО Май'!AJ51:AK51,'[6]КОЛПИНО Июнь'!AJ51:AK51,'[7]КОЛПИНО Июль'!AJ51:AK51,'[8]КОЛПИНО Авг.'!AJ51:AK51,'[9]КОЛПИНО Сент.'!AJ51:AK51,'[10]КОЛПИНО Окт.'!AJ51:AK51,'[11]КОЛПИНО Нояб.'!AJ51:AK51,'[12]КОЛПИНО Дек.'!AJ51:AK51)</f>
        <v>0</v>
      </c>
      <c r="AL54" s="47"/>
      <c r="AM54" s="49">
        <f>SUM('[1]КОЛПИНО Янв. '!AL51:AM51,'[2]КОЛПИНО Февр.'!AL51:AM51,'[3]КОЛПИНО Март'!AL51:AM51,'[4]КОЛПИНО Апр.'!AL51:AM51,'[5]КОЛПИНО Май'!AL51:AM51,'[6]КОЛПИНО Июнь'!AL51:AM51,'[7]КОЛПИНО Июль'!AL51:AM51,'[8]КОЛПИНО Авг.'!AL51:AM51,'[9]КОЛПИНО Сент.'!AL51:AM51,'[10]КОЛПИНО Окт.'!AL51:AM51,'[11]КОЛПИНО Нояб.'!AL51:AM51,'[12]КОЛПИНО Дек.'!AL51:AM51)</f>
        <v>0</v>
      </c>
      <c r="AN54" s="47"/>
      <c r="AO54" s="49">
        <f>SUM('[1]КОЛПИНО Янв. '!AN51:AO51,'[2]КОЛПИНО Февр.'!AN51:AO51,'[3]КОЛПИНО Март'!AN51:AO51,'[4]КОЛПИНО Апр.'!AN51:AO51,'[5]КОЛПИНО Май'!AN51:AO51,'[6]КОЛПИНО Июнь'!AN51:AO51,'[7]КОЛПИНО Июль'!AN51:AO51,'[8]КОЛПИНО Авг.'!AN51:AO51,'[9]КОЛПИНО Сент.'!AN51:AO51,'[10]КОЛПИНО Окт.'!AN51:AO51,'[11]КОЛПИНО Нояб.'!AN51:AO51,'[12]КОЛПИНО Дек.'!AN51:AO51)</f>
        <v>0</v>
      </c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</row>
    <row r="55" spans="1:96" s="4" customFormat="1" ht="15.95" customHeight="1" x14ac:dyDescent="0.25">
      <c r="A55" s="198"/>
      <c r="B55" s="200"/>
      <c r="C55" s="22" t="s">
        <v>20</v>
      </c>
      <c r="D55" s="47"/>
      <c r="E55" s="49">
        <f>SUM('[1]КОЛПИНО Янв. '!D52:E52,'[2]КОЛПИНО Февр.'!D52:E52,'[3]КОЛПИНО Март'!D52:E52,'[4]КОЛПИНО Апр.'!D52:E52,'[5]КОЛПИНО Май'!D52:E52,'[6]КОЛПИНО Июнь'!D52:E52,'[7]КОЛПИНО Июль'!D52:E52,'[8]КОЛПИНО Авг.'!D52:E52,'[9]КОЛПИНО Сент.'!D52:E52,'[10]КОЛПИНО Окт.'!D52:E52,'[11]КОЛПИНО Нояб.'!D52:E52,'[12]КОЛПИНО Дек.'!D52:E52)</f>
        <v>7.194</v>
      </c>
      <c r="F55" s="47"/>
      <c r="G55" s="49">
        <f>SUM('[1]КОЛПИНО Янв. '!F52:G52,'[2]КОЛПИНО Февр.'!F52:G52,'[3]КОЛПИНО Март'!F52:G52,'[4]КОЛПИНО Апр.'!F52:G52,'[5]КОЛПИНО Май'!F52:G52,'[6]КОЛПИНО Июнь'!F52:G52,'[7]КОЛПИНО Июль'!F52:G52,'[8]КОЛПИНО Авг.'!F52:G52,'[9]КОЛПИНО Сент.'!F52:G52,'[10]КОЛПИНО Окт.'!F52:G52,'[11]КОЛПИНО Нояб.'!F52:G52,'[12]КОЛПИНО Дек.'!F52:G52)</f>
        <v>7.194</v>
      </c>
      <c r="H55" s="47"/>
      <c r="I55" s="49">
        <f>SUM('[1]КОЛПИНО Янв. '!H52:I52,'[2]КОЛПИНО Февр.'!H52:I52,'[3]КОЛПИНО Март'!H52:I52,'[4]КОЛПИНО Апр.'!H52:I52,'[5]КОЛПИНО Май'!H52:I52,'[6]КОЛПИНО Июнь'!H52:I52,'[7]КОЛПИНО Июль'!H52:I52,'[8]КОЛПИНО Авг.'!H52:I52,'[9]КОЛПИНО Сент.'!H52:I52,'[10]КОЛПИНО Окт.'!H52:I52,'[11]КОЛПИНО Нояб.'!H52:I52,'[12]КОЛПИНО Дек.'!H52:I52)</f>
        <v>7.194</v>
      </c>
      <c r="J55" s="47"/>
      <c r="K55" s="49">
        <f>SUM('[1]КОЛПИНО Янв. '!J52:K52,'[2]КОЛПИНО Февр.'!J52:K52,'[3]КОЛПИНО Март'!J52:K52,'[4]КОЛПИНО Апр.'!J52:K52,'[5]КОЛПИНО Май'!J52:K52,'[6]КОЛПИНО Июнь'!J52:K52,'[7]КОЛПИНО Июль'!J52:K52,'[8]КОЛПИНО Авг.'!J52:K52,'[9]КОЛПИНО Сент.'!J52:K52,'[10]КОЛПИНО Окт.'!J52:K52,'[11]КОЛПИНО Нояб.'!J52:K52,'[12]КОЛПИНО Дек.'!J52:K52)</f>
        <v>7.194</v>
      </c>
      <c r="L55" s="47"/>
      <c r="M55" s="49">
        <f>SUM('[1]КОЛПИНО Янв. '!L52:M52,'[2]КОЛПИНО Февр.'!L52:M52,'[3]КОЛПИНО Март'!L52:M52,'[4]КОЛПИНО Апр.'!L52:M52,'[5]КОЛПИНО Май'!L52:M52,'[6]КОЛПИНО Июнь'!L52:M52,'[7]КОЛПИНО Июль'!L52:M52,'[8]КОЛПИНО Авг.'!L52:M52,'[9]КОЛПИНО Сент.'!L52:M52,'[10]КОЛПИНО Окт.'!L52:M52,'[11]КОЛПИНО Нояб.'!L52:M52,'[12]КОЛПИНО Дек.'!L52:M52)</f>
        <v>0</v>
      </c>
      <c r="N55" s="47"/>
      <c r="O55" s="49">
        <f>SUM('[1]КОЛПИНО Янв. '!N52:O52,'[2]КОЛПИНО Февр.'!N52:O52,'[3]КОЛПИНО Март'!N52:O52,'[4]КОЛПИНО Апр.'!N52:O52,'[5]КОЛПИНО Май'!N52:O52,'[6]КОЛПИНО Июнь'!N52:O52,'[7]КОЛПИНО Июль'!N52:O52,'[8]КОЛПИНО Авг.'!N52:O52,'[9]КОЛПИНО Сент.'!N52:O52,'[10]КОЛПИНО Окт.'!N52:O52,'[11]КОЛПИНО Нояб.'!N52:O52,'[12]КОЛПИНО Дек.'!N52:O52)</f>
        <v>0</v>
      </c>
      <c r="P55" s="47"/>
      <c r="Q55" s="49">
        <f>SUM('[1]КОЛПИНО Янв. '!P52:Q52,'[2]КОЛПИНО Февр.'!P52:Q52,'[3]КОЛПИНО Март'!P52:Q52,'[4]КОЛПИНО Апр.'!P52:Q52,'[5]КОЛПИНО Май'!P52:Q52,'[6]КОЛПИНО Июнь'!P52:Q52,'[7]КОЛПИНО Июль'!P52:Q52,'[8]КОЛПИНО Авг.'!P52:Q52,'[9]КОЛПИНО Сент.'!P52:Q52,'[10]КОЛПИНО Окт.'!P52:Q52,'[11]КОЛПИНО Нояб.'!P52:Q52,'[12]КОЛПИНО Дек.'!P52:Q52)</f>
        <v>0</v>
      </c>
      <c r="R55" s="47"/>
      <c r="S55" s="49">
        <f>SUM('[1]КОЛПИНО Янв. '!R52:S52,'[2]КОЛПИНО Февр.'!R52:S52,'[3]КОЛПИНО Март'!R52:S52,'[4]КОЛПИНО Апр.'!R52:S52,'[5]КОЛПИНО Май'!R52:S52,'[6]КОЛПИНО Июнь'!R52:S52,'[7]КОЛПИНО Июль'!R52:S52,'[8]КОЛПИНО Авг.'!R52:S52,'[9]КОЛПИНО Сент.'!R52:S52,'[10]КОЛПИНО Окт.'!R52:S52,'[11]КОЛПИНО Нояб.'!R52:S52,'[12]КОЛПИНО Дек.'!R52:S52)</f>
        <v>0</v>
      </c>
      <c r="T55" s="47"/>
      <c r="U55" s="49">
        <f>SUM('[1]КОЛПИНО Янв. '!T52:U52,'[2]КОЛПИНО Февр.'!T52:U52,'[3]КОЛПИНО Март'!T52:U52,'[4]КОЛПИНО Апр.'!T52:U52,'[5]КОЛПИНО Май'!T52:U52,'[6]КОЛПИНО Июнь'!T52:U52,'[7]КОЛПИНО Июль'!T52:U52,'[8]КОЛПИНО Авг.'!T52:U52,'[9]КОЛПИНО Сент.'!T52:U52,'[10]КОЛПИНО Окт.'!T52:U52,'[11]КОЛПИНО Нояб.'!T52:U52,'[12]КОЛПИНО Дек.'!T52:U52)</f>
        <v>0</v>
      </c>
      <c r="V55" s="47"/>
      <c r="W55" s="49">
        <f>SUM('[1]КОЛПИНО Янв. '!V52:W52,'[2]КОЛПИНО Февр.'!V52:W52,'[3]КОЛПИНО Март'!V52:W52,'[4]КОЛПИНО Апр.'!V52:W52,'[5]КОЛПИНО Май'!V52:W52,'[6]КОЛПИНО Июнь'!V52:W52,'[7]КОЛПИНО Июль'!V52:W52,'[8]КОЛПИНО Авг.'!V52:W52,'[9]КОЛПИНО Сент.'!V52:W52,'[10]КОЛПИНО Окт.'!V52:W52,'[11]КОЛПИНО Нояб.'!V52:W52,'[12]КОЛПИНО Дек.'!V52:W52)</f>
        <v>0</v>
      </c>
      <c r="X55" s="47"/>
      <c r="Y55" s="49">
        <f>SUM('[1]КОЛПИНО Янв. '!X52:Y52,'[2]КОЛПИНО Февр.'!X52:Y52,'[3]КОЛПИНО Март'!X52:Y52,'[4]КОЛПИНО Апр.'!X52:Y52,'[5]КОЛПИНО Май'!X52:Y52,'[6]КОЛПИНО Июнь'!X52:Y52,'[7]КОЛПИНО Июль'!X52:Y52,'[8]КОЛПИНО Авг.'!X52:Y52,'[9]КОЛПИНО Сент.'!X52:Y52,'[10]КОЛПИНО Окт.'!X52:Y52,'[11]КОЛПИНО Нояб.'!X52:Y52,'[12]КОЛПИНО Дек.'!X52:Y52)</f>
        <v>0</v>
      </c>
      <c r="Z55" s="47"/>
      <c r="AA55" s="49">
        <f>SUM('[1]КОЛПИНО Янв. '!Z52:AA52,'[2]КОЛПИНО Февр.'!Z52:AA52,'[3]КОЛПИНО Март'!Z52:AA52,'[4]КОЛПИНО Апр.'!Z52:AA52,'[5]КОЛПИНО Май'!Z52:AA52,'[6]КОЛПИНО Июнь'!Z52:AA52,'[7]КОЛПИНО Июль'!Z52:AA52,'[8]КОЛПИНО Авг.'!Z52:AA52,'[9]КОЛПИНО Сент.'!Z52:AA52,'[10]КОЛПИНО Окт.'!Z52:AA52,'[11]КОЛПИНО Нояб.'!Z52:AA52,'[12]КОЛПИНО Дек.'!Z52:AA52)</f>
        <v>0</v>
      </c>
      <c r="AB55" s="55">
        <v>74.400000000000006</v>
      </c>
      <c r="AC55" s="49">
        <f>SUM('[1]КОЛПИНО Янв. '!AB52:AC52,'[2]КОЛПИНО Февр.'!AB52:AC52,'[3]КОЛПИНО Март'!AB52:AC52,'[4]КОЛПИНО Апр.'!AB52:AC52,'[5]КОЛПИНО Май'!AB52:AC52,'[6]КОЛПИНО Июнь'!AB52:AC52,'[7]КОЛПИНО Июль'!AB52:AC52,'[8]КОЛПИНО Авг.'!AB52:AC52,'[9]КОЛПИНО Сент.'!AB52:AC52,'[10]КОЛПИНО Окт.'!AB52:AC52,'[11]КОЛПИНО Нояб.'!AB52:AC52,'[12]КОЛПИНО Дек.'!AB52:AC52)</f>
        <v>0</v>
      </c>
      <c r="AD55" s="47"/>
      <c r="AE55" s="49">
        <f>SUM('[1]КОЛПИНО Янв. '!AD52:AE52,'[2]КОЛПИНО Февр.'!AD52:AE52,'[3]КОЛПИНО Март'!AD52:AE52,'[4]КОЛПИНО Апр.'!AD52:AE52,'[5]КОЛПИНО Май'!AD52:AE52,'[6]КОЛПИНО Июнь'!AD52:AE52,'[7]КОЛПИНО Июль'!AD52:AE52,'[8]КОЛПИНО Авг.'!AD52:AE52,'[9]КОЛПИНО Сент.'!AD52:AE52,'[10]КОЛПИНО Окт.'!AD52:AE52,'[11]КОЛПИНО Нояб.'!AD52:AE52,'[12]КОЛПИНО Дек.'!AD52:AE52)</f>
        <v>0</v>
      </c>
      <c r="AF55" s="47"/>
      <c r="AG55" s="49">
        <f>SUM('[1]КОЛПИНО Янв. '!AF52:AG52,'[2]КОЛПИНО Февр.'!AF52:AG52,'[3]КОЛПИНО Март'!AF52:AG52,'[4]КОЛПИНО Апр.'!AF52:AG52,'[5]КОЛПИНО Май'!AF52:AG52,'[6]КОЛПИНО Июнь'!AF52:AG52,'[7]КОЛПИНО Июль'!AF52:AG52,'[8]КОЛПИНО Авг.'!AF52:AG52,'[9]КОЛПИНО Сент.'!AF52:AG52,'[10]КОЛПИНО Окт.'!AF52:AG52,'[11]КОЛПИНО Нояб.'!AF52:AG52,'[12]КОЛПИНО Дек.'!AF52:AG52)</f>
        <v>0</v>
      </c>
      <c r="AH55" s="47"/>
      <c r="AI55" s="49">
        <f>SUM('[1]КОЛПИНО Янв. '!AH52:AI52,'[2]КОЛПИНО Февр.'!AH52:AI52,'[3]КОЛПИНО Март'!AH52:AI52,'[4]КОЛПИНО Апр.'!AH52:AI52,'[5]КОЛПИНО Май'!AH52:AI52,'[6]КОЛПИНО Июнь'!AH52:AI52,'[7]КОЛПИНО Июль'!AH52:AI52,'[8]КОЛПИНО Авг.'!AH52:AI52,'[9]КОЛПИНО Сент.'!AH52:AI52,'[10]КОЛПИНО Окт.'!AH52:AI52,'[11]КОЛПИНО Нояб.'!AH52:AI52,'[12]КОЛПИНО Дек.'!AH52:AI52)</f>
        <v>0.222</v>
      </c>
      <c r="AJ55" s="47"/>
      <c r="AK55" s="49">
        <f>SUM('[1]КОЛПИНО Янв. '!AJ52:AK52,'[2]КОЛПИНО Февр.'!AJ52:AK52,'[3]КОЛПИНО Март'!AJ52:AK52,'[4]КОЛПИНО Апр.'!AJ52:AK52,'[5]КОЛПИНО Май'!AJ52:AK52,'[6]КОЛПИНО Июнь'!AJ52:AK52,'[7]КОЛПИНО Июль'!AJ52:AK52,'[8]КОЛПИНО Авг.'!AJ52:AK52,'[9]КОЛПИНО Сент.'!AJ52:AK52,'[10]КОЛПИНО Окт.'!AJ52:AK52,'[11]КОЛПИНО Нояб.'!AJ52:AK52,'[12]КОЛПИНО Дек.'!AJ52:AK52)</f>
        <v>0</v>
      </c>
      <c r="AL55" s="47"/>
      <c r="AM55" s="49">
        <f>SUM('[1]КОЛПИНО Янв. '!AL52:AM52,'[2]КОЛПИНО Февр.'!AL52:AM52,'[3]КОЛПИНО Март'!AL52:AM52,'[4]КОЛПИНО Апр.'!AL52:AM52,'[5]КОЛПИНО Май'!AL52:AM52,'[6]КОЛПИНО Июнь'!AL52:AM52,'[7]КОЛПИНО Июль'!AL52:AM52,'[8]КОЛПИНО Авг.'!AL52:AM52,'[9]КОЛПИНО Сент.'!AL52:AM52,'[10]КОЛПИНО Окт.'!AL52:AM52,'[11]КОЛПИНО Нояб.'!AL52:AM52,'[12]КОЛПИНО Дек.'!AL52:AM52)</f>
        <v>0</v>
      </c>
      <c r="AN55" s="47"/>
      <c r="AO55" s="49">
        <f>SUM('[1]КОЛПИНО Янв. '!AN52:AO52,'[2]КОЛПИНО Февр.'!AN52:AO52,'[3]КОЛПИНО Март'!AN52:AO52,'[4]КОЛПИНО Апр.'!AN52:AO52,'[5]КОЛПИНО Май'!AN52:AO52,'[6]КОЛПИНО Июнь'!AN52:AO52,'[7]КОЛПИНО Июль'!AN52:AO52,'[8]КОЛПИНО Авг.'!AN52:AO52,'[9]КОЛПИНО Сент.'!AN52:AO52,'[10]КОЛПИНО Окт.'!AN52:AO52,'[11]КОЛПИНО Нояб.'!AN52:AO52,'[12]КОЛПИНО Дек.'!AN52:AO52)</f>
        <v>0</v>
      </c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</row>
    <row r="56" spans="1:96" s="4" customFormat="1" ht="15.95" customHeight="1" x14ac:dyDescent="0.25">
      <c r="A56" s="198">
        <v>24</v>
      </c>
      <c r="B56" s="200" t="s">
        <v>38</v>
      </c>
      <c r="C56" s="25" t="s">
        <v>58</v>
      </c>
      <c r="D56" s="47"/>
      <c r="E56" s="49">
        <f>SUM('[1]КОЛПИНО Янв. '!D53:E53,'[2]КОЛПИНО Февр.'!D53:E53,'[3]КОЛПИНО Март'!D53:E53,'[4]КОЛПИНО Апр.'!D53:E53,'[5]КОЛПИНО Май'!D53:E53,'[6]КОЛПИНО Июнь'!D53:E53,'[7]КОЛПИНО Июль'!D53:E53,'[8]КОЛПИНО Авг.'!D53:E53,'[9]КОЛПИНО Сент.'!D53:E53,'[10]КОЛПИНО Окт.'!D53:E53,'[11]КОЛПИНО Нояб.'!D53:E53,'[12]КОЛПИНО Дек.'!D53:E53)</f>
        <v>0</v>
      </c>
      <c r="F56" s="47"/>
      <c r="G56" s="49">
        <f>SUM('[1]КОЛПИНО Янв. '!F53:G53,'[2]КОЛПИНО Февр.'!F53:G53,'[3]КОЛПИНО Март'!F53:G53,'[4]КОЛПИНО Апр.'!F53:G53,'[5]КОЛПИНО Май'!F53:G53,'[6]КОЛПИНО Июнь'!F53:G53,'[7]КОЛПИНО Июль'!F53:G53,'[8]КОЛПИНО Авг.'!F53:G53,'[9]КОЛПИНО Сент.'!F53:G53,'[10]КОЛПИНО Окт.'!F53:G53,'[11]КОЛПИНО Нояб.'!F53:G53,'[12]КОЛПИНО Дек.'!F53:G53)</f>
        <v>0</v>
      </c>
      <c r="H56" s="47"/>
      <c r="I56" s="49">
        <f>SUM('[1]КОЛПИНО Янв. '!H53:I53,'[2]КОЛПИНО Февр.'!H53:I53,'[3]КОЛПИНО Март'!H53:I53,'[4]КОЛПИНО Апр.'!H53:I53,'[5]КОЛПИНО Май'!H53:I53,'[6]КОЛПИНО Июнь'!H53:I53,'[7]КОЛПИНО Июль'!H53:I53,'[8]КОЛПИНО Авг.'!H53:I53,'[9]КОЛПИНО Сент.'!H53:I53,'[10]КОЛПИНО Окт.'!H53:I53,'[11]КОЛПИНО Нояб.'!H53:I53,'[12]КОЛПИНО Дек.'!H53:I53)</f>
        <v>0</v>
      </c>
      <c r="J56" s="47"/>
      <c r="K56" s="49">
        <f>SUM('[1]КОЛПИНО Янв. '!J53:K53,'[2]КОЛПИНО Февр.'!J53:K53,'[3]КОЛПИНО Март'!J53:K53,'[4]КОЛПИНО Апр.'!J53:K53,'[5]КОЛПИНО Май'!J53:K53,'[6]КОЛПИНО Июнь'!J53:K53,'[7]КОЛПИНО Июль'!J53:K53,'[8]КОЛПИНО Авг.'!J53:K53,'[9]КОЛПИНО Сент.'!J53:K53,'[10]КОЛПИНО Окт.'!J53:K53,'[11]КОЛПИНО Нояб.'!J53:K53,'[12]КОЛПИНО Дек.'!J53:K53)</f>
        <v>0</v>
      </c>
      <c r="L56" s="47"/>
      <c r="M56" s="49">
        <f>SUM('[1]КОЛПИНО Янв. '!L53:M53,'[2]КОЛПИНО Февр.'!L53:M53,'[3]КОЛПИНО Март'!L53:M53,'[4]КОЛПИНО Апр.'!L53:M53,'[5]КОЛПИНО Май'!L53:M53,'[6]КОЛПИНО Июнь'!L53:M53,'[7]КОЛПИНО Июль'!L53:M53,'[8]КОЛПИНО Авг.'!L53:M53,'[9]КОЛПИНО Сент.'!L53:M53,'[10]КОЛПИНО Окт.'!L53:M53,'[11]КОЛПИНО Нояб.'!L53:M53,'[12]КОЛПИНО Дек.'!L53:M53)</f>
        <v>0</v>
      </c>
      <c r="N56" s="47"/>
      <c r="O56" s="49">
        <f>SUM('[1]КОЛПИНО Янв. '!N53:O53,'[2]КОЛПИНО Февр.'!N53:O53,'[3]КОЛПИНО Март'!N53:O53,'[4]КОЛПИНО Апр.'!N53:O53,'[5]КОЛПИНО Май'!N53:O53,'[6]КОЛПИНО Июнь'!N53:O53,'[7]КОЛПИНО Июль'!N53:O53,'[8]КОЛПИНО Авг.'!N53:O53,'[9]КОЛПИНО Сент.'!N53:O53,'[10]КОЛПИНО Окт.'!N53:O53,'[11]КОЛПИНО Нояб.'!N53:O53,'[12]КОЛПИНО Дек.'!N53:O53)</f>
        <v>0</v>
      </c>
      <c r="P56" s="47"/>
      <c r="Q56" s="49">
        <f>SUM('[1]КОЛПИНО Янв. '!P53:Q53,'[2]КОЛПИНО Февр.'!P53:Q53,'[3]КОЛПИНО Март'!P53:Q53,'[4]КОЛПИНО Апр.'!P53:Q53,'[5]КОЛПИНО Май'!P53:Q53,'[6]КОЛПИНО Июнь'!P53:Q53,'[7]КОЛПИНО Июль'!P53:Q53,'[8]КОЛПИНО Авг.'!P53:Q53,'[9]КОЛПИНО Сент.'!P53:Q53,'[10]КОЛПИНО Окт.'!P53:Q53,'[11]КОЛПИНО Нояб.'!P53:Q53,'[12]КОЛПИНО Дек.'!P53:Q53)</f>
        <v>0</v>
      </c>
      <c r="R56" s="47"/>
      <c r="S56" s="49">
        <f>SUM('[1]КОЛПИНО Янв. '!R53:S53,'[2]КОЛПИНО Февр.'!R53:S53,'[3]КОЛПИНО Март'!R53:S53,'[4]КОЛПИНО Апр.'!R53:S53,'[5]КОЛПИНО Май'!R53:S53,'[6]КОЛПИНО Июнь'!R53:S53,'[7]КОЛПИНО Июль'!R53:S53,'[8]КОЛПИНО Авг.'!R53:S53,'[9]КОЛПИНО Сент.'!R53:S53,'[10]КОЛПИНО Окт.'!R53:S53,'[11]КОЛПИНО Нояб.'!R53:S53,'[12]КОЛПИНО Дек.'!R53:S53)</f>
        <v>0</v>
      </c>
      <c r="T56" s="47"/>
      <c r="U56" s="49">
        <f>SUM('[1]КОЛПИНО Янв. '!T53:U53,'[2]КОЛПИНО Февр.'!T53:U53,'[3]КОЛПИНО Март'!T53:U53,'[4]КОЛПИНО Апр.'!T53:U53,'[5]КОЛПИНО Май'!T53:U53,'[6]КОЛПИНО Июнь'!T53:U53,'[7]КОЛПИНО Июль'!T53:U53,'[8]КОЛПИНО Авг.'!T53:U53,'[9]КОЛПИНО Сент.'!T53:U53,'[10]КОЛПИНО Окт.'!T53:U53,'[11]КОЛПИНО Нояб.'!T53:U53,'[12]КОЛПИНО Дек.'!T53:U53)</f>
        <v>0</v>
      </c>
      <c r="V56" s="47"/>
      <c r="W56" s="49">
        <f>SUM('[1]КОЛПИНО Янв. '!V53:W53,'[2]КОЛПИНО Февр.'!V53:W53,'[3]КОЛПИНО Март'!V53:W53,'[4]КОЛПИНО Апр.'!V53:W53,'[5]КОЛПИНО Май'!V53:W53,'[6]КОЛПИНО Июнь'!V53:W53,'[7]КОЛПИНО Июль'!V53:W53,'[8]КОЛПИНО Авг.'!V53:W53,'[9]КОЛПИНО Сент.'!V53:W53,'[10]КОЛПИНО Окт.'!V53:W53,'[11]КОЛПИНО Нояб.'!V53:W53,'[12]КОЛПИНО Дек.'!V53:W53)</f>
        <v>0</v>
      </c>
      <c r="X56" s="47"/>
      <c r="Y56" s="49">
        <f>SUM('[1]КОЛПИНО Янв. '!X53:Y53,'[2]КОЛПИНО Февр.'!X53:Y53,'[3]КОЛПИНО Март'!X53:Y53,'[4]КОЛПИНО Апр.'!X53:Y53,'[5]КОЛПИНО Май'!X53:Y53,'[6]КОЛПИНО Июнь'!X53:Y53,'[7]КОЛПИНО Июль'!X53:Y53,'[8]КОЛПИНО Авг.'!X53:Y53,'[9]КОЛПИНО Сент.'!X53:Y53,'[10]КОЛПИНО Окт.'!X53:Y53,'[11]КОЛПИНО Нояб.'!X53:Y53,'[12]КОЛПИНО Дек.'!X53:Y53)</f>
        <v>0</v>
      </c>
      <c r="Z56" s="47"/>
      <c r="AA56" s="49">
        <f>SUM('[1]КОЛПИНО Янв. '!Z53:AA53,'[2]КОЛПИНО Февр.'!Z53:AA53,'[3]КОЛПИНО Март'!Z53:AA53,'[4]КОЛПИНО Апр.'!Z53:AA53,'[5]КОЛПИНО Май'!Z53:AA53,'[6]КОЛПИНО Июнь'!Z53:AA53,'[7]КОЛПИНО Июль'!Z53:AA53,'[8]КОЛПИНО Авг.'!Z53:AA53,'[9]КОЛПИНО Сент.'!Z53:AA53,'[10]КОЛПИНО Окт.'!Z53:AA53,'[11]КОЛПИНО Нояб.'!Z53:AA53,'[12]КОЛПИНО Дек.'!Z53:AA53)</f>
        <v>0</v>
      </c>
      <c r="AB56" s="47"/>
      <c r="AC56" s="49">
        <f>SUM('[1]КОЛПИНО Янв. '!AB53:AC53,'[2]КОЛПИНО Февр.'!AB53:AC53,'[3]КОЛПИНО Март'!AB53:AC53,'[4]КОЛПИНО Апр.'!AB53:AC53,'[5]КОЛПИНО Май'!AB53:AC53,'[6]КОЛПИНО Июнь'!AB53:AC53,'[7]КОЛПИНО Июль'!AB53:AC53,'[8]КОЛПИНО Авг.'!AB53:AC53,'[9]КОЛПИНО Сент.'!AB53:AC53,'[10]КОЛПИНО Окт.'!AB53:AC53,'[11]КОЛПИНО Нояб.'!AB53:AC53,'[12]КОЛПИНО Дек.'!AB53:AC53)</f>
        <v>0</v>
      </c>
      <c r="AD56" s="47"/>
      <c r="AE56" s="49">
        <f>SUM('[1]КОЛПИНО Янв. '!AD53:AE53,'[2]КОЛПИНО Февр.'!AD53:AE53,'[3]КОЛПИНО Март'!AD53:AE53,'[4]КОЛПИНО Апр.'!AD53:AE53,'[5]КОЛПИНО Май'!AD53:AE53,'[6]КОЛПИНО Июнь'!AD53:AE53,'[7]КОЛПИНО Июль'!AD53:AE53,'[8]КОЛПИНО Авг.'!AD53:AE53,'[9]КОЛПИНО Сент.'!AD53:AE53,'[10]КОЛПИНО Окт.'!AD53:AE53,'[11]КОЛПИНО Нояб.'!AD53:AE53,'[12]КОЛПИНО Дек.'!AD53:AE53)</f>
        <v>0</v>
      </c>
      <c r="AF56" s="47"/>
      <c r="AG56" s="49">
        <f>SUM('[1]КОЛПИНО Янв. '!AF53:AG53,'[2]КОЛПИНО Февр.'!AF53:AG53,'[3]КОЛПИНО Март'!AF53:AG53,'[4]КОЛПИНО Апр.'!AF53:AG53,'[5]КОЛПИНО Май'!AF53:AG53,'[6]КОЛПИНО Июнь'!AF53:AG53,'[7]КОЛПИНО Июль'!AF53:AG53,'[8]КОЛПИНО Авг.'!AF53:AG53,'[9]КОЛПИНО Сент.'!AF53:AG53,'[10]КОЛПИНО Окт.'!AF53:AG53,'[11]КОЛПИНО Нояб.'!AF53:AG53,'[12]КОЛПИНО Дек.'!AF53:AG53)</f>
        <v>0</v>
      </c>
      <c r="AH56" s="47"/>
      <c r="AI56" s="49">
        <f>SUM('[1]КОЛПИНО Янв. '!AH53:AI53,'[2]КОЛПИНО Февр.'!AH53:AI53,'[3]КОЛПИНО Март'!AH53:AI53,'[4]КОЛПИНО Апр.'!AH53:AI53,'[5]КОЛПИНО Май'!AH53:AI53,'[6]КОЛПИНО Июнь'!AH53:AI53,'[7]КОЛПИНО Июль'!AH53:AI53,'[8]КОЛПИНО Авг.'!AH53:AI53,'[9]КОЛПИНО Сент.'!AH53:AI53,'[10]КОЛПИНО Окт.'!AH53:AI53,'[11]КОЛПИНО Нояб.'!AH53:AI53,'[12]КОЛПИНО Дек.'!AH53:AI53)</f>
        <v>0</v>
      </c>
      <c r="AJ56" s="47"/>
      <c r="AK56" s="49">
        <f>SUM('[1]КОЛПИНО Янв. '!AJ53:AK53,'[2]КОЛПИНО Февр.'!AJ53:AK53,'[3]КОЛПИНО Март'!AJ53:AK53,'[4]КОЛПИНО Апр.'!AJ53:AK53,'[5]КОЛПИНО Май'!AJ53:AK53,'[6]КОЛПИНО Июнь'!AJ53:AK53,'[7]КОЛПИНО Июль'!AJ53:AK53,'[8]КОЛПИНО Авг.'!AJ53:AK53,'[9]КОЛПИНО Сент.'!AJ53:AK53,'[10]КОЛПИНО Окт.'!AJ53:AK53,'[11]КОЛПИНО Нояб.'!AJ53:AK53,'[12]КОЛПИНО Дек.'!AJ53:AK53)</f>
        <v>0</v>
      </c>
      <c r="AL56" s="47"/>
      <c r="AM56" s="49">
        <f>SUM('[1]КОЛПИНО Янв. '!AL53:AM53,'[2]КОЛПИНО Февр.'!AL53:AM53,'[3]КОЛПИНО Март'!AL53:AM53,'[4]КОЛПИНО Апр.'!AL53:AM53,'[5]КОЛПИНО Май'!AL53:AM53,'[6]КОЛПИНО Июнь'!AL53:AM53,'[7]КОЛПИНО Июль'!AL53:AM53,'[8]КОЛПИНО Авг.'!AL53:AM53,'[9]КОЛПИНО Сент.'!AL53:AM53,'[10]КОЛПИНО Окт.'!AL53:AM53,'[11]КОЛПИНО Нояб.'!AL53:AM53,'[12]КОЛПИНО Дек.'!AL53:AM53)</f>
        <v>0</v>
      </c>
      <c r="AN56" s="47"/>
      <c r="AO56" s="49">
        <f>SUM('[1]КОЛПИНО Янв. '!AN53:AO53,'[2]КОЛПИНО Февр.'!AN53:AO53,'[3]КОЛПИНО Март'!AN53:AO53,'[4]КОЛПИНО Апр.'!AN53:AO53,'[5]КОЛПИНО Май'!AN53:AO53,'[6]КОЛПИНО Июнь'!AN53:AO53,'[7]КОЛПИНО Июль'!AN53:AO53,'[8]КОЛПИНО Авг.'!AN53:AO53,'[9]КОЛПИНО Сент.'!AN53:AO53,'[10]КОЛПИНО Окт.'!AN53:AO53,'[11]КОЛПИНО Нояб.'!AN53:AO53,'[12]КОЛПИНО Дек.'!AN53:AO53)</f>
        <v>0</v>
      </c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</row>
    <row r="57" spans="1:96" s="4" customFormat="1" ht="15.95" customHeight="1" thickBot="1" x14ac:dyDescent="0.3">
      <c r="A57" s="213"/>
      <c r="B57" s="214"/>
      <c r="C57" s="26" t="s">
        <v>20</v>
      </c>
      <c r="D57" s="47"/>
      <c r="E57" s="50">
        <f>SUM('[1]КОЛПИНО Янв. '!D54:E54,'[2]КОЛПИНО Февр.'!D54:E54,'[3]КОЛПИНО Март'!D54:E54,'[4]КОЛПИНО Апр.'!D54:E54,'[5]КОЛПИНО Май'!D54:E54,'[6]КОЛПИНО Июнь'!D54:E54,'[7]КОЛПИНО Июль'!D54:E54,'[8]КОЛПИНО Авг.'!D54:E54,'[9]КОЛПИНО Сент.'!D54:E54,'[10]КОЛПИНО Окт.'!D54:E54,'[11]КОЛПИНО Нояб.'!D54:E54,'[12]КОЛПИНО Дек.'!D54:E54)</f>
        <v>0</v>
      </c>
      <c r="F57" s="47"/>
      <c r="G57" s="50">
        <f>SUM('[1]КОЛПИНО Янв. '!F54:G54,'[2]КОЛПИНО Февр.'!F54:G54,'[3]КОЛПИНО Март'!F54:G54,'[4]КОЛПИНО Апр.'!F54:G54,'[5]КОЛПИНО Май'!F54:G54,'[6]КОЛПИНО Июнь'!F54:G54,'[7]КОЛПИНО Июль'!F54:G54,'[8]КОЛПИНО Авг.'!F54:G54,'[9]КОЛПИНО Сент.'!F54:G54,'[10]КОЛПИНО Окт.'!F54:G54,'[11]КОЛПИНО Нояб.'!F54:G54,'[12]КОЛПИНО Дек.'!F54:G54)</f>
        <v>0</v>
      </c>
      <c r="H57" s="47"/>
      <c r="I57" s="50">
        <f>SUM('[1]КОЛПИНО Янв. '!H54:I54,'[2]КОЛПИНО Февр.'!H54:I54,'[3]КОЛПИНО Март'!H54:I54,'[4]КОЛПИНО Апр.'!H54:I54,'[5]КОЛПИНО Май'!H54:I54,'[6]КОЛПИНО Июнь'!H54:I54,'[7]КОЛПИНО Июль'!H54:I54,'[8]КОЛПИНО Авг.'!H54:I54,'[9]КОЛПИНО Сент.'!H54:I54,'[10]КОЛПИНО Окт.'!H54:I54,'[11]КОЛПИНО Нояб.'!H54:I54,'[12]КОЛПИНО Дек.'!H54:I54)</f>
        <v>0</v>
      </c>
      <c r="J57" s="47"/>
      <c r="K57" s="50">
        <f>SUM('[1]КОЛПИНО Янв. '!J54:K54,'[2]КОЛПИНО Февр.'!J54:K54,'[3]КОЛПИНО Март'!J54:K54,'[4]КОЛПИНО Апр.'!J54:K54,'[5]КОЛПИНО Май'!J54:K54,'[6]КОЛПИНО Июнь'!J54:K54,'[7]КОЛПИНО Июль'!J54:K54,'[8]КОЛПИНО Авг.'!J54:K54,'[9]КОЛПИНО Сент.'!J54:K54,'[10]КОЛПИНО Окт.'!J54:K54,'[11]КОЛПИНО Нояб.'!J54:K54,'[12]КОЛПИНО Дек.'!J54:K54)</f>
        <v>0</v>
      </c>
      <c r="L57" s="47"/>
      <c r="M57" s="50">
        <f>SUM('[1]КОЛПИНО Янв. '!L54:M54,'[2]КОЛПИНО Февр.'!L54:M54,'[3]КОЛПИНО Март'!L54:M54,'[4]КОЛПИНО Апр.'!L54:M54,'[5]КОЛПИНО Май'!L54:M54,'[6]КОЛПИНО Июнь'!L54:M54,'[7]КОЛПИНО Июль'!L54:M54,'[8]КОЛПИНО Авг.'!L54:M54,'[9]КОЛПИНО Сент.'!L54:M54,'[10]КОЛПИНО Окт.'!L54:M54,'[11]КОЛПИНО Нояб.'!L54:M54,'[12]КОЛПИНО Дек.'!L54:M54)</f>
        <v>0</v>
      </c>
      <c r="N57" s="47"/>
      <c r="O57" s="50">
        <f>SUM('[1]КОЛПИНО Янв. '!N54:O54,'[2]КОЛПИНО Февр.'!N54:O54,'[3]КОЛПИНО Март'!N54:O54,'[4]КОЛПИНО Апр.'!N54:O54,'[5]КОЛПИНО Май'!N54:O54,'[6]КОЛПИНО Июнь'!N54:O54,'[7]КОЛПИНО Июль'!N54:O54,'[8]КОЛПИНО Авг.'!N54:O54,'[9]КОЛПИНО Сент.'!N54:O54,'[10]КОЛПИНО Окт.'!N54:O54,'[11]КОЛПИНО Нояб.'!N54:O54,'[12]КОЛПИНО Дек.'!N54:O54)</f>
        <v>0</v>
      </c>
      <c r="P57" s="47"/>
      <c r="Q57" s="50">
        <f>SUM('[1]КОЛПИНО Янв. '!P54:Q54,'[2]КОЛПИНО Февр.'!P54:Q54,'[3]КОЛПИНО Март'!P54:Q54,'[4]КОЛПИНО Апр.'!P54:Q54,'[5]КОЛПИНО Май'!P54:Q54,'[6]КОЛПИНО Июнь'!P54:Q54,'[7]КОЛПИНО Июль'!P54:Q54,'[8]КОЛПИНО Авг.'!P54:Q54,'[9]КОЛПИНО Сент.'!P54:Q54,'[10]КОЛПИНО Окт.'!P54:Q54,'[11]КОЛПИНО Нояб.'!P54:Q54,'[12]КОЛПИНО Дек.'!P54:Q54)</f>
        <v>0</v>
      </c>
      <c r="R57" s="47"/>
      <c r="S57" s="50">
        <f>SUM('[1]КОЛПИНО Янв. '!R54:S54,'[2]КОЛПИНО Февр.'!R54:S54,'[3]КОЛПИНО Март'!R54:S54,'[4]КОЛПИНО Апр.'!R54:S54,'[5]КОЛПИНО Май'!R54:S54,'[6]КОЛПИНО Июнь'!R54:S54,'[7]КОЛПИНО Июль'!R54:S54,'[8]КОЛПИНО Авг.'!R54:S54,'[9]КОЛПИНО Сент.'!R54:S54,'[10]КОЛПИНО Окт.'!R54:S54,'[11]КОЛПИНО Нояб.'!R54:S54,'[12]КОЛПИНО Дек.'!R54:S54)</f>
        <v>0</v>
      </c>
      <c r="T57" s="47"/>
      <c r="U57" s="50">
        <f>SUM('[1]КОЛПИНО Янв. '!T54:U54,'[2]КОЛПИНО Февр.'!T54:U54,'[3]КОЛПИНО Март'!T54:U54,'[4]КОЛПИНО Апр.'!T54:U54,'[5]КОЛПИНО Май'!T54:U54,'[6]КОЛПИНО Июнь'!T54:U54,'[7]КОЛПИНО Июль'!T54:U54,'[8]КОЛПИНО Авг.'!T54:U54,'[9]КОЛПИНО Сент.'!T54:U54,'[10]КОЛПИНО Окт.'!T54:U54,'[11]КОЛПИНО Нояб.'!T54:U54,'[12]КОЛПИНО Дек.'!T54:U54)</f>
        <v>0</v>
      </c>
      <c r="V57" s="47"/>
      <c r="W57" s="50">
        <f>SUM('[1]КОЛПИНО Янв. '!V54:W54,'[2]КОЛПИНО Февр.'!V54:W54,'[3]КОЛПИНО Март'!V54:W54,'[4]КОЛПИНО Апр.'!V54:W54,'[5]КОЛПИНО Май'!V54:W54,'[6]КОЛПИНО Июнь'!V54:W54,'[7]КОЛПИНО Июль'!V54:W54,'[8]КОЛПИНО Авг.'!V54:W54,'[9]КОЛПИНО Сент.'!V54:W54,'[10]КОЛПИНО Окт.'!V54:W54,'[11]КОЛПИНО Нояб.'!V54:W54,'[12]КОЛПИНО Дек.'!V54:W54)</f>
        <v>0</v>
      </c>
      <c r="X57" s="47"/>
      <c r="Y57" s="50">
        <f>SUM('[1]КОЛПИНО Янв. '!X54:Y54,'[2]КОЛПИНО Февр.'!X54:Y54,'[3]КОЛПИНО Март'!X54:Y54,'[4]КОЛПИНО Апр.'!X54:Y54,'[5]КОЛПИНО Май'!X54:Y54,'[6]КОЛПИНО Июнь'!X54:Y54,'[7]КОЛПИНО Июль'!X54:Y54,'[8]КОЛПИНО Авг.'!X54:Y54,'[9]КОЛПИНО Сент.'!X54:Y54,'[10]КОЛПИНО Окт.'!X54:Y54,'[11]КОЛПИНО Нояб.'!X54:Y54,'[12]КОЛПИНО Дек.'!X54:Y54)</f>
        <v>0</v>
      </c>
      <c r="Z57" s="47"/>
      <c r="AA57" s="50">
        <f>SUM('[1]КОЛПИНО Янв. '!Z54:AA54,'[2]КОЛПИНО Февр.'!Z54:AA54,'[3]КОЛПИНО Март'!Z54:AA54,'[4]КОЛПИНО Апр.'!Z54:AA54,'[5]КОЛПИНО Май'!Z54:AA54,'[6]КОЛПИНО Июнь'!Z54:AA54,'[7]КОЛПИНО Июль'!Z54:AA54,'[8]КОЛПИНО Авг.'!Z54:AA54,'[9]КОЛПИНО Сент.'!Z54:AA54,'[10]КОЛПИНО Окт.'!Z54:AA54,'[11]КОЛПИНО Нояб.'!Z54:AA54,'[12]КОЛПИНО Дек.'!Z54:AA54)</f>
        <v>0</v>
      </c>
      <c r="AB57" s="47"/>
      <c r="AC57" s="50">
        <f>SUM('[1]КОЛПИНО Янв. '!AB54:AC54,'[2]КОЛПИНО Февр.'!AB54:AC54,'[3]КОЛПИНО Март'!AB54:AC54,'[4]КОЛПИНО Апр.'!AB54:AC54,'[5]КОЛПИНО Май'!AB54:AC54,'[6]КОЛПИНО Июнь'!AB54:AC54,'[7]КОЛПИНО Июль'!AB54:AC54,'[8]КОЛПИНО Авг.'!AB54:AC54,'[9]КОЛПИНО Сент.'!AB54:AC54,'[10]КОЛПИНО Окт.'!AB54:AC54,'[11]КОЛПИНО Нояб.'!AB54:AC54,'[12]КОЛПИНО Дек.'!AB54:AC54)</f>
        <v>0</v>
      </c>
      <c r="AD57" s="47"/>
      <c r="AE57" s="50">
        <f>SUM('[1]КОЛПИНО Янв. '!AD54:AE54,'[2]КОЛПИНО Февр.'!AD54:AE54,'[3]КОЛПИНО Март'!AD54:AE54,'[4]КОЛПИНО Апр.'!AD54:AE54,'[5]КОЛПИНО Май'!AD54:AE54,'[6]КОЛПИНО Июнь'!AD54:AE54,'[7]КОЛПИНО Июль'!AD54:AE54,'[8]КОЛПИНО Авг.'!AD54:AE54,'[9]КОЛПИНО Сент.'!AD54:AE54,'[10]КОЛПИНО Окт.'!AD54:AE54,'[11]КОЛПИНО Нояб.'!AD54:AE54,'[12]КОЛПИНО Дек.'!AD54:AE54)</f>
        <v>0</v>
      </c>
      <c r="AF57" s="47"/>
      <c r="AG57" s="50">
        <f>SUM('[1]КОЛПИНО Янв. '!AF54:AG54,'[2]КОЛПИНО Февр.'!AF54:AG54,'[3]КОЛПИНО Март'!AF54:AG54,'[4]КОЛПИНО Апр.'!AF54:AG54,'[5]КОЛПИНО Май'!AF54:AG54,'[6]КОЛПИНО Июнь'!AF54:AG54,'[7]КОЛПИНО Июль'!AF54:AG54,'[8]КОЛПИНО Авг.'!AF54:AG54,'[9]КОЛПИНО Сент.'!AF54:AG54,'[10]КОЛПИНО Окт.'!AF54:AG54,'[11]КОЛПИНО Нояб.'!AF54:AG54,'[12]КОЛПИНО Дек.'!AF54:AG54)</f>
        <v>0</v>
      </c>
      <c r="AH57" s="47"/>
      <c r="AI57" s="50">
        <f>SUM('[1]КОЛПИНО Янв. '!AH54:AI54,'[2]КОЛПИНО Февр.'!AH54:AI54,'[3]КОЛПИНО Март'!AH54:AI54,'[4]КОЛПИНО Апр.'!AH54:AI54,'[5]КОЛПИНО Май'!AH54:AI54,'[6]КОЛПИНО Июнь'!AH54:AI54,'[7]КОЛПИНО Июль'!AH54:AI54,'[8]КОЛПИНО Авг.'!AH54:AI54,'[9]КОЛПИНО Сент.'!AH54:AI54,'[10]КОЛПИНО Окт.'!AH54:AI54,'[11]КОЛПИНО Нояб.'!AH54:AI54,'[12]КОЛПИНО Дек.'!AH54:AI54)</f>
        <v>0</v>
      </c>
      <c r="AJ57" s="47"/>
      <c r="AK57" s="50">
        <f>SUM('[1]КОЛПИНО Янв. '!AJ54:AK54,'[2]КОЛПИНО Февр.'!AJ54:AK54,'[3]КОЛПИНО Март'!AJ54:AK54,'[4]КОЛПИНО Апр.'!AJ54:AK54,'[5]КОЛПИНО Май'!AJ54:AK54,'[6]КОЛПИНО Июнь'!AJ54:AK54,'[7]КОЛПИНО Июль'!AJ54:AK54,'[8]КОЛПИНО Авг.'!AJ54:AK54,'[9]КОЛПИНО Сент.'!AJ54:AK54,'[10]КОЛПИНО Окт.'!AJ54:AK54,'[11]КОЛПИНО Нояб.'!AJ54:AK54,'[12]КОЛПИНО Дек.'!AJ54:AK54)</f>
        <v>0</v>
      </c>
      <c r="AL57" s="47"/>
      <c r="AM57" s="50">
        <f>SUM('[1]КОЛПИНО Янв. '!AL54:AM54,'[2]КОЛПИНО Февр.'!AL54:AM54,'[3]КОЛПИНО Март'!AL54:AM54,'[4]КОЛПИНО Апр.'!AL54:AM54,'[5]КОЛПИНО Май'!AL54:AM54,'[6]КОЛПИНО Июнь'!AL54:AM54,'[7]КОЛПИНО Июль'!AL54:AM54,'[8]КОЛПИНО Авг.'!AL54:AM54,'[9]КОЛПИНО Сент.'!AL54:AM54,'[10]КОЛПИНО Окт.'!AL54:AM54,'[11]КОЛПИНО Нояб.'!AL54:AM54,'[12]КОЛПИНО Дек.'!AL54:AM54)</f>
        <v>0</v>
      </c>
      <c r="AN57" s="47"/>
      <c r="AO57" s="50">
        <f>SUM('[1]КОЛПИНО Янв. '!AN54:AO54,'[2]КОЛПИНО Февр.'!AN54:AO54,'[3]КОЛПИНО Март'!AN54:AO54,'[4]КОЛПИНО Апр.'!AN54:AO54,'[5]КОЛПИНО Май'!AN54:AO54,'[6]КОЛПИНО Июнь'!AN54:AO54,'[7]КОЛПИНО Июль'!AN54:AO54,'[8]КОЛПИНО Авг.'!AN54:AO54,'[9]КОЛПИНО Сент.'!AN54:AO54,'[10]КОЛПИНО Окт.'!AN54:AO54,'[11]КОЛПИНО Нояб.'!AN54:AO54,'[12]КОЛПИНО Дек.'!AN54:AO54)</f>
        <v>0</v>
      </c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</row>
    <row r="58" spans="1:96" s="4" customFormat="1" ht="32.1" customHeight="1" thickBot="1" x14ac:dyDescent="0.3">
      <c r="A58" s="6" t="s">
        <v>39</v>
      </c>
      <c r="B58" s="179" t="s">
        <v>40</v>
      </c>
      <c r="C58" s="27" t="s">
        <v>5</v>
      </c>
      <c r="D58" s="57">
        <f>D60+D62+D64+D66+D68+D70</f>
        <v>9.6</v>
      </c>
      <c r="E58" s="51">
        <f>SUM('[1]КОЛПИНО Янв. '!D55:E55,'[2]КОЛПИНО Февр.'!D55:E55,'[3]КОЛПИНО Март'!D55:E55,'[4]КОЛПИНО Апр.'!D55:E55,'[5]КОЛПИНО Май'!D55:E55,'[6]КОЛПИНО Июнь'!D55:E55,'[7]КОЛПИНО Июль'!D55:E55,'[8]КОЛПИНО Авг.'!D55:E55,'[9]КОЛПИНО Сент.'!D55:E55,'[10]КОЛПИНО Окт.'!D55:E55,'[11]КОЛПИНО Нояб.'!D55:E55,'[12]КОЛПИНО Дек.'!D55:E55)</f>
        <v>34.276999999999994</v>
      </c>
      <c r="F58" s="57">
        <f>F60+F62+F64+F66+F68+F70</f>
        <v>13.15</v>
      </c>
      <c r="G58" s="56">
        <f>SUM('[1]КОЛПИНО Янв. '!F55:G55,'[2]КОЛПИНО Февр.'!F55:G55,'[3]КОЛПИНО Март'!F55:G55,'[4]КОЛПИНО Апр.'!F55:G55,'[5]КОЛПИНО Май'!F55:G55,'[6]КОЛПИНО Июнь'!F55:G55,'[7]КОЛПИНО Июль'!F55:G55,'[8]КОЛПИНО Авг.'!F55:G55,'[9]КОЛПИНО Сент.'!F55:G55,'[10]КОЛПИНО Окт.'!F55:G55,'[11]КОЛПИНО Нояб.'!F55:G55,'[12]КОЛПИНО Дек.'!F55:G55)</f>
        <v>90.921000000000006</v>
      </c>
      <c r="H58" s="57">
        <f>H60+H62+H64+H66+H68+H70</f>
        <v>11.7</v>
      </c>
      <c r="I58" s="56">
        <f>SUM('[1]КОЛПИНО Янв. '!H55:I55,'[2]КОЛПИНО Февр.'!H55:I55,'[3]КОЛПИНО Март'!H55:I55,'[4]КОЛПИНО Апр.'!H55:I55,'[5]КОЛПИНО Май'!H55:I55,'[6]КОЛПИНО Июнь'!H55:I55,'[7]КОЛПИНО Июль'!H55:I55,'[8]КОЛПИНО Авг.'!H55:I55,'[9]КОЛПИНО Сент.'!H55:I55,'[10]КОЛПИНО Окт.'!H55:I55,'[11]КОЛПИНО Нояб.'!H55:I55,'[12]КОЛПИНО Дек.'!H55:I55)</f>
        <v>33.153999999999996</v>
      </c>
      <c r="J58" s="57">
        <f>J60+J62+J64+J66+J68+J70</f>
        <v>5.6</v>
      </c>
      <c r="K58" s="56">
        <f>SUM('[1]КОЛПИНО Янв. '!J55:K55,'[2]КОЛПИНО Февр.'!J55:K55,'[3]КОЛПИНО Март'!J55:K55,'[4]КОЛПИНО Апр.'!J55:K55,'[5]КОЛПИНО Май'!J55:K55,'[6]КОЛПИНО Июнь'!J55:K55,'[7]КОЛПИНО Июль'!J55:K55,'[8]КОЛПИНО Авг.'!J55:K55,'[9]КОЛПИНО Сент.'!J55:K55,'[10]КОЛПИНО Окт.'!J55:K55,'[11]КОЛПИНО Нояб.'!J55:K55,'[12]КОЛПИНО Дек.'!J55:K55)</f>
        <v>105.744</v>
      </c>
      <c r="L58" s="57">
        <f>L60+L62+L64+L66+L68+L70</f>
        <v>0</v>
      </c>
      <c r="M58" s="56">
        <f>SUM('[1]КОЛПИНО Янв. '!L55:M55,'[2]КОЛПИНО Февр.'!L55:M55,'[3]КОЛПИНО Март'!L55:M55,'[4]КОЛПИНО Апр.'!L55:M55,'[5]КОЛПИНО Май'!L55:M55,'[6]КОЛПИНО Июнь'!L55:M55,'[7]КОЛПИНО Июль'!L55:M55,'[8]КОЛПИНО Авг.'!L55:M55,'[9]КОЛПИНО Сент.'!L55:M55,'[10]КОЛПИНО Окт.'!L55:M55,'[11]КОЛПИНО Нояб.'!L55:M55,'[12]КОЛПИНО Дек.'!L55:M55)</f>
        <v>30.518999999999998</v>
      </c>
      <c r="N58" s="57">
        <f>N60+N62+N64+N66+N68+N70</f>
        <v>54.6</v>
      </c>
      <c r="O58" s="56">
        <f>SUM('[1]КОЛПИНО Янв. '!N55:O55,'[2]КОЛПИНО Февр.'!N55:O55,'[3]КОЛПИНО Март'!N55:O55,'[4]КОЛПИНО Апр.'!N55:O55,'[5]КОЛПИНО Май'!N55:O55,'[6]КОЛПИНО Июнь'!N55:O55,'[7]КОЛПИНО Июль'!N55:O55,'[8]КОЛПИНО Авг.'!N55:O55,'[9]КОЛПИНО Сент.'!N55:O55,'[10]КОЛПИНО Окт.'!N55:O55,'[11]КОЛПИНО Нояб.'!N55:O55,'[12]КОЛПИНО Дек.'!N55:O55)</f>
        <v>26.171000000000003</v>
      </c>
      <c r="P58" s="57">
        <f>P60+P62+P64+P66+P68+P70</f>
        <v>4.5</v>
      </c>
      <c r="Q58" s="56">
        <f>SUM('[1]КОЛПИНО Янв. '!P55:Q55,'[2]КОЛПИНО Февр.'!P55:Q55,'[3]КОЛПИНО Март'!P55:Q55,'[4]КОЛПИНО Апр.'!P55:Q55,'[5]КОЛПИНО Май'!P55:Q55,'[6]КОЛПИНО Июнь'!P55:Q55,'[7]КОЛПИНО Июль'!P55:Q55,'[8]КОЛПИНО Авг.'!P55:Q55,'[9]КОЛПИНО Сент.'!P55:Q55,'[10]КОЛПИНО Окт.'!P55:Q55,'[11]КОЛПИНО Нояб.'!P55:Q55,'[12]КОЛПИНО Дек.'!P55:Q55)</f>
        <v>28.802</v>
      </c>
      <c r="R58" s="57">
        <f>R60+R62+R64+R66+R68+R70</f>
        <v>3.5</v>
      </c>
      <c r="S58" s="56">
        <f>SUM('[1]КОЛПИНО Янв. '!R55:S55,'[2]КОЛПИНО Февр.'!R55:S55,'[3]КОЛПИНО Март'!R55:S55,'[4]КОЛПИНО Апр.'!R55:S55,'[5]КОЛПИНО Май'!R55:S55,'[6]КОЛПИНО Июнь'!R55:S55,'[7]КОЛПИНО Июль'!R55:S55,'[8]КОЛПИНО Авг.'!R55:S55,'[9]КОЛПИНО Сент.'!R55:S55,'[10]КОЛПИНО Окт.'!R55:S55,'[11]КОЛПИНО Нояб.'!R55:S55,'[12]КОЛПИНО Дек.'!R55:S55)</f>
        <v>20.278000000000002</v>
      </c>
      <c r="T58" s="57">
        <f>T60+T62+T64+T66+T68+T70</f>
        <v>2.8</v>
      </c>
      <c r="U58" s="56">
        <f>SUM('[1]КОЛПИНО Янв. '!T55:U55,'[2]КОЛПИНО Февр.'!T55:U55,'[3]КОЛПИНО Март'!T55:U55,'[4]КОЛПИНО Апр.'!T55:U55,'[5]КОЛПИНО Май'!T55:U55,'[6]КОЛПИНО Июнь'!T55:U55,'[7]КОЛПИНО Июль'!T55:U55,'[8]КОЛПИНО Авг.'!T55:U55,'[9]КОЛПИНО Сент.'!T55:U55,'[10]КОЛПИНО Окт.'!T55:U55,'[11]КОЛПИНО Нояб.'!T55:U55,'[12]КОЛПИНО Дек.'!T55:U55)</f>
        <v>17.091999999999999</v>
      </c>
      <c r="V58" s="57">
        <f>V60+V62+V64+V66+V68+V70</f>
        <v>41</v>
      </c>
      <c r="W58" s="56">
        <f>SUM('[1]КОЛПИНО Янв. '!V55:W55,'[2]КОЛПИНО Февр.'!V55:W55,'[3]КОЛПИНО Март'!V55:W55,'[4]КОЛПИНО Апр.'!V55:W55,'[5]КОЛПИНО Май'!V55:W55,'[6]КОЛПИНО Июнь'!V55:W55,'[7]КОЛПИНО Июль'!V55:W55,'[8]КОЛПИНО Авг.'!V55:W55,'[9]КОЛПИНО Сент.'!V55:W55,'[10]КОЛПИНО Окт.'!V55:W55,'[11]КОЛПИНО Нояб.'!V55:W55,'[12]КОЛПИНО Дек.'!V55:W55)</f>
        <v>63.085999999999999</v>
      </c>
      <c r="X58" s="57">
        <f>X60+X62+X64+X66+X68+X70</f>
        <v>41.4</v>
      </c>
      <c r="Y58" s="56">
        <f>SUM('[1]КОЛПИНО Янв. '!X55:Y55,'[2]КОЛПИНО Февр.'!X55:Y55,'[3]КОЛПИНО Март'!X55:Y55,'[4]КОЛПИНО Апр.'!X55:Y55,'[5]КОЛПИНО Май'!X55:Y55,'[6]КОЛПИНО Июнь'!X55:Y55,'[7]КОЛПИНО Июль'!X55:Y55,'[8]КОЛПИНО Авг.'!X55:Y55,'[9]КОЛПИНО Сент.'!X55:Y55,'[10]КОЛПИНО Окт.'!X55:Y55,'[11]КОЛПИНО Нояб.'!X55:Y55,'[12]КОЛПИНО Дек.'!X55:Y55)</f>
        <v>20.748999999999999</v>
      </c>
      <c r="Z58" s="57">
        <f>Z60+Z62+Z64+Z66+Z68+Z70</f>
        <v>54.15</v>
      </c>
      <c r="AA58" s="56">
        <f>SUM('[1]КОЛПИНО Янв. '!Z55:AA55,'[2]КОЛПИНО Февр.'!Z55:AA55,'[3]КОЛПИНО Март'!Z55:AA55,'[4]КОЛПИНО Апр.'!Z55:AA55,'[5]КОЛПИНО Май'!Z55:AA55,'[6]КОЛПИНО Июнь'!Z55:AA55,'[7]КОЛПИНО Июль'!Z55:AA55,'[8]КОЛПИНО Авг.'!Z55:AA55,'[9]КОЛПИНО Сент.'!Z55:AA55,'[10]КОЛПИНО Окт.'!Z55:AA55,'[11]КОЛПИНО Нояб.'!Z55:AA55,'[12]КОЛПИНО Дек.'!Z55:AA55)</f>
        <v>101.14299999999999</v>
      </c>
      <c r="AB58" s="57">
        <f>AB60+AB62+AB64+AB66+AB68+AB70</f>
        <v>54.15</v>
      </c>
      <c r="AC58" s="56">
        <f>SUM('[1]КОЛПИНО Янв. '!AB55:AC55,'[2]КОЛПИНО Февр.'!AB55:AC55,'[3]КОЛПИНО Март'!AB55:AC55,'[4]КОЛПИНО Апр.'!AB55:AC55,'[5]КОЛПИНО Май'!AB55:AC55,'[6]КОЛПИНО Июнь'!AB55:AC55,'[7]КОЛПИНО Июль'!AB55:AC55,'[8]КОЛПИНО Авг.'!AB55:AC55,'[9]КОЛПИНО Сент.'!AB55:AC55,'[10]КОЛПИНО Окт.'!AB55:AC55,'[11]КОЛПИНО Нояб.'!AB55:AC55,'[12]КОЛПИНО Дек.'!AB55:AC55)</f>
        <v>155.22600000000003</v>
      </c>
      <c r="AD58" s="57">
        <f>AD60+AD62+AD64+AD66+AD68+AD70</f>
        <v>17</v>
      </c>
      <c r="AE58" s="56">
        <f>SUM('[1]КОЛПИНО Янв. '!AD55:AE55,'[2]КОЛПИНО Февр.'!AD55:AE55,'[3]КОЛПИНО Март'!AD55:AE55,'[4]КОЛПИНО Апр.'!AD55:AE55,'[5]КОЛПИНО Май'!AD55:AE55,'[6]КОЛПИНО Июнь'!AD55:AE55,'[7]КОЛПИНО Июль'!AD55:AE55,'[8]КОЛПИНО Авг.'!AD55:AE55,'[9]КОЛПИНО Сент.'!AD55:AE55,'[10]КОЛПИНО Окт.'!AD55:AE55,'[11]КОЛПИНО Нояб.'!AD55:AE55,'[12]КОЛПИНО Дек.'!AD55:AE55)</f>
        <v>23.881999999999998</v>
      </c>
      <c r="AF58" s="57">
        <f>AF60+AF62+AF64+AF66+AF68+AF70</f>
        <v>0</v>
      </c>
      <c r="AG58" s="56">
        <f>SUM('[1]КОЛПИНО Янв. '!AF55:AG55,'[2]КОЛПИНО Февр.'!AF55:AG55,'[3]КОЛПИНО Март'!AF55:AG55,'[4]КОЛПИНО Апр.'!AF55:AG55,'[5]КОЛПИНО Май'!AF55:AG55,'[6]КОЛПИНО Июнь'!AF55:AG55,'[7]КОЛПИНО Июль'!AF55:AG55,'[8]КОЛПИНО Авг.'!AF55:AG55,'[9]КОЛПИНО Сент.'!AF55:AG55,'[10]КОЛПИНО Окт.'!AF55:AG55,'[11]КОЛПИНО Нояб.'!AF55:AG55,'[12]КОЛПИНО Дек.'!AF55:AG55)</f>
        <v>6.4029999999999996</v>
      </c>
      <c r="AH58" s="57">
        <f>AH60+AH62+AH64+AH66+AH68+AH70</f>
        <v>19.100000000000001</v>
      </c>
      <c r="AI58" s="56">
        <f>SUM('[1]КОЛПИНО Янв. '!AH55:AI55,'[2]КОЛПИНО Февр.'!AH55:AI55,'[3]КОЛПИНО Март'!AH55:AI55,'[4]КОЛПИНО Апр.'!AH55:AI55,'[5]КОЛПИНО Май'!AH55:AI55,'[6]КОЛПИНО Июнь'!AH55:AI55,'[7]КОЛПИНО Июль'!AH55:AI55,'[8]КОЛПИНО Авг.'!AH55:AI55,'[9]КОЛПИНО Сент.'!AH55:AI55,'[10]КОЛПИНО Окт.'!AH55:AI55,'[11]КОЛПИНО Нояб.'!AH55:AI55,'[12]КОЛПИНО Дек.'!AH55:AI55)</f>
        <v>176.82100000000003</v>
      </c>
      <c r="AJ58" s="57">
        <f>AJ60+AJ62+AJ64+AJ66+AJ68+AJ70</f>
        <v>35.5</v>
      </c>
      <c r="AK58" s="56">
        <f>SUM('[1]КОЛПИНО Янв. '!AJ55:AK55,'[2]КОЛПИНО Февр.'!AJ55:AK55,'[3]КОЛПИНО Март'!AJ55:AK55,'[4]КОЛПИНО Апр.'!AJ55:AK55,'[5]КОЛПИНО Май'!AJ55:AK55,'[6]КОЛПИНО Июнь'!AJ55:AK55,'[7]КОЛПИНО Июль'!AJ55:AK55,'[8]КОЛПИНО Авг.'!AJ55:AK55,'[9]КОЛПИНО Сент.'!AJ55:AK55,'[10]КОЛПИНО Окт.'!AJ55:AK55,'[11]КОЛПИНО Нояб.'!AJ55:AK55,'[12]КОЛПИНО Дек.'!AJ55:AK55)</f>
        <v>79.064999999999998</v>
      </c>
      <c r="AL58" s="57">
        <f>AL60+AL62+AL64+AL66+AL68+AL70</f>
        <v>45.9</v>
      </c>
      <c r="AM58" s="56">
        <f>SUM('[1]КОЛПИНО Янв. '!AL55:AM55,'[2]КОЛПИНО Февр.'!AL55:AM55,'[3]КОЛПИНО Март'!AL55:AM55,'[4]КОЛПИНО Апр.'!AL55:AM55,'[5]КОЛПИНО Май'!AL55:AM55,'[6]КОЛПИНО Июнь'!AL55:AM55,'[7]КОЛПИНО Июль'!AL55:AM55,'[8]КОЛПИНО Авг.'!AL55:AM55,'[9]КОЛПИНО Сент.'!AL55:AM55,'[10]КОЛПИНО Окт.'!AL55:AM55,'[11]КОЛПИНО Нояб.'!AL55:AM55,'[12]КОЛПИНО Дек.'!AL55:AM55)</f>
        <v>108.678</v>
      </c>
      <c r="AN58" s="57">
        <f>AN60+AN62+AN64+AN66+AN68+AN70</f>
        <v>21.4</v>
      </c>
      <c r="AO58" s="56">
        <f>SUM('[1]КОЛПИНО Янв. '!AN55:AO55,'[2]КОЛПИНО Февр.'!AN55:AO55,'[3]КОЛПИНО Март'!AN55:AO55,'[4]КОЛПИНО Апр.'!AN55:AO55,'[5]КОЛПИНО Май'!AN55:AO55,'[6]КОЛПИНО Июнь'!AN55:AO55,'[7]КОЛПИНО Июль'!AN55:AO55,'[8]КОЛПИНО Авг.'!AN55:AO55,'[9]КОЛПИНО Сент.'!AN55:AO55,'[10]КОЛПИНО Окт.'!AN55:AO55,'[11]КОЛПИНО Нояб.'!AN55:AO55,'[12]КОЛПИНО Дек.'!AN55:AO55)</f>
        <v>146.95699999999999</v>
      </c>
      <c r="AP58" s="19"/>
      <c r="AQ58" s="19"/>
      <c r="AR58" s="60">
        <f>E58+G58+I58+K58+M58+O58+Q58+S58+U58+W58+Y58+AA58+AC58+AE58+AG58+AI58+AK58+AM58+AO58</f>
        <v>1268.9679999999998</v>
      </c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</row>
    <row r="59" spans="1:96" s="4" customFormat="1" ht="15.95" customHeight="1" x14ac:dyDescent="0.25">
      <c r="A59" s="215" t="s">
        <v>48</v>
      </c>
      <c r="B59" s="217" t="s">
        <v>41</v>
      </c>
      <c r="C59" s="21" t="s">
        <v>64</v>
      </c>
      <c r="D59" s="43"/>
      <c r="E59" s="48">
        <f>SUM('[1]КОЛПИНО Янв. '!D56:E56,'[2]КОЛПИНО Февр.'!D56:E56,'[3]КОЛПИНО Март'!D56:E56,'[4]КОЛПИНО Апр.'!D56:E56,'[5]КОЛПИНО Май'!D56:E56,'[6]КОЛПИНО Июнь'!D56:E56,'[7]КОЛПИНО Июль'!D56:E56,'[8]КОЛПИНО Авг.'!D56:E56,'[9]КОЛПИНО Сент.'!D56:E56,'[10]КОЛПИНО Окт.'!D56:E56,'[11]КОЛПИНО Нояб.'!D56:E56,'[12]КОЛПИНО Дек.'!D56:E56)</f>
        <v>1</v>
      </c>
      <c r="F59" s="43"/>
      <c r="G59" s="48">
        <f>SUM('[1]КОЛПИНО Янв. '!F56:G56,'[2]КОЛПИНО Февр.'!F56:G56,'[3]КОЛПИНО Март'!F56:G56,'[4]КОЛПИНО Апр.'!F56:G56,'[5]КОЛПИНО Май'!F56:G56,'[6]КОЛПИНО Июнь'!F56:G56,'[7]КОЛПИНО Июль'!F56:G56,'[8]КОЛПИНО Авг.'!F56:G56,'[9]КОЛПИНО Сент.'!F56:G56,'[10]КОЛПИНО Окт.'!F56:G56,'[11]КОЛПИНО Нояб.'!F56:G56,'[12]КОЛПИНО Дек.'!F56:G56)</f>
        <v>15</v>
      </c>
      <c r="H59" s="43"/>
      <c r="I59" s="48">
        <f>SUM('[1]КОЛПИНО Янв. '!H56:I56,'[2]КОЛПИНО Февр.'!H56:I56,'[3]КОЛПИНО Март'!H56:I56,'[4]КОЛПИНО Апр.'!H56:I56,'[5]КОЛПИНО Май'!H56:I56,'[6]КОЛПИНО Июнь'!H56:I56,'[7]КОЛПИНО Июль'!H56:I56,'[8]КОЛПИНО Авг.'!H56:I56,'[9]КОЛПИНО Сент.'!H56:I56,'[10]КОЛПИНО Окт.'!H56:I56,'[11]КОЛПИНО Нояб.'!H56:I56,'[12]КОЛПИНО Дек.'!H56:I56)</f>
        <v>0</v>
      </c>
      <c r="J59" s="43"/>
      <c r="K59" s="48">
        <f>SUM('[1]КОЛПИНО Янв. '!J56:K56,'[2]КОЛПИНО Февр.'!J56:K56,'[3]КОЛПИНО Март'!J56:K56,'[4]КОЛПИНО Апр.'!J56:K56,'[5]КОЛПИНО Май'!J56:K56,'[6]КОЛПИНО Июнь'!J56:K56,'[7]КОЛПИНО Июль'!J56:K56,'[8]КОЛПИНО Авг.'!J56:K56,'[9]КОЛПИНО Сент.'!J56:K56,'[10]КОЛПИНО Окт.'!J56:K56,'[11]КОЛПИНО Нояб.'!J56:K56,'[12]КОЛПИНО Дек.'!J56:K56)</f>
        <v>4.5</v>
      </c>
      <c r="L59" s="43"/>
      <c r="M59" s="48">
        <f>SUM('[1]КОЛПИНО Янв. '!L56:M56,'[2]КОЛПИНО Февр.'!L56:M56,'[3]КОЛПИНО Март'!L56:M56,'[4]КОЛПИНО Апр.'!L56:M56,'[5]КОЛПИНО Май'!L56:M56,'[6]КОЛПИНО Июнь'!L56:M56,'[7]КОЛПИНО Июль'!L56:M56,'[8]КОЛПИНО Авг.'!L56:M56,'[9]КОЛПИНО Сент.'!L56:M56,'[10]КОЛПИНО Окт.'!L56:M56,'[11]КОЛПИНО Нояб.'!L56:M56,'[12]КОЛПИНО Дек.'!L56:M56)</f>
        <v>0</v>
      </c>
      <c r="N59" s="43"/>
      <c r="O59" s="48">
        <f>SUM('[1]КОЛПИНО Янв. '!N56:O56,'[2]КОЛПИНО Февр.'!N56:O56,'[3]КОЛПИНО Март'!N56:O56,'[4]КОЛПИНО Апр.'!N56:O56,'[5]КОЛПИНО Май'!N56:O56,'[6]КОЛПИНО Июнь'!N56:O56,'[7]КОЛПИНО Июль'!N56:O56,'[8]КОЛПИНО Авг.'!N56:O56,'[9]КОЛПИНО Сент.'!N56:O56,'[10]КОЛПИНО Окт.'!N56:O56,'[11]КОЛПИНО Нояб.'!N56:O56,'[12]КОЛПИНО Дек.'!N56:O56)</f>
        <v>3.5</v>
      </c>
      <c r="P59" s="43"/>
      <c r="Q59" s="48">
        <f>SUM('[1]КОЛПИНО Янв. '!P56:Q56,'[2]КОЛПИНО Февр.'!P56:Q56,'[3]КОЛПИНО Март'!P56:Q56,'[4]КОЛПИНО Апр.'!P56:Q56,'[5]КОЛПИНО Май'!P56:Q56,'[6]КОЛПИНО Июнь'!P56:Q56,'[7]КОЛПИНО Июль'!P56:Q56,'[8]КОЛПИНО Авг.'!P56:Q56,'[9]КОЛПИНО Сент.'!P56:Q56,'[10]КОЛПИНО Окт.'!P56:Q56,'[11]КОЛПИНО Нояб.'!P56:Q56,'[12]КОЛПИНО Дек.'!P56:Q56)</f>
        <v>0</v>
      </c>
      <c r="R59" s="43"/>
      <c r="S59" s="48">
        <f>SUM('[1]КОЛПИНО Янв. '!R56:S56,'[2]КОЛПИНО Февр.'!R56:S56,'[3]КОЛПИНО Март'!R56:S56,'[4]КОЛПИНО Апр.'!R56:S56,'[5]КОЛПИНО Май'!R56:S56,'[6]КОЛПИНО Июнь'!R56:S56,'[7]КОЛПИНО Июль'!R56:S56,'[8]КОЛПИНО Авг.'!R56:S56,'[9]КОЛПИНО Сент.'!R56:S56,'[10]КОЛПИНО Окт.'!R56:S56,'[11]КОЛПИНО Нояб.'!R56:S56,'[12]КОЛПИНО Дек.'!R56:S56)</f>
        <v>0</v>
      </c>
      <c r="T59" s="43"/>
      <c r="U59" s="48">
        <f>SUM('[1]КОЛПИНО Янв. '!T56:U56,'[2]КОЛПИНО Февр.'!T56:U56,'[3]КОЛПИНО Март'!T56:U56,'[4]КОЛПИНО Апр.'!T56:U56,'[5]КОЛПИНО Май'!T56:U56,'[6]КОЛПИНО Июнь'!T56:U56,'[7]КОЛПИНО Июль'!T56:U56,'[8]КОЛПИНО Авг.'!T56:U56,'[9]КОЛПИНО Сент.'!T56:U56,'[10]КОЛПИНО Окт.'!T56:U56,'[11]КОЛПИНО Нояб.'!T56:U56,'[12]КОЛПИНО Дек.'!T56:U56)</f>
        <v>1.5</v>
      </c>
      <c r="V59" s="43"/>
      <c r="W59" s="48">
        <f>SUM('[1]КОЛПИНО Янв. '!V56:W56,'[2]КОЛПИНО Февр.'!V56:W56,'[3]КОЛПИНО Март'!V56:W56,'[4]КОЛПИНО Апр.'!V56:W56,'[5]КОЛПИНО Май'!V56:W56,'[6]КОЛПИНО Июнь'!V56:W56,'[7]КОЛПИНО Июль'!V56:W56,'[8]КОЛПИНО Авг.'!V56:W56,'[9]КОЛПИНО Сент.'!V56:W56,'[10]КОЛПИНО Окт.'!V56:W56,'[11]КОЛПИНО Нояб.'!V56:W56,'[12]КОЛПИНО Дек.'!V56:W56)</f>
        <v>21.009999999999998</v>
      </c>
      <c r="X59" s="43"/>
      <c r="Y59" s="48">
        <f>SUM('[1]КОЛПИНО Янв. '!X56:Y56,'[2]КОЛПИНО Февр.'!X56:Y56,'[3]КОЛПИНО Март'!X56:Y56,'[4]КОЛПИНО Апр.'!X56:Y56,'[5]КОЛПИНО Май'!X56:Y56,'[6]КОЛПИНО Июнь'!X56:Y56,'[7]КОЛПИНО Июль'!X56:Y56,'[8]КОЛПИНО Авг.'!X56:Y56,'[9]КОЛПИНО Сент.'!X56:Y56,'[10]КОЛПИНО Окт.'!X56:Y56,'[11]КОЛПИНО Нояб.'!X56:Y56,'[12]КОЛПИНО Дек.'!X56:Y56)</f>
        <v>0.7</v>
      </c>
      <c r="Z59" s="43"/>
      <c r="AA59" s="48">
        <f>SUM('[1]КОЛПИНО Янв. '!Z56:AA56,'[2]КОЛПИНО Февр.'!Z56:AA56,'[3]КОЛПИНО Март'!Z56:AA56,'[4]КОЛПИНО Апр.'!Z56:AA56,'[5]КОЛПИНО Май'!Z56:AA56,'[6]КОЛПИНО Июнь'!Z56:AA56,'[7]КОЛПИНО Июль'!Z56:AA56,'[8]КОЛПИНО Авг.'!Z56:AA56,'[9]КОЛПИНО Сент.'!Z56:AA56,'[10]КОЛПИНО Окт.'!Z56:AA56,'[11]КОЛПИНО Нояб.'!Z56:AA56,'[12]КОЛПИНО Дек.'!Z56:AA56)</f>
        <v>7</v>
      </c>
      <c r="AB59" s="43"/>
      <c r="AC59" s="48">
        <f>SUM('[1]КОЛПИНО Янв. '!AB56:AC56,'[2]КОЛПИНО Февр.'!AB56:AC56,'[3]КОЛПИНО Март'!AB56:AC56,'[4]КОЛПИНО Апр.'!AB56:AC56,'[5]КОЛПИНО Май'!AB56:AC56,'[6]КОЛПИНО Июнь'!AB56:AC56,'[7]КОЛПИНО Июль'!AB56:AC56,'[8]КОЛПИНО Авг.'!AB56:AC56,'[9]КОЛПИНО Сент.'!AB56:AC56,'[10]КОЛПИНО Окт.'!AB56:AC56,'[11]КОЛПИНО Нояб.'!AB56:AC56,'[12]КОЛПИНО Дек.'!AB56:AC56)</f>
        <v>0.6</v>
      </c>
      <c r="AD59" s="43"/>
      <c r="AE59" s="48">
        <f>SUM('[1]КОЛПИНО Янв. '!AD56:AE56,'[2]КОЛПИНО Февр.'!AD56:AE56,'[3]КОЛПИНО Март'!AD56:AE56,'[4]КОЛПИНО Апр.'!AD56:AE56,'[5]КОЛПИНО Май'!AD56:AE56,'[6]КОЛПИНО Июнь'!AD56:AE56,'[7]КОЛПИНО Июль'!AD56:AE56,'[8]КОЛПИНО Авг.'!AD56:AE56,'[9]КОЛПИНО Сент.'!AD56:AE56,'[10]КОЛПИНО Окт.'!AD56:AE56,'[11]КОЛПИНО Нояб.'!AD56:AE56,'[12]КОЛПИНО Дек.'!AD56:AE56)</f>
        <v>0</v>
      </c>
      <c r="AF59" s="43"/>
      <c r="AG59" s="48">
        <f>SUM('[1]КОЛПИНО Янв. '!AF56:AG56,'[2]КОЛПИНО Февр.'!AF56:AG56,'[3]КОЛПИНО Март'!AF56:AG56,'[4]КОЛПИНО Апр.'!AF56:AG56,'[5]КОЛПИНО Май'!AF56:AG56,'[6]КОЛПИНО Июнь'!AF56:AG56,'[7]КОЛПИНО Июль'!AF56:AG56,'[8]КОЛПИНО Авг.'!AF56:AG56,'[9]КОЛПИНО Сент.'!AF56:AG56,'[10]КОЛПИНО Окт.'!AF56:AG56,'[11]КОЛПИНО Нояб.'!AF56:AG56,'[12]КОЛПИНО Дек.'!AF56:AG56)</f>
        <v>0</v>
      </c>
      <c r="AH59" s="43"/>
      <c r="AI59" s="48">
        <f>SUM('[1]КОЛПИНО Янв. '!AH56:AI56,'[2]КОЛПИНО Февр.'!AH56:AI56,'[3]КОЛПИНО Март'!AH56:AI56,'[4]КОЛПИНО Апр.'!AH56:AI56,'[5]КОЛПИНО Май'!AH56:AI56,'[6]КОЛПИНО Июнь'!AH56:AI56,'[7]КОЛПИНО Июль'!AH56:AI56,'[8]КОЛПИНО Авг.'!AH56:AI56,'[9]КОЛПИНО Сент.'!AH56:AI56,'[10]КОЛПИНО Окт.'!AH56:AI56,'[11]КОЛПИНО Нояб.'!AH56:AI56,'[12]КОЛПИНО Дек.'!AH56:AI56)</f>
        <v>6.5</v>
      </c>
      <c r="AJ59" s="43">
        <v>10</v>
      </c>
      <c r="AK59" s="48">
        <f>SUM('[1]КОЛПИНО Янв. '!AJ56:AK56,'[2]КОЛПИНО Февр.'!AJ56:AK56,'[3]КОЛПИНО Март'!AJ56:AK56,'[4]КОЛПИНО Апр.'!AJ56:AK56,'[5]КОЛПИНО Май'!AJ56:AK56,'[6]КОЛПИНО Июнь'!AJ56:AK56,'[7]КОЛПИНО Июль'!AJ56:AK56,'[8]КОЛПИНО Авг.'!AJ56:AK56,'[9]КОЛПИНО Сент.'!AJ56:AK56,'[10]КОЛПИНО Окт.'!AJ56:AK56,'[11]КОЛПИНО Нояб.'!AJ56:AK56,'[12]КОЛПИНО Дек.'!AJ56:AK56)</f>
        <v>1</v>
      </c>
      <c r="AL59" s="43">
        <v>4</v>
      </c>
      <c r="AM59" s="48">
        <f>SUM('[1]КОЛПИНО Янв. '!AL56:AM56,'[2]КОЛПИНО Февр.'!AL56:AM56,'[3]КОЛПИНО Март'!AL56:AM56,'[4]КОЛПИНО Апр.'!AL56:AM56,'[5]КОЛПИНО Май'!AL56:AM56,'[6]КОЛПИНО Июнь'!AL56:AM56,'[7]КОЛПИНО Июль'!AL56:AM56,'[8]КОЛПИНО Авг.'!AL56:AM56,'[9]КОЛПИНО Сент.'!AL56:AM56,'[10]КОЛПИНО Окт.'!AL56:AM56,'[11]КОЛПИНО Нояб.'!AL56:AM56,'[12]КОЛПИНО Дек.'!AL56:AM56)</f>
        <v>13.5</v>
      </c>
      <c r="AN59" s="43"/>
      <c r="AO59" s="48">
        <f>SUM('[1]КОЛПИНО Янв. '!AN56:AO56,'[2]КОЛПИНО Февр.'!AN56:AO56,'[3]КОЛПИНО Март'!AN56:AO56,'[4]КОЛПИНО Апр.'!AN56:AO56,'[5]КОЛПИНО Май'!AN56:AO56,'[6]КОЛПИНО Июнь'!AN56:AO56,'[7]КОЛПИНО Июль'!AN56:AO56,'[8]КОЛПИНО Авг.'!AN56:AO56,'[9]КОЛПИНО Сент.'!AN56:AO56,'[10]КОЛПИНО Окт.'!AN56:AO56,'[11]КОЛПИНО Нояб.'!AN56:AO56,'[12]КОЛПИНО Дек.'!AN56:AO56)</f>
        <v>0</v>
      </c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19"/>
      <c r="CM59" s="19"/>
      <c r="CN59" s="19"/>
      <c r="CO59" s="19"/>
      <c r="CP59" s="19"/>
      <c r="CQ59" s="19"/>
      <c r="CR59" s="19"/>
    </row>
    <row r="60" spans="1:96" s="4" customFormat="1" ht="15.95" customHeight="1" x14ac:dyDescent="0.25">
      <c r="A60" s="216"/>
      <c r="B60" s="199"/>
      <c r="C60" s="22" t="s">
        <v>5</v>
      </c>
      <c r="D60" s="47"/>
      <c r="E60" s="49">
        <f>SUM('[1]КОЛПИНО Янв. '!D57:E57,'[2]КОЛПИНО Февр.'!D57:E57,'[3]КОЛПИНО Март'!D57:E57,'[4]КОЛПИНО Апр.'!D57:E57,'[5]КОЛПИНО Май'!D57:E57,'[6]КОЛПИНО Июнь'!D57:E57,'[7]КОЛПИНО Июль'!D57:E57,'[8]КОЛПИНО Авг.'!D57:E57,'[9]КОЛПИНО Сент.'!D57:E57,'[10]КОЛПИНО Окт.'!D57:E57,'[11]КОЛПИНО Нояб.'!D57:E57,'[12]КОЛПИНО Дек.'!D57:E57)</f>
        <v>1.2649999999999999</v>
      </c>
      <c r="F60" s="47"/>
      <c r="G60" s="49">
        <f>SUM('[1]КОЛПИНО Янв. '!F57:G57,'[2]КОЛПИНО Февр.'!F57:G57,'[3]КОЛПИНО Март'!F57:G57,'[4]КОЛПИНО Апр.'!F57:G57,'[5]КОЛПИНО Май'!F57:G57,'[6]КОЛПИНО Июнь'!F57:G57,'[7]КОЛПИНО Июль'!F57:G57,'[8]КОЛПИНО Авг.'!F57:G57,'[9]КОЛПИНО Сент.'!F57:G57,'[10]КОЛПИНО Окт.'!F57:G57,'[11]КОЛПИНО Нояб.'!F57:G57,'[12]КОЛПИНО Дек.'!F57:G57)</f>
        <v>18.166</v>
      </c>
      <c r="H60" s="47"/>
      <c r="I60" s="49">
        <f>SUM('[1]КОЛПИНО Янв. '!H57:I57,'[2]КОЛПИНО Февр.'!H57:I57,'[3]КОЛПИНО Март'!H57:I57,'[4]КОЛПИНО Апр.'!H57:I57,'[5]КОЛПИНО Май'!H57:I57,'[6]КОЛПИНО Июнь'!H57:I57,'[7]КОЛПИНО Июль'!H57:I57,'[8]КОЛПИНО Авг.'!H57:I57,'[9]КОЛПИНО Сент.'!H57:I57,'[10]КОЛПИНО Окт.'!H57:I57,'[11]КОЛПИНО Нояб.'!H57:I57,'[12]КОЛПИНО Дек.'!H57:I57)</f>
        <v>0</v>
      </c>
      <c r="J60" s="47"/>
      <c r="K60" s="49">
        <f>SUM('[1]КОЛПИНО Янв. '!J57:K57,'[2]КОЛПИНО Февр.'!J57:K57,'[3]КОЛПИНО Март'!J57:K57,'[4]КОЛПИНО Апр.'!J57:K57,'[5]КОЛПИНО Май'!J57:K57,'[6]КОЛПИНО Июнь'!J57:K57,'[7]КОЛПИНО Июль'!J57:K57,'[8]КОЛПИНО Авг.'!J57:K57,'[9]КОЛПИНО Сент.'!J57:K57,'[10]КОЛПИНО Окт.'!J57:K57,'[11]КОЛПИНО Нояб.'!J57:K57,'[12]КОЛПИНО Дек.'!J57:K57)</f>
        <v>5.3460000000000001</v>
      </c>
      <c r="L60" s="47"/>
      <c r="M60" s="49">
        <f>SUM('[1]КОЛПИНО Янв. '!L57:M57,'[2]КОЛПИНО Февр.'!L57:M57,'[3]КОЛПИНО Март'!L57:M57,'[4]КОЛПИНО Апр.'!L57:M57,'[5]КОЛПИНО Май'!L57:M57,'[6]КОЛПИНО Июнь'!L57:M57,'[7]КОЛПИНО Июль'!L57:M57,'[8]КОЛПИНО Авг.'!L57:M57,'[9]КОЛПИНО Сент.'!L57:M57,'[10]КОЛПИНО Окт.'!L57:M57,'[11]КОЛПИНО Нояб.'!L57:M57,'[12]КОЛПИНО Дек.'!L57:M57)</f>
        <v>0</v>
      </c>
      <c r="N60" s="47"/>
      <c r="O60" s="49">
        <f>SUM('[1]КОЛПИНО Янв. '!N57:O57,'[2]КОЛПИНО Февр.'!N57:O57,'[3]КОЛПИНО Март'!N57:O57,'[4]КОЛПИНО Апр.'!N57:O57,'[5]КОЛПИНО Май'!N57:O57,'[6]КОЛПИНО Июнь'!N57:O57,'[7]КОЛПИНО Июль'!N57:O57,'[8]КОЛПИНО Авг.'!N57:O57,'[9]КОЛПИНО Сент.'!N57:O57,'[10]КОЛПИНО Окт.'!N57:O57,'[11]КОЛПИНО Нояб.'!N57:O57,'[12]КОЛПИНО Дек.'!N57:O57)</f>
        <v>6.3019999999999996</v>
      </c>
      <c r="P60" s="47"/>
      <c r="Q60" s="49">
        <f>SUM('[1]КОЛПИНО Янв. '!P57:Q57,'[2]КОЛПИНО Февр.'!P57:Q57,'[3]КОЛПИНО Март'!P57:Q57,'[4]КОЛПИНО Апр.'!P57:Q57,'[5]КОЛПИНО Май'!P57:Q57,'[6]КОЛПИНО Июнь'!P57:Q57,'[7]КОЛПИНО Июль'!P57:Q57,'[8]КОЛПИНО Авг.'!P57:Q57,'[9]КОЛПИНО Сент.'!P57:Q57,'[10]КОЛПИНО Окт.'!P57:Q57,'[11]КОЛПИНО Нояб.'!P57:Q57,'[12]КОЛПИНО Дек.'!P57:Q57)</f>
        <v>0</v>
      </c>
      <c r="R60" s="47"/>
      <c r="S60" s="49">
        <f>SUM('[1]КОЛПИНО Янв. '!R57:S57,'[2]КОЛПИНО Февр.'!R57:S57,'[3]КОЛПИНО Март'!R57:S57,'[4]КОЛПИНО Апр.'!R57:S57,'[5]КОЛПИНО Май'!R57:S57,'[6]КОЛПИНО Июнь'!R57:S57,'[7]КОЛПИНО Июль'!R57:S57,'[8]КОЛПИНО Авг.'!R57:S57,'[9]КОЛПИНО Сент.'!R57:S57,'[10]КОЛПИНО Окт.'!R57:S57,'[11]КОЛПИНО Нояб.'!R57:S57,'[12]КОЛПИНО Дек.'!R57:S57)</f>
        <v>0</v>
      </c>
      <c r="T60" s="47"/>
      <c r="U60" s="49">
        <f>SUM('[1]КОЛПИНО Янв. '!T57:U57,'[2]КОЛПИНО Февр.'!T57:U57,'[3]КОЛПИНО Март'!T57:U57,'[4]КОЛПИНО Апр.'!T57:U57,'[5]КОЛПИНО Май'!T57:U57,'[6]КОЛПИНО Июнь'!T57:U57,'[7]КОЛПИНО Июль'!T57:U57,'[8]КОЛПИНО Авг.'!T57:U57,'[9]КОЛПИНО Сент.'!T57:U57,'[10]КОЛПИНО Окт.'!T57:U57,'[11]КОЛПИНО Нояб.'!T57:U57,'[12]КОЛПИНО Дек.'!T57:U57)</f>
        <v>1.6719999999999999</v>
      </c>
      <c r="V60" s="47"/>
      <c r="W60" s="49">
        <f>SUM('[1]КОЛПИНО Янв. '!V57:W57,'[2]КОЛПИНО Февр.'!V57:W57,'[3]КОЛПИНО Март'!V57:W57,'[4]КОЛПИНО Апр.'!V57:W57,'[5]КОЛПИНО Май'!V57:W57,'[6]КОЛПИНО Июнь'!V57:W57,'[7]КОЛПИНО Июль'!V57:W57,'[8]КОЛПИНО Авг.'!V57:W57,'[9]КОЛПИНО Сент.'!V57:W57,'[10]КОЛПИНО Окт.'!V57:W57,'[11]КОЛПИНО Нояб.'!V57:W57,'[12]КОЛПИНО Дек.'!V57:W57)</f>
        <v>22.706</v>
      </c>
      <c r="X60" s="47"/>
      <c r="Y60" s="49">
        <f>SUM('[1]КОЛПИНО Янв. '!X57:Y57,'[2]КОЛПИНО Февр.'!X57:Y57,'[3]КОЛПИНО Март'!X57:Y57,'[4]КОЛПИНО Апр.'!X57:Y57,'[5]КОЛПИНО Май'!X57:Y57,'[6]КОЛПИНО Июнь'!X57:Y57,'[7]КОЛПИНО Июль'!X57:Y57,'[8]КОЛПИНО Авг.'!X57:Y57,'[9]КОЛПИНО Сент.'!X57:Y57,'[10]КОЛПИНО Окт.'!X57:Y57,'[11]КОЛПИНО Нояб.'!X57:Y57,'[12]КОЛПИНО Дек.'!X57:Y57)</f>
        <v>0.88100000000000001</v>
      </c>
      <c r="Z60" s="47"/>
      <c r="AA60" s="49">
        <f>SUM('[1]КОЛПИНО Янв. '!Z57:AA57,'[2]КОЛПИНО Февр.'!Z57:AA57,'[3]КОЛПИНО Март'!Z57:AA57,'[4]КОЛПИНО Апр.'!Z57:AA57,'[5]КОЛПИНО Май'!Z57:AA57,'[6]КОЛПИНО Июнь'!Z57:AA57,'[7]КОЛПИНО Июль'!Z57:AA57,'[8]КОЛПИНО Авг.'!Z57:AA57,'[9]КОЛПИНО Сент.'!Z57:AA57,'[10]КОЛПИНО Окт.'!Z57:AA57,'[11]КОЛПИНО Нояб.'!Z57:AA57,'[12]КОЛПИНО Дек.'!Z57:AA57)</f>
        <v>11.581</v>
      </c>
      <c r="AB60" s="47"/>
      <c r="AC60" s="49">
        <f>SUM('[1]КОЛПИНО Янв. '!AB57:AC57,'[2]КОЛПИНО Февр.'!AB57:AC57,'[3]КОЛПИНО Март'!AB57:AC57,'[4]КОЛПИНО Апр.'!AB57:AC57,'[5]КОЛПИНО Май'!AB57:AC57,'[6]КОЛПИНО Июнь'!AB57:AC57,'[7]КОЛПИНО Июль'!AB57:AC57,'[8]КОЛПИНО Авг.'!AB57:AC57,'[9]КОЛПИНО Сент.'!AB57:AC57,'[10]КОЛПИНО Окт.'!AB57:AC57,'[11]КОЛПИНО Нояб.'!AB57:AC57,'[12]КОЛПИНО Дек.'!AB57:AC57)</f>
        <v>0.78900000000000003</v>
      </c>
      <c r="AD60" s="47"/>
      <c r="AE60" s="49">
        <f>SUM('[1]КОЛПИНО Янв. '!AD57:AE57,'[2]КОЛПИНО Февр.'!AD57:AE57,'[3]КОЛПИНО Март'!AD57:AE57,'[4]КОЛПИНО Апр.'!AD57:AE57,'[5]КОЛПИНО Май'!AD57:AE57,'[6]КОЛПИНО Июнь'!AD57:AE57,'[7]КОЛПИНО Июль'!AD57:AE57,'[8]КОЛПИНО Авг.'!AD57:AE57,'[9]КОЛПИНО Сент.'!AD57:AE57,'[10]КОЛПИНО Окт.'!AD57:AE57,'[11]КОЛПИНО Нояб.'!AD57:AE57,'[12]КОЛПИНО Дек.'!AD57:AE57)</f>
        <v>0</v>
      </c>
      <c r="AF60" s="47"/>
      <c r="AG60" s="49">
        <f>SUM('[1]КОЛПИНО Янв. '!AF57:AG57,'[2]КОЛПИНО Февр.'!AF57:AG57,'[3]КОЛПИНО Март'!AF57:AG57,'[4]КОЛПИНО Апр.'!AF57:AG57,'[5]КОЛПИНО Май'!AF57:AG57,'[6]КОЛПИНО Июнь'!AF57:AG57,'[7]КОЛПИНО Июль'!AF57:AG57,'[8]КОЛПИНО Авг.'!AF57:AG57,'[9]КОЛПИНО Сент.'!AF57:AG57,'[10]КОЛПИНО Окт.'!AF57:AG57,'[11]КОЛПИНО Нояб.'!AF57:AG57,'[12]КОЛПИНО Дек.'!AF57:AG57)</f>
        <v>0</v>
      </c>
      <c r="AH60" s="47"/>
      <c r="AI60" s="49">
        <f>SUM('[1]КОЛПИНО Янв. '!AH57:AI57,'[2]КОЛПИНО Февр.'!AH57:AI57,'[3]КОЛПИНО Март'!AH57:AI57,'[4]КОЛПИНО Апр.'!AH57:AI57,'[5]КОЛПИНО Май'!AH57:AI57,'[6]КОЛПИНО Июнь'!AH57:AI57,'[7]КОЛПИНО Июль'!AH57:AI57,'[8]КОЛПИНО Авг.'!AH57:AI57,'[9]КОЛПИНО Сент.'!AH57:AI57,'[10]КОЛПИНО Окт.'!AH57:AI57,'[11]КОЛПИНО Нояб.'!AH57:AI57,'[12]КОЛПИНО Дек.'!AH57:AI57)</f>
        <v>11.408000000000001</v>
      </c>
      <c r="AJ60" s="55">
        <v>15</v>
      </c>
      <c r="AK60" s="49">
        <f>SUM('[1]КОЛПИНО Янв. '!AJ57:AK57,'[2]КОЛПИНО Февр.'!AJ57:AK57,'[3]КОЛПИНО Март'!AJ57:AK57,'[4]КОЛПИНО Апр.'!AJ57:AK57,'[5]КОЛПИНО Май'!AJ57:AK57,'[6]КОЛПИНО Июнь'!AJ57:AK57,'[7]КОЛПИНО Июль'!AJ57:AK57,'[8]КОЛПИНО Авг.'!AJ57:AK57,'[9]КОЛПИНО Сент.'!AJ57:AK57,'[10]КОЛПИНО Окт.'!AJ57:AK57,'[11]КОЛПИНО Нояб.'!AJ57:AK57,'[12]КОЛПИНО Дек.'!AJ57:AK57)</f>
        <v>2.0649999999999999</v>
      </c>
      <c r="AL60" s="55">
        <v>6</v>
      </c>
      <c r="AM60" s="49">
        <f>SUM('[1]КОЛПИНО Янв. '!AL57:AM57,'[2]КОЛПИНО Февр.'!AL57:AM57,'[3]КОЛПИНО Март'!AL57:AM57,'[4]КОЛПИНО Апр.'!AL57:AM57,'[5]КОЛПИНО Май'!AL57:AM57,'[6]КОЛПИНО Июнь'!AL57:AM57,'[7]КОЛПИНО Июль'!AL57:AM57,'[8]КОЛПИНО Авг.'!AL57:AM57,'[9]КОЛПИНО Сент.'!AL57:AM57,'[10]КОЛПИНО Окт.'!AL57:AM57,'[11]КОЛПИНО Нояб.'!AL57:AM57,'[12]КОЛПИНО Дек.'!AL57:AM57)</f>
        <v>19.542000000000002</v>
      </c>
      <c r="AN60" s="47"/>
      <c r="AO60" s="49">
        <f>SUM('[1]КОЛПИНО Янв. '!AN57:AO57,'[2]КОЛПИНО Февр.'!AN57:AO57,'[3]КОЛПИНО Март'!AN57:AO57,'[4]КОЛПИНО Апр.'!AN57:AO57,'[5]КОЛПИНО Май'!AN57:AO57,'[6]КОЛПИНО Июнь'!AN57:AO57,'[7]КОЛПИНО Июль'!AN57:AO57,'[8]КОЛПИНО Авг.'!AN57:AO57,'[9]КОЛПИНО Сент.'!AN57:AO57,'[10]КОЛПИНО Окт.'!AN57:AO57,'[11]КОЛПИНО Нояб.'!AN57:AO57,'[12]КОЛПИНО Дек.'!AN57:AO57)</f>
        <v>0</v>
      </c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</row>
    <row r="61" spans="1:96" s="4" customFormat="1" ht="15.95" customHeight="1" x14ac:dyDescent="0.25">
      <c r="A61" s="216" t="s">
        <v>49</v>
      </c>
      <c r="B61" s="199" t="s">
        <v>42</v>
      </c>
      <c r="C61" s="28" t="s">
        <v>64</v>
      </c>
      <c r="D61" s="47">
        <v>5</v>
      </c>
      <c r="E61" s="49">
        <f>SUM('[1]КОЛПИНО Янв. '!D58:E58,'[2]КОЛПИНО Февр.'!D58:E58,'[3]КОЛПИНО Март'!D58:E58,'[4]КОЛПИНО Апр.'!D58:E58,'[5]КОЛПИНО Май'!D58:E58,'[6]КОЛПИНО Июнь'!D58:E58,'[7]КОЛПИНО Июль'!D58:E58,'[8]КОЛПИНО Авг.'!D58:E58,'[9]КОЛПИНО Сент.'!D58:E58,'[10]КОЛПИНО Окт.'!D58:E58,'[11]КОЛПИНО Нояб.'!D58:E58,'[12]КОЛПИНО Дек.'!D58:E58)</f>
        <v>4.5</v>
      </c>
      <c r="F61" s="47">
        <v>5</v>
      </c>
      <c r="G61" s="49">
        <f>SUM('[1]КОЛПИНО Янв. '!F58:G58,'[2]КОЛПИНО Февр.'!F58:G58,'[3]КОЛПИНО Март'!F58:G58,'[4]КОЛПИНО Апр.'!F58:G58,'[5]КОЛПИНО Май'!F58:G58,'[6]КОЛПИНО Июнь'!F58:G58,'[7]КОЛПИНО Июль'!F58:G58,'[8]КОЛПИНО Авг.'!F58:G58,'[9]КОЛПИНО Сент.'!F58:G58,'[10]КОЛПИНО Окт.'!F58:G58,'[11]КОЛПИНО Нояб.'!F58:G58,'[12]КОЛПИНО Дек.'!F58:G58)</f>
        <v>31.5</v>
      </c>
      <c r="H61" s="47">
        <v>5</v>
      </c>
      <c r="I61" s="49">
        <f>SUM('[1]КОЛПИНО Янв. '!H58:I58,'[2]КОЛПИНО Февр.'!H58:I58,'[3]КОЛПИНО Март'!H58:I58,'[4]КОЛПИНО Апр.'!H58:I58,'[5]КОЛПИНО Май'!H58:I58,'[6]КОЛПИНО Июнь'!H58:I58,'[7]КОЛПИНО Июль'!H58:I58,'[8]КОЛПИНО Авг.'!H58:I58,'[9]КОЛПИНО Сент.'!H58:I58,'[10]КОЛПИНО Окт.'!H58:I58,'[11]КОЛПИНО Нояб.'!H58:I58,'[12]КОЛПИНО Дек.'!H58:I58)</f>
        <v>1.5</v>
      </c>
      <c r="J61" s="47"/>
      <c r="K61" s="49">
        <f>SUM('[1]КОЛПИНО Янв. '!J58:K58,'[2]КОЛПИНО Февр.'!J58:K58,'[3]КОЛПИНО Март'!J58:K58,'[4]КОЛПИНО Апр.'!J58:K58,'[5]КОЛПИНО Май'!J58:K58,'[6]КОЛПИНО Июнь'!J58:K58,'[7]КОЛПИНО Июль'!J58:K58,'[8]КОЛПИНО Авг.'!J58:K58,'[9]КОЛПИНО Сент.'!J58:K58,'[10]КОЛПИНО Окт.'!J58:K58,'[11]КОЛПИНО Нояб.'!J58:K58,'[12]КОЛПИНО Дек.'!J58:K58)</f>
        <v>26.5</v>
      </c>
      <c r="L61" s="47"/>
      <c r="M61" s="49">
        <f>SUM('[1]КОЛПИНО Янв. '!L58:M58,'[2]КОЛПИНО Февр.'!L58:M58,'[3]КОЛПИНО Март'!L58:M58,'[4]КОЛПИНО Апр.'!L58:M58,'[5]КОЛПИНО Май'!L58:M58,'[6]КОЛПИНО Июнь'!L58:M58,'[7]КОЛПИНО Июль'!L58:M58,'[8]КОЛПИНО Авг.'!L58:M58,'[9]КОЛПИНО Сент.'!L58:M58,'[10]КОЛПИНО Окт.'!L58:M58,'[11]КОЛПИНО Нояб.'!L58:M58,'[12]КОЛПИНО Дек.'!L58:M58)</f>
        <v>14.5</v>
      </c>
      <c r="N61" s="47">
        <v>5</v>
      </c>
      <c r="O61" s="49">
        <f>SUM('[1]КОЛПИНО Янв. '!N58:O58,'[2]КОЛПИНО Февр.'!N58:O58,'[3]КОЛПИНО Март'!N58:O58,'[4]КОЛПИНО Апр.'!N58:O58,'[5]КОЛПИНО Май'!N58:O58,'[6]КОЛПИНО Июнь'!N58:O58,'[7]КОЛПИНО Июль'!N58:O58,'[8]КОЛПИНО Авг.'!N58:O58,'[9]КОЛПИНО Сент.'!N58:O58,'[10]КОЛПИНО Окт.'!N58:O58,'[11]КОЛПИНО Нояб.'!N58:O58,'[12]КОЛПИНО Дек.'!N58:O58)</f>
        <v>0</v>
      </c>
      <c r="P61" s="47"/>
      <c r="Q61" s="49">
        <f>SUM('[1]КОЛПИНО Янв. '!P58:Q58,'[2]КОЛПИНО Февр.'!P58:Q58,'[3]КОЛПИНО Март'!P58:Q58,'[4]КОЛПИНО Апр.'!P58:Q58,'[5]КОЛПИНО Май'!P58:Q58,'[6]КОЛПИНО Июнь'!P58:Q58,'[7]КОЛПИНО Июль'!P58:Q58,'[8]КОЛПИНО Авг.'!P58:Q58,'[9]КОЛПИНО Сент.'!P58:Q58,'[10]КОЛПИНО Окт.'!P58:Q58,'[11]КОЛПИНО Нояб.'!P58:Q58,'[12]КОЛПИНО Дек.'!P58:Q58)</f>
        <v>1.5</v>
      </c>
      <c r="R61" s="47"/>
      <c r="S61" s="49">
        <f>SUM('[1]КОЛПИНО Янв. '!R58:S58,'[2]КОЛПИНО Февр.'!R58:S58,'[3]КОЛПИНО Март'!R58:S58,'[4]КОЛПИНО Апр.'!R58:S58,'[5]КОЛПИНО Май'!R58:S58,'[6]КОЛПИНО Июнь'!R58:S58,'[7]КОЛПИНО Июль'!R58:S58,'[8]КОЛПИНО Авг.'!R58:S58,'[9]КОЛПИНО Сент.'!R58:S58,'[10]КОЛПИНО Окт.'!R58:S58,'[11]КОЛПИНО Нояб.'!R58:S58,'[12]КОЛПИНО Дек.'!R58:S58)</f>
        <v>0</v>
      </c>
      <c r="T61" s="47"/>
      <c r="U61" s="49">
        <f>SUM('[1]КОЛПИНО Янв. '!T58:U58,'[2]КОЛПИНО Февр.'!T58:U58,'[3]КОЛПИНО Март'!T58:U58,'[4]КОЛПИНО Апр.'!T58:U58,'[5]КОЛПИНО Май'!T58:U58,'[6]КОЛПИНО Июнь'!T58:U58,'[7]КОЛПИНО Июль'!T58:U58,'[8]КОЛПИНО Авг.'!T58:U58,'[9]КОЛПИНО Сент.'!T58:U58,'[10]КОЛПИНО Окт.'!T58:U58,'[11]КОЛПИНО Нояб.'!T58:U58,'[12]КОЛПИНО Дек.'!T58:U58)</f>
        <v>1.5</v>
      </c>
      <c r="V61" s="47">
        <v>3</v>
      </c>
      <c r="W61" s="49">
        <f>SUM('[1]КОЛПИНО Янв. '!V58:W58,'[2]КОЛПИНО Февр.'!V58:W58,'[3]КОЛПИНО Март'!V58:W58,'[4]КОЛПИНО Апр.'!V58:W58,'[5]КОЛПИНО Май'!V58:W58,'[6]КОЛПИНО Июнь'!V58:W58,'[7]КОЛПИНО Июль'!V58:W58,'[8]КОЛПИНО Авг.'!V58:W58,'[9]КОЛПИНО Сент.'!V58:W58,'[10]КОЛПИНО Окт.'!V58:W58,'[11]КОЛПИНО Нояб.'!V58:W58,'[12]КОЛПИНО Дек.'!V58:W58)</f>
        <v>17.5</v>
      </c>
      <c r="X61" s="47"/>
      <c r="Y61" s="49">
        <f>SUM('[1]КОЛПИНО Янв. '!X58:Y58,'[2]КОЛПИНО Февр.'!X58:Y58,'[3]КОЛПИНО Март'!X58:Y58,'[4]КОЛПИНО Апр.'!X58:Y58,'[5]КОЛПИНО Май'!X58:Y58,'[6]КОЛПИНО Июнь'!X58:Y58,'[7]КОЛПИНО Июль'!X58:Y58,'[8]КОЛПИНО Авг.'!X58:Y58,'[9]КОЛПИНО Сент.'!X58:Y58,'[10]КОЛПИНО Окт.'!X58:Y58,'[11]КОЛПИНО Нояб.'!X58:Y58,'[12]КОЛПИНО Дек.'!X58:Y58)</f>
        <v>1</v>
      </c>
      <c r="Z61" s="47">
        <v>3</v>
      </c>
      <c r="AA61" s="49">
        <f>SUM('[1]КОЛПИНО Янв. '!Z58:AA58,'[2]КОЛПИНО Февр.'!Z58:AA58,'[3]КОЛПИНО Март'!Z58:AA58,'[4]КОЛПИНО Апр.'!Z58:AA58,'[5]КОЛПИНО Май'!Z58:AA58,'[6]КОЛПИНО Июнь'!Z58:AA58,'[7]КОЛПИНО Июль'!Z58:AA58,'[8]КОЛПИНО Авг.'!Z58:AA58,'[9]КОЛПИНО Сент.'!Z58:AA58,'[10]КОЛПИНО Окт.'!Z58:AA58,'[11]КОЛПИНО Нояб.'!Z58:AA58,'[12]КОЛПИНО Дек.'!Z58:AA58)</f>
        <v>0</v>
      </c>
      <c r="AB61" s="47">
        <v>3</v>
      </c>
      <c r="AC61" s="49">
        <f>SUM('[1]КОЛПИНО Янв. '!AB58:AC58,'[2]КОЛПИНО Февр.'!AB58:AC58,'[3]КОЛПИНО Март'!AB58:AC58,'[4]КОЛПИНО Апр.'!AB58:AC58,'[5]КОЛПИНО Май'!AB58:AC58,'[6]КОЛПИНО Июнь'!AB58:AC58,'[7]КОЛПИНО Июль'!AB58:AC58,'[8]КОЛПИНО Авг.'!AB58:AC58,'[9]КОЛПИНО Сент.'!AB58:AC58,'[10]КОЛПИНО Окт.'!AB58:AC58,'[11]КОЛПИНО Нояб.'!AB58:AC58,'[12]КОЛПИНО Дек.'!AB58:AC58)</f>
        <v>4.0999999999999996</v>
      </c>
      <c r="AD61" s="47">
        <v>5</v>
      </c>
      <c r="AE61" s="49">
        <f>SUM('[1]КОЛПИНО Янв. '!AD58:AE58,'[2]КОЛПИНО Февр.'!AD58:AE58,'[3]КОЛПИНО Март'!AD58:AE58,'[4]КОЛПИНО Апр.'!AD58:AE58,'[5]КОЛПИНО Май'!AD58:AE58,'[6]КОЛПИНО Июнь'!AD58:AE58,'[7]КОЛПИНО Июль'!AD58:AE58,'[8]КОЛПИНО Авг.'!AD58:AE58,'[9]КОЛПИНО Сент.'!AD58:AE58,'[10]КОЛПИНО Окт.'!AD58:AE58,'[11]КОЛПИНО Нояб.'!AD58:AE58,'[12]КОЛПИНО Дек.'!AD58:AE58)</f>
        <v>7.2</v>
      </c>
      <c r="AF61" s="47"/>
      <c r="AG61" s="49">
        <f>SUM('[1]КОЛПИНО Янв. '!AF58:AG58,'[2]КОЛПИНО Февр.'!AF58:AG58,'[3]КОЛПИНО Март'!AF58:AG58,'[4]КОЛПИНО Апр.'!AF58:AG58,'[5]КОЛПИНО Май'!AF58:AG58,'[6]КОЛПИНО Июнь'!AF58:AG58,'[7]КОЛПИНО Июль'!AF58:AG58,'[8]КОЛПИНО Авг.'!AF58:AG58,'[9]КОЛПИНО Сент.'!AF58:AG58,'[10]КОЛПИНО Окт.'!AF58:AG58,'[11]КОЛПИНО Нояб.'!AF58:AG58,'[12]КОЛПИНО Дек.'!AF58:AG58)</f>
        <v>0</v>
      </c>
      <c r="AH61" s="47">
        <v>5</v>
      </c>
      <c r="AI61" s="49">
        <f>SUM('[1]КОЛПИНО Янв. '!AH58:AI58,'[2]КОЛПИНО Февр.'!AH58:AI58,'[3]КОЛПИНО Март'!AH58:AI58,'[4]КОЛПИНО Апр.'!AH58:AI58,'[5]КОЛПИНО Май'!AH58:AI58,'[6]КОЛПИНО Июнь'!AH58:AI58,'[7]КОЛПИНО Июль'!AH58:AI58,'[8]КОЛПИНО Авг.'!AH58:AI58,'[9]КОЛПИНО Сент.'!AH58:AI58,'[10]КОЛПИНО Окт.'!AH58:AI58,'[11]КОЛПИНО Нояб.'!AH58:AI58,'[12]КОЛПИНО Дек.'!AH58:AI58)</f>
        <v>40</v>
      </c>
      <c r="AJ61" s="47">
        <v>5</v>
      </c>
      <c r="AK61" s="49">
        <f>SUM('[1]КОЛПИНО Янв. '!AJ58:AK58,'[2]КОЛПИНО Февр.'!AJ58:AK58,'[3]КОЛПИНО Март'!AJ58:AK58,'[4]КОЛПИНО Апр.'!AJ58:AK58,'[5]КОЛПИНО Май'!AJ58:AK58,'[6]КОЛПИНО Июнь'!AJ58:AK58,'[7]КОЛПИНО Июль'!AJ58:AK58,'[8]КОЛПИНО Авг.'!AJ58:AK58,'[9]КОЛПИНО Сент.'!AJ58:AK58,'[10]КОЛПИНО Окт.'!AJ58:AK58,'[11]КОЛПИНО Нояб.'!AJ58:AK58,'[12]КОЛПИНО Дек.'!AJ58:AK58)</f>
        <v>32</v>
      </c>
      <c r="AL61" s="47">
        <v>15</v>
      </c>
      <c r="AM61" s="49">
        <f>SUM('[1]КОЛПИНО Янв. '!AL58:AM58,'[2]КОЛПИНО Февр.'!AL58:AM58,'[3]КОЛПИНО Март'!AL58:AM58,'[4]КОЛПИНО Апр.'!AL58:AM58,'[5]КОЛПИНО Май'!AL58:AM58,'[6]КОЛПИНО Июнь'!AL58:AM58,'[7]КОЛПИНО Июль'!AL58:AM58,'[8]КОЛПИНО Авг.'!AL58:AM58,'[9]КОЛПИНО Сент.'!AL58:AM58,'[10]КОЛПИНО Окт.'!AL58:AM58,'[11]КОЛПИНО Нояб.'!AL58:AM58,'[12]КОЛПИНО Дек.'!AL58:AM58)</f>
        <v>13.5</v>
      </c>
      <c r="AN61" s="47">
        <v>10</v>
      </c>
      <c r="AO61" s="49">
        <f>SUM('[1]КОЛПИНО Янв. '!AN58:AO58,'[2]КОЛПИНО Февр.'!AN58:AO58,'[3]КОЛПИНО Март'!AN58:AO58,'[4]КОЛПИНО Апр.'!AN58:AO58,'[5]КОЛПИНО Май'!AN58:AO58,'[6]КОЛПИНО Июнь'!AN58:AO58,'[7]КОЛПИНО Июль'!AN58:AO58,'[8]КОЛПИНО Авг.'!AN58:AO58,'[9]КОЛПИНО Сент.'!AN58:AO58,'[10]КОЛПИНО Окт.'!AN58:AO58,'[11]КОЛПИНО Нояб.'!AN58:AO58,'[12]КОЛПИНО Дек.'!AN58:AO58)</f>
        <v>28.5</v>
      </c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19"/>
      <c r="CM61" s="19"/>
      <c r="CN61" s="19"/>
      <c r="CO61" s="19"/>
      <c r="CP61" s="19"/>
      <c r="CQ61" s="19"/>
      <c r="CR61" s="19"/>
    </row>
    <row r="62" spans="1:96" s="4" customFormat="1" ht="15.95" customHeight="1" x14ac:dyDescent="0.25">
      <c r="A62" s="216"/>
      <c r="B62" s="199"/>
      <c r="C62" s="22" t="s">
        <v>5</v>
      </c>
      <c r="D62" s="55">
        <v>7.5</v>
      </c>
      <c r="E62" s="49">
        <f>SUM('[1]КОЛПИНО Янв. '!D59:E59,'[2]КОЛПИНО Февр.'!D59:E59,'[3]КОЛПИНО Март'!D59:E59,'[4]КОЛПИНО Апр.'!D59:E59,'[5]КОЛПИНО Май'!D59:E59,'[6]КОЛПИНО Июнь'!D59:E59,'[7]КОЛПИНО Июль'!D59:E59,'[8]КОЛПИНО Авг.'!D59:E59,'[9]КОЛПИНО Сент.'!D59:E59,'[10]КОЛПИНО Окт.'!D59:E59,'[11]КОЛПИНО Нояб.'!D59:E59,'[12]КОЛПИНО Дек.'!D59:E59)</f>
        <v>15.561</v>
      </c>
      <c r="F62" s="55">
        <v>7.5</v>
      </c>
      <c r="G62" s="49">
        <f>SUM('[1]КОЛПИНО Янв. '!F59:G59,'[2]КОЛПИНО Февр.'!F59:G59,'[3]КОЛПИНО Март'!F59:G59,'[4]КОЛПИНО Апр.'!F59:G59,'[5]КОЛПИНО Май'!F59:G59,'[6]КОЛПИНО Июнь'!F59:G59,'[7]КОЛПИНО Июль'!F59:G59,'[8]КОЛПИНО Авг.'!F59:G59,'[9]КОЛПИНО Сент.'!F59:G59,'[10]КОЛПИНО Окт.'!F59:G59,'[11]КОЛПИНО Нояб.'!F59:G59,'[12]КОЛПИНО Дек.'!F59:G59)</f>
        <v>42.321999999999996</v>
      </c>
      <c r="H62" s="55">
        <v>7.5</v>
      </c>
      <c r="I62" s="49">
        <f>SUM('[1]КОЛПИНО Янв. '!H59:I59,'[2]КОЛПИНО Февр.'!H59:I59,'[3]КОЛПИНО Март'!H59:I59,'[4]КОЛПИНО Апр.'!H59:I59,'[5]КОЛПИНО Май'!H59:I59,'[6]КОЛПИНО Июнь'!H59:I59,'[7]КОЛПИНО Июль'!H59:I59,'[8]КОЛПИНО Авг.'!H59:I59,'[9]КОЛПИНО Сент.'!H59:I59,'[10]КОЛПИНО Окт.'!H59:I59,'[11]КОЛПИНО Нояб.'!H59:I59,'[12]КОЛПИНО Дек.'!H59:I59)</f>
        <v>11.588000000000001</v>
      </c>
      <c r="J62" s="47"/>
      <c r="K62" s="49">
        <f>SUM('[1]КОЛПИНО Янв. '!J59:K59,'[2]КОЛПИНО Февр.'!J59:K59,'[3]КОЛПИНО Март'!J59:K59,'[4]КОЛПИНО Апр.'!J59:K59,'[5]КОЛПИНО Май'!J59:K59,'[6]КОЛПИНО Июнь'!J59:K59,'[7]КОЛПИНО Июль'!J59:K59,'[8]КОЛПИНО Авг.'!J59:K59,'[9]КОЛПИНО Сент.'!J59:K59,'[10]КОЛПИНО Окт.'!J59:K59,'[11]КОЛПИНО Нояб.'!J59:K59,'[12]КОЛПИНО Дек.'!J59:K59)</f>
        <v>32.682000000000002</v>
      </c>
      <c r="L62" s="47"/>
      <c r="M62" s="49">
        <f>SUM('[1]КОЛПИНО Янв. '!L59:M59,'[2]КОЛПИНО Февр.'!L59:M59,'[3]КОЛПИНО Март'!L59:M59,'[4]КОЛПИНО Апр.'!L59:M59,'[5]КОЛПИНО Май'!L59:M59,'[6]КОЛПИНО Июнь'!L59:M59,'[7]КОЛПИНО Июль'!L59:M59,'[8]КОЛПИНО Авг.'!L59:M59,'[9]КОЛПИНО Сент.'!L59:M59,'[10]КОЛПИНО Окт.'!L59:M59,'[11]КОЛПИНО Нояб.'!L59:M59,'[12]КОЛПИНО Дек.'!L59:M59)</f>
        <v>18.422999999999998</v>
      </c>
      <c r="N62" s="55">
        <v>7.5</v>
      </c>
      <c r="O62" s="49">
        <f>SUM('[1]КОЛПИНО Янв. '!N59:O59,'[2]КОЛПИНО Февр.'!N59:O59,'[3]КОЛПИНО Март'!N59:O59,'[4]КОЛПИНО Апр.'!N59:O59,'[5]КОЛПИНО Май'!N59:O59,'[6]КОЛПИНО Июнь'!N59:O59,'[7]КОЛПИНО Июль'!N59:O59,'[8]КОЛПИНО Авг.'!N59:O59,'[9]КОЛПИНО Сент.'!N59:O59,'[10]КОЛПИНО Окт.'!N59:O59,'[11]КОЛПИНО Нояб.'!N59:O59,'[12]КОЛПИНО Дек.'!N59:O59)</f>
        <v>0</v>
      </c>
      <c r="P62" s="47"/>
      <c r="Q62" s="49">
        <f>SUM('[1]КОЛПИНО Янв. '!P59:Q59,'[2]КОЛПИНО Февр.'!P59:Q59,'[3]КОЛПИНО Март'!P59:Q59,'[4]КОЛПИНО Апр.'!P59:Q59,'[5]КОЛПИНО Май'!P59:Q59,'[6]КОЛПИНО Июнь'!P59:Q59,'[7]КОЛПИНО Июль'!P59:Q59,'[8]КОЛПИНО Авг.'!P59:Q59,'[9]КОЛПИНО Сент.'!P59:Q59,'[10]КОЛПИНО Окт.'!P59:Q59,'[11]КОЛПИНО Нояб.'!P59:Q59,'[12]КОЛПИНО Дек.'!P59:Q59)</f>
        <v>3.5459999999999998</v>
      </c>
      <c r="R62" s="47"/>
      <c r="S62" s="49">
        <f>SUM('[1]КОЛПИНО Янв. '!R59:S59,'[2]КОЛПИНО Февр.'!R59:S59,'[3]КОЛПИНО Март'!R59:S59,'[4]КОЛПИНО Апр.'!R59:S59,'[5]КОЛПИНО Май'!R59:S59,'[6]КОЛПИНО Июнь'!R59:S59,'[7]КОЛПИНО Июль'!R59:S59,'[8]КОЛПИНО Авг.'!R59:S59,'[9]КОЛПИНО Сент.'!R59:S59,'[10]КОЛПИНО Окт.'!R59:S59,'[11]КОЛПИНО Нояб.'!R59:S59,'[12]КОЛПИНО Дек.'!R59:S59)</f>
        <v>0</v>
      </c>
      <c r="T62" s="47"/>
      <c r="U62" s="49">
        <f>SUM('[1]КОЛПИНО Янв. '!T59:U59,'[2]КОЛПИНО Февр.'!T59:U59,'[3]КОЛПИНО Март'!T59:U59,'[4]КОЛПИНО Апр.'!T59:U59,'[5]КОЛПИНО Май'!T59:U59,'[6]КОЛПИНО Июнь'!T59:U59,'[7]КОЛПИНО Июль'!T59:U59,'[8]КОЛПИНО Авг.'!T59:U59,'[9]КОЛПИНО Сент.'!T59:U59,'[10]КОЛПИНО Окт.'!T59:U59,'[11]КОЛПИНО Нояб.'!T59:U59,'[12]КОЛПИНО Дек.'!T59:U59)</f>
        <v>1.6719999999999999</v>
      </c>
      <c r="V62" s="55">
        <v>4.5</v>
      </c>
      <c r="W62" s="49">
        <f>SUM('[1]КОЛПИНО Янв. '!V59:W59,'[2]КОЛПИНО Февр.'!V59:W59,'[3]КОЛПИНО Март'!V59:W59,'[4]КОЛПИНО Апр.'!V59:W59,'[5]КОЛПИНО Май'!V59:W59,'[6]КОЛПИНО Июнь'!V59:W59,'[7]КОЛПИНО Июль'!V59:W59,'[8]КОЛПИНО Авг.'!V59:W59,'[9]КОЛПИНО Сент.'!V59:W59,'[10]КОЛПИНО Окт.'!V59:W59,'[11]КОЛПИНО Нояб.'!V59:W59,'[12]КОЛПИНО Дек.'!V59:W59)</f>
        <v>18.939</v>
      </c>
      <c r="X62" s="47"/>
      <c r="Y62" s="49">
        <f>SUM('[1]КОЛПИНО Янв. '!X59:Y59,'[2]КОЛПИНО Февр.'!X59:Y59,'[3]КОЛПИНО Март'!X59:Y59,'[4]КОЛПИНО Апр.'!X59:Y59,'[5]КОЛПИНО Май'!X59:Y59,'[6]КОЛПИНО Июнь'!X59:Y59,'[7]КОЛПИНО Июль'!X59:Y59,'[8]КОЛПИНО Авг.'!X59:Y59,'[9]КОЛПИНО Сент.'!X59:Y59,'[10]КОЛПИНО Окт.'!X59:Y59,'[11]КОЛПИНО Нояб.'!X59:Y59,'[12]КОЛПИНО Дек.'!X59:Y59)</f>
        <v>1.103</v>
      </c>
      <c r="Z62" s="55">
        <v>4.5</v>
      </c>
      <c r="AA62" s="49">
        <f>SUM('[1]КОЛПИНО Янв. '!Z59:AA59,'[2]КОЛПИНО Февр.'!Z59:AA59,'[3]КОЛПИНО Март'!Z59:AA59,'[4]КОЛПИНО Апр.'!Z59:AA59,'[5]КОЛПИНО Май'!Z59:AA59,'[6]КОЛПИНО Июнь'!Z59:AA59,'[7]КОЛПИНО Июль'!Z59:AA59,'[8]КОЛПИНО Авг.'!Z59:AA59,'[9]КОЛПИНО Сент.'!Z59:AA59,'[10]КОЛПИНО Окт.'!Z59:AA59,'[11]КОЛПИНО Нояб.'!Z59:AA59,'[12]КОЛПИНО Дек.'!Z59:AA59)</f>
        <v>0</v>
      </c>
      <c r="AB62" s="55">
        <v>4.5</v>
      </c>
      <c r="AC62" s="49">
        <f>SUM('[1]КОЛПИНО Янв. '!AB59:AC59,'[2]КОЛПИНО Февр.'!AB59:AC59,'[3]КОЛПИНО Март'!AB59:AC59,'[4]КОЛПИНО Апр.'!AB59:AC59,'[5]КОЛПИНО Май'!AB59:AC59,'[6]КОЛПИНО Июнь'!AB59:AC59,'[7]КОЛПИНО Июль'!AB59:AC59,'[8]КОЛПИНО Авг.'!AB59:AC59,'[9]КОЛПИНО Сент.'!AB59:AC59,'[10]КОЛПИНО Окт.'!AB59:AC59,'[11]КОЛПИНО Нояб.'!AB59:AC59,'[12]КОЛПИНО Дек.'!AB59:AC59)</f>
        <v>4.9719999999999995</v>
      </c>
      <c r="AD62" s="55">
        <v>7.5</v>
      </c>
      <c r="AE62" s="49">
        <f>SUM('[1]КОЛПИНО Янв. '!AD59:AE59,'[2]КОЛПИНО Февр.'!AD59:AE59,'[3]КОЛПИНО Март'!AD59:AE59,'[4]КОЛПИНО Апр.'!AD59:AE59,'[5]КОЛПИНО Май'!AD59:AE59,'[6]КОЛПИНО Июнь'!AD59:AE59,'[7]КОЛПИНО Июль'!AD59:AE59,'[8]КОЛПИНО Авг.'!AD59:AE59,'[9]КОЛПИНО Сент.'!AD59:AE59,'[10]КОЛПИНО Окт.'!AD59:AE59,'[11]КОЛПИНО Нояб.'!AD59:AE59,'[12]КОЛПИНО Дек.'!AD59:AE59)</f>
        <v>9.9489999999999998</v>
      </c>
      <c r="AF62" s="47"/>
      <c r="AG62" s="49">
        <f>SUM('[1]КОЛПИНО Янв. '!AF59:AG59,'[2]КОЛПИНО Февр.'!AF59:AG59,'[3]КОЛПИНО Март'!AF59:AG59,'[4]КОЛПИНО Апр.'!AF59:AG59,'[5]КОЛПИНО Май'!AF59:AG59,'[6]КОЛПИНО Июнь'!AF59:AG59,'[7]КОЛПИНО Июль'!AF59:AG59,'[8]КОЛПИНО Авг.'!AF59:AG59,'[9]КОЛПИНО Сент.'!AF59:AG59,'[10]КОЛПИНО Окт.'!AF59:AG59,'[11]КОЛПИНО Нояб.'!AF59:AG59,'[12]КОЛПИНО Дек.'!AF59:AG59)</f>
        <v>0</v>
      </c>
      <c r="AH62" s="55">
        <v>7.5</v>
      </c>
      <c r="AI62" s="49">
        <f>SUM('[1]КОЛПИНО Янв. '!AH59:AI59,'[2]КОЛПИНО Февр.'!AH59:AI59,'[3]КОЛПИНО Март'!AH59:AI59,'[4]КОЛПИНО Апр.'!AH59:AI59,'[5]КОЛПИНО Май'!AH59:AI59,'[6]КОЛПИНО Июнь'!AH59:AI59,'[7]КОЛПИНО Июль'!AH59:AI59,'[8]КОЛПИНО Авг.'!AH59:AI59,'[9]КОЛПИНО Сент.'!AH59:AI59,'[10]КОЛПИНО Окт.'!AH59:AI59,'[11]КОЛПИНО Нояб.'!AH59:AI59,'[12]КОЛПИНО Дек.'!AH59:AI59)</f>
        <v>58.808999999999997</v>
      </c>
      <c r="AJ62" s="55">
        <v>7.5</v>
      </c>
      <c r="AK62" s="49">
        <f>SUM('[1]КОЛПИНО Янв. '!AJ59:AK59,'[2]КОЛПИНО Февр.'!AJ59:AK59,'[3]КОЛПИНО Март'!AJ59:AK59,'[4]КОЛПИНО Апр.'!AJ59:AK59,'[5]КОЛПИНО Май'!AJ59:AK59,'[6]КОЛПИНО Июнь'!AJ59:AK59,'[7]КОЛПИНО Июль'!AJ59:AK59,'[8]КОЛПИНО Авг.'!AJ59:AK59,'[9]КОЛПИНО Сент.'!AJ59:AK59,'[10]КОЛПИНО Окт.'!AJ59:AK59,'[11]КОЛПИНО Нояб.'!AJ59:AK59,'[12]КОЛПИНО Дек.'!AJ59:AK59)</f>
        <v>34.832999999999998</v>
      </c>
      <c r="AL62" s="55">
        <v>22.5</v>
      </c>
      <c r="AM62" s="49">
        <f>SUM('[1]КОЛПИНО Янв. '!AL59:AM59,'[2]КОЛПИНО Февр.'!AL59:AM59,'[3]КОЛПИНО Март'!AL59:AM59,'[4]КОЛПИНО Апр.'!AL59:AM59,'[5]КОЛПИНО Май'!AL59:AM59,'[6]КОЛПИНО Июнь'!AL59:AM59,'[7]КОЛПИНО Июль'!AL59:AM59,'[8]КОЛПИНО Авг.'!AL59:AM59,'[9]КОЛПИНО Сент.'!AL59:AM59,'[10]КОЛПИНО Окт.'!AL59:AM59,'[11]КОЛПИНО Нояб.'!AL59:AM59,'[12]КОЛПИНО Дек.'!AL59:AM59)</f>
        <v>19.21</v>
      </c>
      <c r="AN62" s="55">
        <v>15</v>
      </c>
      <c r="AO62" s="49">
        <f>SUM('[1]КОЛПИНО Янв. '!AN59:AO59,'[2]КОЛПИНО Февр.'!AN59:AO59,'[3]КОЛПИНО Март'!AN59:AO59,'[4]КОЛПИНО Апр.'!AN59:AO59,'[5]КОЛПИНО Май'!AN59:AO59,'[6]КОЛПИНО Июнь'!AN59:AO59,'[7]КОЛПИНО Июль'!AN59:AO59,'[8]КОЛПИНО Авг.'!AN59:AO59,'[9]КОЛПИНО Сент.'!AN59:AO59,'[10]КОЛПИНО Окт.'!AN59:AO59,'[11]КОЛПИНО Нояб.'!AN59:AO59,'[12]КОЛПИНО Дек.'!AN59:AO59)</f>
        <v>43.121000000000002</v>
      </c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</row>
    <row r="63" spans="1:96" s="4" customFormat="1" ht="15.95" customHeight="1" x14ac:dyDescent="0.25">
      <c r="A63" s="216" t="s">
        <v>51</v>
      </c>
      <c r="B63" s="199" t="s">
        <v>65</v>
      </c>
      <c r="C63" s="22" t="s">
        <v>64</v>
      </c>
      <c r="D63" s="47"/>
      <c r="E63" s="49">
        <f>SUM('[1]КОЛПИНО Янв. '!D60:E60,'[2]КОЛПИНО Февр.'!D60:E60,'[3]КОЛПИНО Март'!D60:E60,'[4]КОЛПИНО Апр.'!D60:E60,'[5]КОЛПИНО Май'!D60:E60,'[6]КОЛПИНО Июнь'!D60:E60,'[7]КОЛПИНО Июль'!D60:E60,'[8]КОЛПИНО Авг.'!D60:E60,'[9]КОЛПИНО Сент.'!D60:E60,'[10]КОЛПИНО Окт.'!D60:E60,'[11]КОЛПИНО Нояб.'!D60:E60,'[12]КОЛПИНО Дек.'!D60:E60)</f>
        <v>2.2000000000000002</v>
      </c>
      <c r="F63" s="47"/>
      <c r="G63" s="49">
        <f>SUM('[1]КОЛПИНО Янв. '!F60:G60,'[2]КОЛПИНО Февр.'!F60:G60,'[3]КОЛПИНО Март'!F60:G60,'[4]КОЛПИНО Апр.'!F60:G60,'[5]КОЛПИНО Май'!F60:G60,'[6]КОЛПИНО Июнь'!F60:G60,'[7]КОЛПИНО Июль'!F60:G60,'[8]КОЛПИНО Авг.'!F60:G60,'[9]КОЛПИНО Сент.'!F60:G60,'[10]КОЛПИНО Окт.'!F60:G60,'[11]КОЛПИНО Нояб.'!F60:G60,'[12]КОЛПИНО Дек.'!F60:G60)</f>
        <v>4</v>
      </c>
      <c r="H63" s="47"/>
      <c r="I63" s="49">
        <f>SUM('[1]КОЛПИНО Янв. '!H60:I60,'[2]КОЛПИНО Февр.'!H60:I60,'[3]КОЛПИНО Март'!H60:I60,'[4]КОЛПИНО Апр.'!H60:I60,'[5]КОЛПИНО Май'!H60:I60,'[6]КОЛПИНО Июнь'!H60:I60,'[7]КОЛПИНО Июль'!H60:I60,'[8]КОЛПИНО Авг.'!H60:I60,'[9]КОЛПИНО Сент.'!H60:I60,'[10]КОЛПИНО Окт.'!H60:I60,'[11]КОЛПИНО Нояб.'!H60:I60,'[12]КОЛПИНО Дек.'!H60:I60)</f>
        <v>2.5</v>
      </c>
      <c r="J63" s="47"/>
      <c r="K63" s="49">
        <f>SUM('[1]КОЛПИНО Янв. '!J60:K60,'[2]КОЛПИНО Февр.'!J60:K60,'[3]КОЛПИНО Март'!J60:K60,'[4]КОЛПИНО Апр.'!J60:K60,'[5]КОЛПИНО Май'!J60:K60,'[6]КОЛПИНО Июнь'!J60:K60,'[7]КОЛПИНО Июль'!J60:K60,'[8]КОЛПИНО Авг.'!J60:K60,'[9]КОЛПИНО Сент.'!J60:K60,'[10]КОЛПИНО Окт.'!J60:K60,'[11]КОЛПИНО Нояб.'!J60:K60,'[12]КОЛПИНО Дек.'!J60:K60)</f>
        <v>0</v>
      </c>
      <c r="L63" s="47"/>
      <c r="M63" s="49">
        <f>SUM('[1]КОЛПИНО Янв. '!L60:M60,'[2]КОЛПИНО Февр.'!L60:M60,'[3]КОЛПИНО Март'!L60:M60,'[4]КОЛПИНО Апр.'!L60:M60,'[5]КОЛПИНО Май'!L60:M60,'[6]КОЛПИНО Июнь'!L60:M60,'[7]КОЛПИНО Июль'!L60:M60,'[8]КОЛПИНО Авг.'!L60:M60,'[9]КОЛПИНО Сент.'!L60:M60,'[10]КОЛПИНО Окт.'!L60:M60,'[11]КОЛПИНО Нояб.'!L60:M60,'[12]КОЛПИНО Дек.'!L60:M60)</f>
        <v>0</v>
      </c>
      <c r="N63" s="47"/>
      <c r="O63" s="49">
        <f>SUM('[1]КОЛПИНО Янв. '!N60:O60,'[2]КОЛПИНО Февр.'!N60:O60,'[3]КОЛПИНО Март'!N60:O60,'[4]КОЛПИНО Апр.'!N60:O60,'[5]КОЛПИНО Май'!N60:O60,'[6]КОЛПИНО Июнь'!N60:O60,'[7]КОЛПИНО Июль'!N60:O60,'[8]КОЛПИНО Авг.'!N60:O60,'[9]КОЛПИНО Сент.'!N60:O60,'[10]КОЛПИНО Окт.'!N60:O60,'[11]КОЛПИНО Нояб.'!N60:O60,'[12]КОЛПИНО Дек.'!N60:O60)</f>
        <v>4</v>
      </c>
      <c r="P63" s="47"/>
      <c r="Q63" s="49">
        <f>SUM('[1]КОЛПИНО Янв. '!P60:Q60,'[2]КОЛПИНО Февр.'!P60:Q60,'[3]КОЛПИНО Март'!P60:Q60,'[4]КОЛПИНО Апр.'!P60:Q60,'[5]КОЛПИНО Май'!P60:Q60,'[6]КОЛПИНО Июнь'!P60:Q60,'[7]КОЛПИНО Июль'!P60:Q60,'[8]КОЛПИНО Авг.'!P60:Q60,'[9]КОЛПИНО Сент.'!P60:Q60,'[10]КОЛПИНО Окт.'!P60:Q60,'[11]КОЛПИНО Нояб.'!P60:Q60,'[12]КОЛПИНО Дек.'!P60:Q60)</f>
        <v>0</v>
      </c>
      <c r="R63" s="47"/>
      <c r="S63" s="49">
        <f>SUM('[1]КОЛПИНО Янв. '!R60:S60,'[2]КОЛПИНО Февр.'!R60:S60,'[3]КОЛПИНО Март'!R60:S60,'[4]КОЛПИНО Апр.'!R60:S60,'[5]КОЛПИНО Май'!R60:S60,'[6]КОЛПИНО Июнь'!R60:S60,'[7]КОЛПИНО Июль'!R60:S60,'[8]КОЛПИНО Авг.'!R60:S60,'[9]КОЛПИНО Сент.'!R60:S60,'[10]КОЛПИНО Окт.'!R60:S60,'[11]КОЛПИНО Нояб.'!R60:S60,'[12]КОЛПИНО Дек.'!R60:S60)</f>
        <v>7</v>
      </c>
      <c r="T63" s="47"/>
      <c r="U63" s="49">
        <f>SUM('[1]КОЛПИНО Янв. '!T60:U60,'[2]КОЛПИНО Февр.'!T60:U60,'[3]КОЛПИНО Март'!T60:U60,'[4]КОЛПИНО Апр.'!T60:U60,'[5]КОЛПИНО Май'!T60:U60,'[6]КОЛПИНО Июнь'!T60:U60,'[7]КОЛПИНО Июль'!T60:U60,'[8]КОЛПИНО Авг.'!T60:U60,'[9]КОЛПИНО Сент.'!T60:U60,'[10]КОЛПИНО Окт.'!T60:U60,'[11]КОЛПИНО Нояб.'!T60:U60,'[12]КОЛПИНО Дек.'!T60:U60)</f>
        <v>0</v>
      </c>
      <c r="V63" s="70">
        <v>10</v>
      </c>
      <c r="W63" s="49">
        <f>SUM('[1]КОЛПИНО Янв. '!V60:W60,'[2]КОЛПИНО Февр.'!V60:W60,'[3]КОЛПИНО Март'!V60:W60,'[4]КОЛПИНО Апр.'!V60:W60,'[5]КОЛПИНО Май'!V60:W60,'[6]КОЛПИНО Июнь'!V60:W60,'[7]КОЛПИНО Июль'!V60:W60,'[8]КОЛПИНО Авг.'!V60:W60,'[9]КОЛПИНО Сент.'!V60:W60,'[10]КОЛПИНО Окт.'!V60:W60,'[11]КОЛПИНО Нояб.'!V60:W60,'[12]КОЛПИНО Дек.'!V60:W60)</f>
        <v>0</v>
      </c>
      <c r="X63" s="47">
        <v>20</v>
      </c>
      <c r="Y63" s="49">
        <f>SUM('[1]КОЛПИНО Янв. '!X60:Y60,'[2]КОЛПИНО Февр.'!X60:Y60,'[3]КОЛПИНО Март'!X60:Y60,'[4]КОЛПИНО Апр.'!X60:Y60,'[5]КОЛПИНО Май'!X60:Y60,'[6]КОЛПИНО Июнь'!X60:Y60,'[7]КОЛПИНО Июль'!X60:Y60,'[8]КОЛПИНО Авг.'!X60:Y60,'[9]КОЛПИНО Сент.'!X60:Y60,'[10]КОЛПИНО Окт.'!X60:Y60,'[11]КОЛПИНО Нояб.'!X60:Y60,'[12]КОЛПИНО Дек.'!X60:Y60)</f>
        <v>7</v>
      </c>
      <c r="Z63" s="47">
        <v>25</v>
      </c>
      <c r="AA63" s="49">
        <f>SUM('[1]КОЛПИНО Янв. '!Z60:AA60,'[2]КОЛПИНО Февр.'!Z60:AA60,'[3]КОЛПИНО Март'!Z60:AA60,'[4]КОЛПИНО Апр.'!Z60:AA60,'[5]КОЛПИНО Май'!Z60:AA60,'[6]КОЛПИНО Июнь'!Z60:AA60,'[7]КОЛПИНО Июль'!Z60:AA60,'[8]КОЛПИНО Авг.'!Z60:AA60,'[9]КОЛПИНО Сент.'!Z60:AA60,'[10]КОЛПИНО Окт.'!Z60:AA60,'[11]КОЛПИНО Нояб.'!Z60:AA60,'[12]КОЛПИНО Дек.'!Z60:AA60)</f>
        <v>51</v>
      </c>
      <c r="AB63" s="47">
        <v>25</v>
      </c>
      <c r="AC63" s="49">
        <f>SUM('[1]КОЛПИНО Янв. '!AB60:AC60,'[2]КОЛПИНО Февр.'!AB60:AC60,'[3]КОЛПИНО Март'!AB60:AC60,'[4]КОЛПИНО Апр.'!AB60:AC60,'[5]КОЛПИНО Май'!AB60:AC60,'[6]КОЛПИНО Июнь'!AB60:AC60,'[7]КОЛПИНО Июль'!AB60:AC60,'[8]КОЛПИНО Авг.'!AB60:AC60,'[9]КОЛПИНО Сент.'!AB60:AC60,'[10]КОЛПИНО Окт.'!AB60:AC60,'[11]КОЛПИНО Нояб.'!AB60:AC60,'[12]КОЛПИНО Дек.'!AB60:AC60)</f>
        <v>63.9</v>
      </c>
      <c r="AD63" s="47"/>
      <c r="AE63" s="49">
        <f>SUM('[1]КОЛПИНО Янв. '!AD60:AE60,'[2]КОЛПИНО Февр.'!AD60:AE60,'[3]КОЛПИНО Март'!AD60:AE60,'[4]КОЛПИНО Апр.'!AD60:AE60,'[5]КОЛПИНО Май'!AD60:AE60,'[6]КОЛПИНО Июнь'!AD60:AE60,'[7]КОЛПИНО Июль'!AD60:AE60,'[8]КОЛПИНО Авг.'!AD60:AE60,'[9]КОЛПИНО Сент.'!AD60:AE60,'[10]КОЛПИНО Окт.'!AD60:AE60,'[11]КОЛПИНО Нояб.'!AD60:AE60,'[12]КОЛПИНО Дек.'!AD60:AE60)</f>
        <v>4</v>
      </c>
      <c r="AF63" s="47"/>
      <c r="AG63" s="49">
        <f>SUM('[1]КОЛПИНО Янв. '!AF60:AG60,'[2]КОЛПИНО Февр.'!AF60:AG60,'[3]КОЛПИНО Март'!AF60:AG60,'[4]КОЛПИНО Апр.'!AF60:AG60,'[5]КОЛПИНО Май'!AF60:AG60,'[6]КОЛПИНО Июнь'!AF60:AG60,'[7]КОЛПИНО Июль'!AF60:AG60,'[8]КОЛПИНО Авг.'!AF60:AG60,'[9]КОЛПИНО Сент.'!AF60:AG60,'[10]КОЛПИНО Окт.'!AF60:AG60,'[11]КОЛПИНО Нояб.'!AF60:AG60,'[12]КОЛПИНО Дек.'!AF60:AG60)</f>
        <v>3</v>
      </c>
      <c r="AH63" s="47"/>
      <c r="AI63" s="49">
        <f>SUM('[1]КОЛПИНО Янв. '!AH60:AI60,'[2]КОЛПИНО Февр.'!AH60:AI60,'[3]КОЛПИНО Март'!AH60:AI60,'[4]КОЛПИНО Апр.'!AH60:AI60,'[5]КОЛПИНО Май'!AH60:AI60,'[6]КОЛПИНО Июнь'!AH60:AI60,'[7]КОЛПИНО Июль'!AH60:AI60,'[8]КОЛПИНО Авг.'!AH60:AI60,'[9]КОЛПИНО Сент.'!AH60:AI60,'[10]КОЛПИНО Окт.'!AH60:AI60,'[11]КОЛПИНО Нояб.'!AH60:AI60,'[12]КОЛПИНО Дек.'!AH60:AI60)</f>
        <v>15.7</v>
      </c>
      <c r="AJ63" s="47"/>
      <c r="AK63" s="49">
        <f>SUM('[1]КОЛПИНО Янв. '!AJ60:AK60,'[2]КОЛПИНО Февр.'!AJ60:AK60,'[3]КОЛПИНО Март'!AJ60:AK60,'[4]КОЛПИНО Апр.'!AJ60:AK60,'[5]КОЛПИНО Май'!AJ60:AK60,'[6]КОЛПИНО Июнь'!AJ60:AK60,'[7]КОЛПИНО Июль'!AJ60:AK60,'[8]КОЛПИНО Авг.'!AJ60:AK60,'[9]КОЛПИНО Сент.'!AJ60:AK60,'[10]КОЛПИНО Окт.'!AJ60:AK60,'[11]КОЛПИНО Нояб.'!AJ60:AK60,'[12]КОЛПИНО Дек.'!AJ60:AK60)</f>
        <v>12.5</v>
      </c>
      <c r="AL63" s="47"/>
      <c r="AM63" s="49">
        <f>SUM('[1]КОЛПИНО Янв. '!AL60:AM60,'[2]КОЛПИНО Февр.'!AL60:AM60,'[3]КОЛПИНО Март'!AL60:AM60,'[4]КОЛПИНО Апр.'!AL60:AM60,'[5]КОЛПИНО Май'!AL60:AM60,'[6]КОЛПИНО Июнь'!AL60:AM60,'[7]КОЛПИНО Июль'!AL60:AM60,'[8]КОЛПИНО Авг.'!AL60:AM60,'[9]КОЛПИНО Сент.'!AL60:AM60,'[10]КОЛПИНО Окт.'!AL60:AM60,'[11]КОЛПИНО Нояб.'!AL60:AM60,'[12]КОЛПИНО Дек.'!AL60:AM60)</f>
        <v>2.5</v>
      </c>
      <c r="AN63" s="47"/>
      <c r="AO63" s="49">
        <f>SUM('[1]КОЛПИНО Янв. '!AN60:AO60,'[2]КОЛПИНО Февр.'!AN60:AO60,'[3]КОЛПИНО Март'!AN60:AO60,'[4]КОЛПИНО Апр.'!AN60:AO60,'[5]КОЛПИНО Май'!AN60:AO60,'[6]КОЛПИНО Июнь'!AN60:AO60,'[7]КОЛПИНО Июль'!AN60:AO60,'[8]КОЛПИНО Авг.'!AN60:AO60,'[9]КОЛПИНО Сент.'!AN60:AO60,'[10]КОЛПИНО Окт.'!AN60:AO60,'[11]КОЛПИНО Нояб.'!AN60:AO60,'[12]КОЛПИНО Дек.'!AN60:AO60)</f>
        <v>45.8</v>
      </c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</row>
    <row r="64" spans="1:96" s="4" customFormat="1" ht="15.95" customHeight="1" x14ac:dyDescent="0.25">
      <c r="A64" s="216"/>
      <c r="B64" s="199"/>
      <c r="C64" s="22" t="s">
        <v>5</v>
      </c>
      <c r="D64" s="47"/>
      <c r="E64" s="49">
        <f>SUM('[1]КОЛПИНО Янв. '!D61:E61,'[2]КОЛПИНО Февр.'!D61:E61,'[3]КОЛПИНО Март'!D61:E61,'[4]КОЛПИНО Апр.'!D61:E61,'[5]КОЛПИНО Май'!D61:E61,'[6]КОЛПИНО Июнь'!D61:E61,'[7]КОЛПИНО Июль'!D61:E61,'[8]КОЛПИНО Авг.'!D61:E61,'[9]КОЛПИНО Сент.'!D61:E61,'[10]КОЛПИНО Окт.'!D61:E61,'[11]КОЛПИНО Нояб.'!D61:E61,'[12]КОЛПИНО Дек.'!D61:E61)</f>
        <v>2.8090000000000002</v>
      </c>
      <c r="F64" s="67">
        <v>0.75</v>
      </c>
      <c r="G64" s="49">
        <f>SUM('[1]КОЛПИНО Янв. '!F61:G61,'[2]КОЛПИНО Февр.'!F61:G61,'[3]КОЛПИНО Март'!F61:G61,'[4]КОЛПИНО Апр.'!F61:G61,'[5]КОЛПИНО Май'!F61:G61,'[6]КОЛПИНО Июнь'!F61:G61,'[7]КОЛПИНО Июль'!F61:G61,'[8]КОЛПИНО Авг.'!F61:G61,'[9]КОЛПИНО Сент.'!F61:G61,'[10]КОЛПИНО Окт.'!F61:G61,'[11]КОЛПИНО Нояб.'!F61:G61,'[12]КОЛПИНО Дек.'!F61:G61)</f>
        <v>6.9109999999999996</v>
      </c>
      <c r="H64" s="47"/>
      <c r="I64" s="49">
        <f>SUM('[1]КОЛПИНО Янв. '!H61:I61,'[2]КОЛПИНО Февр.'!H61:I61,'[3]КОЛПИНО Март'!H61:I61,'[4]КОЛПИНО Апр.'!H61:I61,'[5]КОЛПИНО Май'!H61:I61,'[6]КОЛПИНО Июнь'!H61:I61,'[7]КОЛПИНО Июль'!H61:I61,'[8]КОЛПИНО Авг.'!H61:I61,'[9]КОЛПИНО Сент.'!H61:I61,'[10]КОЛПИНО Окт.'!H61:I61,'[11]КОЛПИНО Нояб.'!H61:I61,'[12]КОЛПИНО Дек.'!H61:I61)</f>
        <v>5.4540000000000006</v>
      </c>
      <c r="J64" s="47"/>
      <c r="K64" s="49">
        <f>SUM('[1]КОЛПИНО Янв. '!J61:K61,'[2]КОЛПИНО Февр.'!J61:K61,'[3]КОЛПИНО Март'!J61:K61,'[4]КОЛПИНО Апр.'!J61:K61,'[5]КОЛПИНО Май'!J61:K61,'[6]КОЛПИНО Июнь'!J61:K61,'[7]КОЛПИНО Июль'!J61:K61,'[8]КОЛПИНО Авг.'!J61:K61,'[9]КОЛПИНО Сент.'!J61:K61,'[10]КОЛПИНО Окт.'!J61:K61,'[11]КОЛПИНО Нояб.'!J61:K61,'[12]КОЛПИНО Дек.'!J61:K61)</f>
        <v>10.694000000000001</v>
      </c>
      <c r="L64" s="47"/>
      <c r="M64" s="49">
        <f>SUM('[1]КОЛПИНО Янв. '!L61:M61,'[2]КОЛПИНО Февр.'!L61:M61,'[3]КОЛПИНО Март'!L61:M61,'[4]КОЛПИНО Апр.'!L61:M61,'[5]КОЛПИНО Май'!L61:M61,'[6]КОЛПИНО Июнь'!L61:M61,'[7]КОЛПИНО Июль'!L61:M61,'[8]КОЛПИНО Авг.'!L61:M61,'[9]КОЛПИНО Сент.'!L61:M61,'[10]КОЛПИНО Окт.'!L61:M61,'[11]КОЛПИНО Нояб.'!L61:M61,'[12]КОЛПИНО Дек.'!L61:M61)</f>
        <v>0</v>
      </c>
      <c r="N64" s="47"/>
      <c r="O64" s="49">
        <f>SUM('[1]КОЛПИНО Янв. '!N61:O61,'[2]КОЛПИНО Февр.'!N61:O61,'[3]КОЛПИНО Март'!N61:O61,'[4]КОЛПИНО Апр.'!N61:O61,'[5]КОЛПИНО Май'!N61:O61,'[6]КОЛПИНО Июнь'!N61:O61,'[7]КОЛПИНО Июль'!N61:O61,'[8]КОЛПИНО Авг.'!N61:O61,'[9]КОЛПИНО Сент.'!N61:O61,'[10]КОЛПИНО Окт.'!N61:O61,'[11]КОЛПИНО Нояб.'!N61:O61,'[12]КОЛПИНО Дек.'!N61:O61)</f>
        <v>8.4819999999999993</v>
      </c>
      <c r="P64" s="67">
        <v>4.5</v>
      </c>
      <c r="Q64" s="49">
        <f>SUM('[1]КОЛПИНО Янв. '!P61:Q61,'[2]КОЛПИНО Февр.'!P61:Q61,'[3]КОЛПИНО Март'!P61:Q61,'[4]КОЛПИНО Апр.'!P61:Q61,'[5]КОЛПИНО Май'!P61:Q61,'[6]КОЛПИНО Июнь'!P61:Q61,'[7]КОЛПИНО Июль'!P61:Q61,'[8]КОЛПИНО Авг.'!P61:Q61,'[9]КОЛПИНО Сент.'!P61:Q61,'[10]КОЛПИНО Окт.'!P61:Q61,'[11]КОЛПИНО Нояб.'!P61:Q61,'[12]КОЛПИНО Дек.'!P61:Q61)</f>
        <v>20.373999999999999</v>
      </c>
      <c r="R64" s="47"/>
      <c r="S64" s="49">
        <f>SUM('[1]КОЛПИНО Янв. '!R61:S61,'[2]КОЛПИНО Февр.'!R61:S61,'[3]КОЛПИНО Март'!R61:S61,'[4]КОЛПИНО Апр.'!R61:S61,'[5]КОЛПИНО Май'!R61:S61,'[6]КОЛПИНО Июнь'!R61:S61,'[7]КОЛПИНО Июль'!R61:S61,'[8]КОЛПИНО Авг.'!R61:S61,'[9]КОЛПИНО Сент.'!R61:S61,'[10]КОЛПИНО Окт.'!R61:S61,'[11]КОЛПИНО Нояб.'!R61:S61,'[12]КОЛПИНО Дек.'!R61:S61)</f>
        <v>9.9260000000000002</v>
      </c>
      <c r="T64" s="47"/>
      <c r="U64" s="49">
        <f>SUM('[1]КОЛПИНО Янв. '!T61:U61,'[2]КОЛПИНО Февр.'!T61:U61,'[3]КОЛПИНО Март'!T61:U61,'[4]КОЛПИНО Апр.'!T61:U61,'[5]КОЛПИНО Май'!T61:U61,'[6]КОЛПИНО Июнь'!T61:U61,'[7]КОЛПИНО Июль'!T61:U61,'[8]КОЛПИНО Авг.'!T61:U61,'[9]КОЛПИНО Сент.'!T61:U61,'[10]КОЛПИНО Окт.'!T61:U61,'[11]КОЛПИНО Нояб.'!T61:U61,'[12]КОЛПИНО Дек.'!T61:U61)</f>
        <v>1.2709999999999999</v>
      </c>
      <c r="V64" s="69">
        <f>15+8+3</f>
        <v>26</v>
      </c>
      <c r="W64" s="49">
        <f>SUM('[1]КОЛПИНО Янв. '!V61:W61,'[2]КОЛПИНО Февр.'!V61:W61,'[3]КОЛПИНО Март'!V61:W61,'[4]КОЛПИНО Апр.'!V61:W61,'[5]КОЛПИНО Май'!V61:W61,'[6]КОЛПИНО Июнь'!V61:W61,'[7]КОЛПИНО Июль'!V61:W61,'[8]КОЛПИНО Авг.'!V61:W61,'[9]КОЛПИНО Сент.'!V61:W61,'[10]КОЛПИНО Окт.'!V61:W61,'[11]КОЛПИНО Нояб.'!V61:W61,'[12]КОЛПИНО Дек.'!V61:W61)</f>
        <v>4.2650000000000006</v>
      </c>
      <c r="X64" s="67">
        <f>30+3</f>
        <v>33</v>
      </c>
      <c r="Y64" s="49">
        <f>SUM('[1]КОЛПИНО Янв. '!X61:Y61,'[2]КОЛПИНО Февр.'!X61:Y61,'[3]КОЛПИНО Март'!X61:Y61,'[4]КОЛПИНО Апр.'!X61:Y61,'[5]КОЛПИНО Май'!X61:Y61,'[6]КОЛПИНО Июнь'!X61:Y61,'[7]КОЛПИНО Июль'!X61:Y61,'[8]КОЛПИНО Авг.'!X61:Y61,'[9]КОЛПИНО Сент.'!X61:Y61,'[10]КОЛПИНО Окт.'!X61:Y61,'[11]КОЛПИНО Нояб.'!X61:Y61,'[12]КОЛПИНО Дек.'!X61:Y61)</f>
        <v>10.966000000000001</v>
      </c>
      <c r="Z64" s="70">
        <f>37.5+3.75</f>
        <v>41.25</v>
      </c>
      <c r="AA64" s="49">
        <f>SUM('[1]КОЛПИНО Янв. '!Z61:AA61,'[2]КОЛПИНО Февр.'!Z61:AA61,'[3]КОЛПИНО Март'!Z61:AA61,'[4]КОЛПИНО Апр.'!Z61:AA61,'[5]КОЛПИНО Май'!Z61:AA61,'[6]КОЛПИНО Июнь'!Z61:AA61,'[7]КОЛПИНО Июль'!Z61:AA61,'[8]КОЛПИНО Авг.'!Z61:AA61,'[9]КОЛПИНО Сент.'!Z61:AA61,'[10]КОЛПИНО Окт.'!Z61:AA61,'[11]КОЛПИНО Нояб.'!Z61:AA61,'[12]КОЛПИНО Дек.'!Z61:AA61)</f>
        <v>54.887</v>
      </c>
      <c r="AB64" s="70">
        <f>37.5+3.75</f>
        <v>41.25</v>
      </c>
      <c r="AC64" s="49">
        <f>SUM('[1]КОЛПИНО Янв. '!AB61:AC61,'[2]КОЛПИНО Февр.'!AB61:AC61,'[3]КОЛПИНО Март'!AB61:AC61,'[4]КОЛПИНО Апр.'!AB61:AC61,'[5]КОЛПИНО Май'!AB61:AC61,'[6]КОЛПИНО Июнь'!AB61:AC61,'[7]КОЛПИНО Июль'!AB61:AC61,'[8]КОЛПИНО Авг.'!AB61:AC61,'[9]КОЛПИНО Сент.'!AB61:AC61,'[10]КОЛПИНО Окт.'!AB61:AC61,'[11]КОЛПИНО Нояб.'!AB61:AC61,'[12]КОЛПИНО Дек.'!AB61:AC61)</f>
        <v>114.71799999999999</v>
      </c>
      <c r="AD64" s="47"/>
      <c r="AE64" s="49">
        <f>SUM('[1]КОЛПИНО Янв. '!AD61:AE61,'[2]КОЛПИНО Февр.'!AD61:AE61,'[3]КОЛПИНО Март'!AD61:AE61,'[4]КОЛПИНО Апр.'!AD61:AE61,'[5]КОЛПИНО Май'!AD61:AE61,'[6]КОЛПИНО Июнь'!AD61:AE61,'[7]КОЛПИНО Июль'!AD61:AE61,'[8]КОЛПИНО Авг.'!AD61:AE61,'[9]КОЛПИНО Сент.'!AD61:AE61,'[10]КОЛПИНО Окт.'!AD61:AE61,'[11]КОЛПИНО Нояб.'!AD61:AE61,'[12]КОЛПИНО Дек.'!AD61:AE61)</f>
        <v>8.8890000000000011</v>
      </c>
      <c r="AF64" s="47"/>
      <c r="AG64" s="49">
        <f>SUM('[1]КОЛПИНО Янв. '!AF61:AG61,'[2]КОЛПИНО Февр.'!AF61:AG61,'[3]КОЛПИНО Март'!AF61:AG61,'[4]КОЛПИНО Апр.'!AF61:AG61,'[5]КОЛПИНО Май'!AF61:AG61,'[6]КОЛПИНО Июнь'!AF61:AG61,'[7]КОЛПИНО Июль'!AF61:AG61,'[8]КОЛПИНО Авг.'!AF61:AG61,'[9]КОЛПИНО Сент.'!AF61:AG61,'[10]КОЛПИНО Окт.'!AF61:AG61,'[11]КОЛПИНО Нояб.'!AF61:AG61,'[12]КОЛПИНО Дек.'!AF61:AG61)</f>
        <v>4.6349999999999998</v>
      </c>
      <c r="AH64" s="47"/>
      <c r="AI64" s="49">
        <f>SUM('[1]КОЛПИНО Янв. '!AH61:AI61,'[2]КОЛПИНО Февр.'!AH61:AI61,'[3]КОЛПИНО Март'!AH61:AI61,'[4]КОЛПИНО Апр.'!AH61:AI61,'[5]КОЛПИНО Май'!AH61:AI61,'[6]КОЛПИНО Июнь'!AH61:AI61,'[7]КОЛПИНО Июль'!AH61:AI61,'[8]КОЛПИНО Авг.'!AH61:AI61,'[9]КОЛПИНО Сент.'!AH61:AI61,'[10]КОЛПИНО Окт.'!AH61:AI61,'[11]КОЛПИНО Нояб.'!AH61:AI61,'[12]КОЛПИНО Дек.'!AH61:AI61)</f>
        <v>60.936</v>
      </c>
      <c r="AJ64" s="47"/>
      <c r="AK64" s="49">
        <f>SUM('[1]КОЛПИНО Янв. '!AJ61:AK61,'[2]КОЛПИНО Февр.'!AJ61:AK61,'[3]КОЛПИНО Март'!AJ61:AK61,'[4]КОЛПИНО Апр.'!AJ61:AK61,'[5]КОЛПИНО Май'!AJ61:AK61,'[6]КОЛПИНО Июнь'!AJ61:AK61,'[7]КОЛПИНО Июль'!AJ61:AK61,'[8]КОЛПИНО Авг.'!AJ61:AK61,'[9]КОЛПИНО Сент.'!AJ61:AK61,'[10]КОЛПИНО Окт.'!AJ61:AK61,'[11]КОЛПИНО Нояб.'!AJ61:AK61,'[12]КОЛПИНО Дек.'!AJ61:AK61)</f>
        <v>23.377000000000002</v>
      </c>
      <c r="AL64" s="67">
        <v>3</v>
      </c>
      <c r="AM64" s="49">
        <f>SUM('[1]КОЛПИНО Янв. '!AL61:AM61,'[2]КОЛПИНО Февр.'!AL61:AM61,'[3]КОЛПИНО Март'!AL61:AM61,'[4]КОЛПИНО Апр.'!AL61:AM61,'[5]КОЛПИНО Май'!AL61:AM61,'[6]КОЛПИНО Июнь'!AL61:AM61,'[7]КОЛПИНО Июль'!AL61:AM61,'[8]КОЛПИНО Авг.'!AL61:AM61,'[9]КОЛПИНО Сент.'!AL61:AM61,'[10]КОЛПИНО Окт.'!AL61:AM61,'[11]КОЛПИНО Нояб.'!AL61:AM61,'[12]КОЛПИНО Дек.'!AL61:AM61)</f>
        <v>7.359</v>
      </c>
      <c r="AN64" s="67">
        <v>1.5</v>
      </c>
      <c r="AO64" s="49">
        <f>SUM('[1]КОЛПИНО Янв. '!AN61:AO61,'[2]КОЛПИНО Февр.'!AN61:AO61,'[3]КОЛПИНО Март'!AN61:AO61,'[4]КОЛПИНО Апр.'!AN61:AO61,'[5]КОЛПИНО Май'!AN61:AO61,'[6]КОЛПИНО Июнь'!AN61:AO61,'[7]КОЛПИНО Июль'!AN61:AO61,'[8]КОЛПИНО Авг.'!AN61:AO61,'[9]КОЛПИНО Сент.'!AN61:AO61,'[10]КОЛПИНО Окт.'!AN61:AO61,'[11]КОЛПИНО Нояб.'!AN61:AO61,'[12]КОЛПИНО Дек.'!AN61:AO61)</f>
        <v>62.598999999999997</v>
      </c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19"/>
      <c r="CK64" s="19"/>
      <c r="CL64" s="19"/>
      <c r="CM64" s="19"/>
      <c r="CN64" s="19"/>
      <c r="CO64" s="19"/>
      <c r="CP64" s="19"/>
      <c r="CQ64" s="19"/>
      <c r="CR64" s="19"/>
    </row>
    <row r="65" spans="1:96" s="4" customFormat="1" ht="15.95" customHeight="1" x14ac:dyDescent="0.25">
      <c r="A65" s="216" t="s">
        <v>74</v>
      </c>
      <c r="B65" s="199" t="s">
        <v>66</v>
      </c>
      <c r="C65" s="22" t="s">
        <v>64</v>
      </c>
      <c r="D65" s="47"/>
      <c r="E65" s="49">
        <f>SUM('[1]КОЛПИНО Янв. '!D62:E62,'[2]КОЛПИНО Февр.'!D62:E62,'[3]КОЛПИНО Март'!D62:E62,'[4]КОЛПИНО Апр.'!D62:E62,'[5]КОЛПИНО Май'!D62:E62,'[6]КОЛПИНО Июнь'!D62:E62,'[7]КОЛПИНО Июль'!D62:E62,'[8]КОЛПИНО Авг.'!D62:E62,'[9]КОЛПИНО Сент.'!D62:E62,'[10]КОЛПИНО Окт.'!D62:E62,'[11]КОЛПИНО Нояб.'!D62:E62,'[12]КОЛПИНО Дек.'!D62:E62)</f>
        <v>0</v>
      </c>
      <c r="F65" s="47"/>
      <c r="G65" s="49">
        <f>SUM('[1]КОЛПИНО Янв. '!F62:G62,'[2]КОЛПИНО Февр.'!F62:G62,'[3]КОЛПИНО Март'!F62:G62,'[4]КОЛПИНО Апр.'!F62:G62,'[5]КОЛПИНО Май'!F62:G62,'[6]КОЛПИНО Июнь'!F62:G62,'[7]КОЛПИНО Июль'!F62:G62,'[8]КОЛПИНО Авг.'!F62:G62,'[9]КОЛПИНО Сент.'!F62:G62,'[10]КОЛПИНО Окт.'!F62:G62,'[11]КОЛПИНО Нояб.'!F62:G62,'[12]КОЛПИНО Дек.'!F62:G62)</f>
        <v>0</v>
      </c>
      <c r="H65" s="47"/>
      <c r="I65" s="49">
        <f>SUM('[1]КОЛПИНО Янв. '!H62:I62,'[2]КОЛПИНО Февр.'!H62:I62,'[3]КОЛПИНО Март'!H62:I62,'[4]КОЛПИНО Апр.'!H62:I62,'[5]КОЛПИНО Май'!H62:I62,'[6]КОЛПИНО Июнь'!H62:I62,'[7]КОЛПИНО Июль'!H62:I62,'[8]КОЛПИНО Авг.'!H62:I62,'[9]КОЛПИНО Сент.'!H62:I62,'[10]КОЛПИНО Окт.'!H62:I62,'[11]КОЛПИНО Нояб.'!H62:I62,'[12]КОЛПИНО Дек.'!H62:I62)</f>
        <v>0</v>
      </c>
      <c r="J65" s="47"/>
      <c r="K65" s="49">
        <f>SUM('[1]КОЛПИНО Янв. '!J62:K62,'[2]КОЛПИНО Февр.'!J62:K62,'[3]КОЛПИНО Март'!J62:K62,'[4]КОЛПИНО Апр.'!J62:K62,'[5]КОЛПИНО Май'!J62:K62,'[6]КОЛПИНО Июнь'!J62:K62,'[7]КОЛПИНО Июль'!J62:K62,'[8]КОЛПИНО Авг.'!J62:K62,'[9]КОЛПИНО Сент.'!J62:K62,'[10]КОЛПИНО Окт.'!J62:K62,'[11]КОЛПИНО Нояб.'!J62:K62,'[12]КОЛПИНО Дек.'!J62:K62)</f>
        <v>0</v>
      </c>
      <c r="L65" s="47"/>
      <c r="M65" s="49">
        <f>SUM('[1]КОЛПИНО Янв. '!L62:M62,'[2]КОЛПИНО Февр.'!L62:M62,'[3]КОЛПИНО Март'!L62:M62,'[4]КОЛПИНО Апр.'!L62:M62,'[5]КОЛПИНО Май'!L62:M62,'[6]КОЛПИНО Июнь'!L62:M62,'[7]КОЛПИНО Июль'!L62:M62,'[8]КОЛПИНО Авг.'!L62:M62,'[9]КОЛПИНО Сент.'!L62:M62,'[10]КОЛПИНО Окт.'!L62:M62,'[11]КОЛПИНО Нояб.'!L62:M62,'[12]КОЛПИНО Дек.'!L62:M62)</f>
        <v>0</v>
      </c>
      <c r="N65" s="47">
        <v>50</v>
      </c>
      <c r="O65" s="49">
        <f>SUM('[1]КОЛПИНО Янв. '!N62:O62,'[2]КОЛПИНО Февр.'!N62:O62,'[3]КОЛПИНО Март'!N62:O62,'[4]КОЛПИНО Апр.'!N62:O62,'[5]КОЛПИНО Май'!N62:O62,'[6]КОЛПИНО Июнь'!N62:O62,'[7]КОЛПИНО Июль'!N62:O62,'[8]КОЛПИНО Авг.'!N62:O62,'[9]КОЛПИНО Сент.'!N62:O62,'[10]КОЛПИНО Окт.'!N62:O62,'[11]КОЛПИНО Нояб.'!N62:O62,'[12]КОЛПИНО Дек.'!N62:O62)</f>
        <v>0</v>
      </c>
      <c r="P65" s="47"/>
      <c r="Q65" s="49">
        <f>SUM('[1]КОЛПИНО Янв. '!P62:Q62,'[2]КОЛПИНО Февр.'!P62:Q62,'[3]КОЛПИНО Март'!P62:Q62,'[4]КОЛПИНО Апр.'!P62:Q62,'[5]КОЛПИНО Май'!P62:Q62,'[6]КОЛПИНО Июнь'!P62:Q62,'[7]КОЛПИНО Июль'!P62:Q62,'[8]КОЛПИНО Авг.'!P62:Q62,'[9]КОЛПИНО Сент.'!P62:Q62,'[10]КОЛПИНО Окт.'!P62:Q62,'[11]КОЛПИНО Нояб.'!P62:Q62,'[12]КОЛПИНО Дек.'!P62:Q62)</f>
        <v>0</v>
      </c>
      <c r="R65" s="47"/>
      <c r="S65" s="49">
        <f>SUM('[1]КОЛПИНО Янв. '!R62:S62,'[2]КОЛПИНО Февр.'!R62:S62,'[3]КОЛПИНО Март'!R62:S62,'[4]КОЛПИНО Апр.'!R62:S62,'[5]КОЛПИНО Май'!R62:S62,'[6]КОЛПИНО Июнь'!R62:S62,'[7]КОЛПИНО Июль'!R62:S62,'[8]КОЛПИНО Авг.'!R62:S62,'[9]КОЛПИНО Сент.'!R62:S62,'[10]КОЛПИНО Окт.'!R62:S62,'[11]КОЛПИНО Нояб.'!R62:S62,'[12]КОЛПИНО Дек.'!R62:S62)</f>
        <v>0</v>
      </c>
      <c r="T65" s="47"/>
      <c r="U65" s="49">
        <f>SUM('[1]КОЛПИНО Янв. '!T62:U62,'[2]КОЛПИНО Февр.'!T62:U62,'[3]КОЛПИНО Март'!T62:U62,'[4]КОЛПИНО Апр.'!T62:U62,'[5]КОЛПИНО Май'!T62:U62,'[6]КОЛПИНО Июнь'!T62:U62,'[7]КОЛПИНО Июль'!T62:U62,'[8]КОЛПИНО Авг.'!T62:U62,'[9]КОЛПИНО Сент.'!T62:U62,'[10]КОЛПИНО Окт.'!T62:U62,'[11]КОЛПИНО Нояб.'!T62:U62,'[12]КОЛПИНО Дек.'!T62:U62)</f>
        <v>4</v>
      </c>
      <c r="V65" s="47"/>
      <c r="W65" s="49">
        <f>SUM('[1]КОЛПИНО Янв. '!V62:W62,'[2]КОЛПИНО Февр.'!V62:W62,'[3]КОЛПИНО Март'!V62:W62,'[4]КОЛПИНО Апр.'!V62:W62,'[5]КОЛПИНО Май'!V62:W62,'[6]КОЛПИНО Июнь'!V62:W62,'[7]КОЛПИНО Июль'!V62:W62,'[8]КОЛПИНО Авг.'!V62:W62,'[9]КОЛПИНО Сент.'!V62:W62,'[10]КОЛПИНО Окт.'!V62:W62,'[11]КОЛПИНО Нояб.'!V62:W62,'[12]КОЛПИНО Дек.'!V62:W62)</f>
        <v>0</v>
      </c>
      <c r="X65" s="47"/>
      <c r="Y65" s="49">
        <f>SUM('[1]КОЛПИНО Янв. '!X62:Y62,'[2]КОЛПИНО Февр.'!X62:Y62,'[3]КОЛПИНО Март'!X62:Y62,'[4]КОЛПИНО Апр.'!X62:Y62,'[5]КОЛПИНО Май'!X62:Y62,'[6]КОЛПИНО Июнь'!X62:Y62,'[7]КОЛПИНО Июль'!X62:Y62,'[8]КОЛПИНО Авг.'!X62:Y62,'[9]КОЛПИНО Сент.'!X62:Y62,'[10]КОЛПИНО Окт.'!X62:Y62,'[11]КОЛПИНО Нояб.'!X62:Y62,'[12]КОЛПИНО Дек.'!X62:Y62)</f>
        <v>0</v>
      </c>
      <c r="Z65" s="47"/>
      <c r="AA65" s="49">
        <f>SUM('[1]КОЛПИНО Янв. '!Z62:AA62,'[2]КОЛПИНО Февр.'!Z62:AA62,'[3]КОЛПИНО Март'!Z62:AA62,'[4]КОЛПИНО Апр.'!Z62:AA62,'[5]КОЛПИНО Май'!Z62:AA62,'[6]КОЛПИНО Июнь'!Z62:AA62,'[7]КОЛПИНО Июль'!Z62:AA62,'[8]КОЛПИНО Авг.'!Z62:AA62,'[9]КОЛПИНО Сент.'!Z62:AA62,'[10]КОЛПИНО Окт.'!Z62:AA62,'[11]КОЛПИНО Нояб.'!Z62:AA62,'[12]КОЛПИНО Дек.'!Z62:AA62)</f>
        <v>2.2999999999999998</v>
      </c>
      <c r="AB65" s="47"/>
      <c r="AC65" s="49">
        <f>SUM('[1]КОЛПИНО Янв. '!AB62:AC62,'[2]КОЛПИНО Февр.'!AB62:AC62,'[3]КОЛПИНО Март'!AB62:AC62,'[4]КОЛПИНО Апр.'!AB62:AC62,'[5]КОЛПИНО Май'!AB62:AC62,'[6]КОЛПИНО Июнь'!AB62:AC62,'[7]КОЛПИНО Июль'!AB62:AC62,'[8]КОЛПИНО Авг.'!AB62:AC62,'[9]КОЛПИНО Сент.'!AB62:AC62,'[10]КОЛПИНО Окт.'!AB62:AC62,'[11]КОЛПИНО Нояб.'!AB62:AC62,'[12]КОЛПИНО Дек.'!AB62:AC62)</f>
        <v>0</v>
      </c>
      <c r="AD65" s="47"/>
      <c r="AE65" s="49">
        <f>SUM('[1]КОЛПИНО Янв. '!AD62:AE62,'[2]КОЛПИНО Февр.'!AD62:AE62,'[3]КОЛПИНО Март'!AD62:AE62,'[4]КОЛПИНО Апр.'!AD62:AE62,'[5]КОЛПИНО Май'!AD62:AE62,'[6]КОЛПИНО Июнь'!AD62:AE62,'[7]КОЛПИНО Июль'!AD62:AE62,'[8]КОЛПИНО Авг.'!AD62:AE62,'[9]КОЛПИНО Сент.'!AD62:AE62,'[10]КОЛПИНО Окт.'!AD62:AE62,'[11]КОЛПИНО Нояб.'!AD62:AE62,'[12]КОЛПИНО Дек.'!AD62:AE62)</f>
        <v>0</v>
      </c>
      <c r="AF65" s="47"/>
      <c r="AG65" s="49">
        <f>SUM('[1]КОЛПИНО Янв. '!AF62:AG62,'[2]КОЛПИНО Февр.'!AF62:AG62,'[3]КОЛПИНО Март'!AF62:AG62,'[4]КОЛПИНО Апр.'!AF62:AG62,'[5]КОЛПИНО Май'!AF62:AG62,'[6]КОЛПИНО Июнь'!AF62:AG62,'[7]КОЛПИНО Июль'!AF62:AG62,'[8]КОЛПИНО Авг.'!AF62:AG62,'[9]КОЛПИНО Сент.'!AF62:AG62,'[10]КОЛПИНО Окт.'!AF62:AG62,'[11]КОЛПИНО Нояб.'!AF62:AG62,'[12]КОЛПИНО Дек.'!AF62:AG62)</f>
        <v>0</v>
      </c>
      <c r="AH65" s="47"/>
      <c r="AI65" s="49">
        <f>SUM('[1]КОЛПИНО Янв. '!AH62:AI62,'[2]КОЛПИНО Февр.'!AH62:AI62,'[3]КОЛПИНО Март'!AH62:AI62,'[4]КОЛПИНО Апр.'!AH62:AI62,'[5]КОЛПИНО Май'!AH62:AI62,'[6]КОЛПИНО Июнь'!AH62:AI62,'[7]КОЛПИНО Июль'!AH62:AI62,'[8]КОЛПИНО Авг.'!AH62:AI62,'[9]КОЛПИНО Сент.'!AH62:AI62,'[10]КОЛПИНО Окт.'!AH62:AI62,'[11]КОЛПИНО Нояб.'!AH62:AI62,'[12]КОЛПИНО Дек.'!AH62:AI62)</f>
        <v>5.5</v>
      </c>
      <c r="AJ65" s="47"/>
      <c r="AK65" s="49">
        <f>SUM('[1]КОЛПИНО Янв. '!AJ62:AK62,'[2]КОЛПИНО Февр.'!AJ62:AK62,'[3]КОЛПИНО Март'!AJ62:AK62,'[4]КОЛПИНО Апр.'!AJ62:AK62,'[5]КОЛПИНО Май'!AJ62:AK62,'[6]КОЛПИНО Июнь'!AJ62:AK62,'[7]КОЛПИНО Июль'!AJ62:AK62,'[8]КОЛПИНО Авг.'!AJ62:AK62,'[9]КОЛПИНО Сент.'!AJ62:AK62,'[10]КОЛПИНО Окт.'!AJ62:AK62,'[11]КОЛПИНО Нояб.'!AJ62:AK62,'[12]КОЛПИНО Дек.'!AJ62:AK62)</f>
        <v>7</v>
      </c>
      <c r="AL65" s="47"/>
      <c r="AM65" s="49">
        <f>SUM('[1]КОЛПИНО Янв. '!AL62:AM62,'[2]КОЛПИНО Февр.'!AL62:AM62,'[3]КОЛПИНО Март'!AL62:AM62,'[4]КОЛПИНО Апр.'!AL62:AM62,'[5]КОЛПИНО Май'!AL62:AM62,'[6]КОЛПИНО Июнь'!AL62:AM62,'[7]КОЛПИНО Июль'!AL62:AM62,'[8]КОЛПИНО Авг.'!AL62:AM62,'[9]КОЛПИНО Сент.'!AL62:AM62,'[10]КОЛПИНО Окт.'!AL62:AM62,'[11]КОЛПИНО Нояб.'!AL62:AM62,'[12]КОЛПИНО Дек.'!AL62:AM62)</f>
        <v>8.3000000000000007</v>
      </c>
      <c r="AN65" s="47"/>
      <c r="AO65" s="49">
        <f>SUM('[1]КОЛПИНО Янв. '!AN62:AO62,'[2]КОЛПИНО Февр.'!AN62:AO62,'[3]КОЛПИНО Март'!AN62:AO62,'[4]КОЛПИНО Апр.'!AN62:AO62,'[5]КОЛПИНО Май'!AN62:AO62,'[6]КОЛПИНО Июнь'!AN62:AO62,'[7]КОЛПИНО Июль'!AN62:AO62,'[8]КОЛПИНО Авг.'!AN62:AO62,'[9]КОЛПИНО Сент.'!AN62:AO62,'[10]КОЛПИНО Окт.'!AN62:AO62,'[11]КОЛПИНО Нояб.'!AN62:AO62,'[12]КОЛПИНО Дек.'!AN62:AO62)</f>
        <v>8.8000000000000007</v>
      </c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</row>
    <row r="66" spans="1:96" s="4" customFormat="1" ht="15.95" customHeight="1" x14ac:dyDescent="0.25">
      <c r="A66" s="216"/>
      <c r="B66" s="199"/>
      <c r="C66" s="22" t="s">
        <v>5</v>
      </c>
      <c r="D66" s="47"/>
      <c r="E66" s="49">
        <f>SUM('[1]КОЛПИНО Янв. '!D63:E63,'[2]КОЛПИНО Февр.'!D63:E63,'[3]КОЛПИНО Март'!D63:E63,'[4]КОЛПИНО Апр.'!D63:E63,'[5]КОЛПИНО Май'!D63:E63,'[6]КОЛПИНО Июнь'!D63:E63,'[7]КОЛПИНО Июль'!D63:E63,'[8]КОЛПИНО Авг.'!D63:E63,'[9]КОЛПИНО Сент.'!D63:E63,'[10]КОЛПИНО Окт.'!D63:E63,'[11]КОЛПИНО Нояб.'!D63:E63,'[12]КОЛПИНО Дек.'!D63:E63)</f>
        <v>0</v>
      </c>
      <c r="F66" s="47"/>
      <c r="G66" s="49">
        <f>SUM('[1]КОЛПИНО Янв. '!F63:G63,'[2]КОЛПИНО Февр.'!F63:G63,'[3]КОЛПИНО Март'!F63:G63,'[4]КОЛПИНО Апр.'!F63:G63,'[5]КОЛПИНО Май'!F63:G63,'[6]КОЛПИНО Июнь'!F63:G63,'[7]КОЛПИНО Июль'!F63:G63,'[8]КОЛПИНО Авг.'!F63:G63,'[9]КОЛПИНО Сент.'!F63:G63,'[10]КОЛПИНО Окт.'!F63:G63,'[11]КОЛПИНО Нояб.'!F63:G63,'[12]КОЛПИНО Дек.'!F63:G63)</f>
        <v>0</v>
      </c>
      <c r="H66" s="47"/>
      <c r="I66" s="49">
        <f>SUM('[1]КОЛПИНО Янв. '!H63:I63,'[2]КОЛПИНО Февр.'!H63:I63,'[3]КОЛПИНО Март'!H63:I63,'[4]КОЛПИНО Апр.'!H63:I63,'[5]КОЛПИНО Май'!H63:I63,'[6]КОЛПИНО Июнь'!H63:I63,'[7]КОЛПИНО Июль'!H63:I63,'[8]КОЛПИНО Авг.'!H63:I63,'[9]КОЛПИНО Сент.'!H63:I63,'[10]КОЛПИНО Окт.'!H63:I63,'[11]КОЛПИНО Нояб.'!H63:I63,'[12]КОЛПИНО Дек.'!H63:I63)</f>
        <v>0</v>
      </c>
      <c r="J66" s="47"/>
      <c r="K66" s="49">
        <f>SUM('[1]КОЛПИНО Янв. '!J63:K63,'[2]КОЛПИНО Февр.'!J63:K63,'[3]КОЛПИНО Март'!J63:K63,'[4]КОЛПИНО Апр.'!J63:K63,'[5]КОЛПИНО Май'!J63:K63,'[6]КОЛПИНО Июнь'!J63:K63,'[7]КОЛПИНО Июль'!J63:K63,'[8]КОЛПИНО Авг.'!J63:K63,'[9]КОЛПИНО Сент.'!J63:K63,'[10]КОЛПИНО Окт.'!J63:K63,'[11]КОЛПИНО Нояб.'!J63:K63,'[12]КОЛПИНО Дек.'!J63:K63)</f>
        <v>0</v>
      </c>
      <c r="L66" s="47"/>
      <c r="M66" s="49">
        <f>SUM('[1]КОЛПИНО Янв. '!L63:M63,'[2]КОЛПИНО Февр.'!L63:M63,'[3]КОЛПИНО Март'!L63:M63,'[4]КОЛПИНО Апр.'!L63:M63,'[5]КОЛПИНО Май'!L63:M63,'[6]КОЛПИНО Июнь'!L63:M63,'[7]КОЛПИНО Июль'!L63:M63,'[8]КОЛПИНО Авг.'!L63:M63,'[9]КОЛПИНО Сент.'!L63:M63,'[10]КОЛПИНО Окт.'!L63:M63,'[11]КОЛПИНО Нояб.'!L63:M63,'[12]КОЛПИНО Дек.'!L63:M63)</f>
        <v>0</v>
      </c>
      <c r="N66" s="55">
        <v>45</v>
      </c>
      <c r="O66" s="49">
        <f>SUM('[1]КОЛПИНО Янв. '!N63:O63,'[2]КОЛПИНО Февр.'!N63:O63,'[3]КОЛПИНО Март'!N63:O63,'[4]КОЛПИНО Апр.'!N63:O63,'[5]КОЛПИНО Май'!N63:O63,'[6]КОЛПИНО Июнь'!N63:O63,'[7]КОЛПИНО Июль'!N63:O63,'[8]КОЛПИНО Авг.'!N63:O63,'[9]КОЛПИНО Сент.'!N63:O63,'[10]КОЛПИНО Окт.'!N63:O63,'[11]КОЛПИНО Нояб.'!N63:O63,'[12]КОЛПИНО Дек.'!N63:O63)</f>
        <v>0</v>
      </c>
      <c r="P66" s="47"/>
      <c r="Q66" s="49">
        <f>SUM('[1]КОЛПИНО Янв. '!P63:Q63,'[2]КОЛПИНО Февр.'!P63:Q63,'[3]КОЛПИНО Март'!P63:Q63,'[4]КОЛПИНО Апр.'!P63:Q63,'[5]КОЛПИНО Май'!P63:Q63,'[6]КОЛПИНО Июнь'!P63:Q63,'[7]КОЛПИНО Июль'!P63:Q63,'[8]КОЛПИНО Авг.'!P63:Q63,'[9]КОЛПИНО Сент.'!P63:Q63,'[10]КОЛПИНО Окт.'!P63:Q63,'[11]КОЛПИНО Нояб.'!P63:Q63,'[12]КОЛПИНО Дек.'!P63:Q63)</f>
        <v>0</v>
      </c>
      <c r="R66" s="47"/>
      <c r="S66" s="49">
        <f>SUM('[1]КОЛПИНО Янв. '!R63:S63,'[2]КОЛПИНО Февр.'!R63:S63,'[3]КОЛПИНО Март'!R63:S63,'[4]КОЛПИНО Апр.'!R63:S63,'[5]КОЛПИНО Май'!R63:S63,'[6]КОЛПИНО Июнь'!R63:S63,'[7]КОЛПИНО Июль'!R63:S63,'[8]КОЛПИНО Авг.'!R63:S63,'[9]КОЛПИНО Сент.'!R63:S63,'[10]КОЛПИНО Окт.'!R63:S63,'[11]КОЛПИНО Нояб.'!R63:S63,'[12]КОЛПИНО Дек.'!R63:S63)</f>
        <v>0</v>
      </c>
      <c r="T66" s="47"/>
      <c r="U66" s="49">
        <f>SUM('[1]КОЛПИНО Янв. '!T63:U63,'[2]КОЛПИНО Февр.'!T63:U63,'[3]КОЛПИНО Март'!T63:U63,'[4]КОЛПИНО Апр.'!T63:U63,'[5]КОЛПИНО Май'!T63:U63,'[6]КОЛПИНО Июнь'!T63:U63,'[7]КОЛПИНО Июль'!T63:U63,'[8]КОЛПИНО Авг.'!T63:U63,'[9]КОЛПИНО Сент.'!T63:U63,'[10]КОЛПИНО Окт.'!T63:U63,'[11]КОЛПИНО Нояб.'!T63:U63,'[12]КОЛПИНО Дек.'!T63:U63)</f>
        <v>5.7160000000000002</v>
      </c>
      <c r="V66" s="47"/>
      <c r="W66" s="49">
        <f>SUM('[1]КОЛПИНО Янв. '!V63:W63,'[2]КОЛПИНО Февр.'!V63:W63,'[3]КОЛПИНО Март'!V63:W63,'[4]КОЛПИНО Апр.'!V63:W63,'[5]КОЛПИНО Май'!V63:W63,'[6]КОЛПИНО Июнь'!V63:W63,'[7]КОЛПИНО Июль'!V63:W63,'[8]КОЛПИНО Авг.'!V63:W63,'[9]КОЛПИНО Сент.'!V63:W63,'[10]КОЛПИНО Окт.'!V63:W63,'[11]КОЛПИНО Нояб.'!V63:W63,'[12]КОЛПИНО Дек.'!V63:W63)</f>
        <v>0</v>
      </c>
      <c r="X66" s="47"/>
      <c r="Y66" s="49">
        <f>SUM('[1]КОЛПИНО Янв. '!X63:Y63,'[2]КОЛПИНО Февр.'!X63:Y63,'[3]КОЛПИНО Март'!X63:Y63,'[4]КОЛПИНО Апр.'!X63:Y63,'[5]КОЛПИНО Май'!X63:Y63,'[6]КОЛПИНО Июнь'!X63:Y63,'[7]КОЛПИНО Июль'!X63:Y63,'[8]КОЛПИНО Авг.'!X63:Y63,'[9]КОЛПИНО Сент.'!X63:Y63,'[10]КОЛПИНО Окт.'!X63:Y63,'[11]КОЛПИНО Нояб.'!X63:Y63,'[12]КОЛПИНО Дек.'!X63:Y63)</f>
        <v>0</v>
      </c>
      <c r="Z66" s="47"/>
      <c r="AA66" s="49">
        <f>SUM('[1]КОЛПИНО Янв. '!Z63:AA63,'[2]КОЛПИНО Февр.'!Z63:AA63,'[3]КОЛПИНО Март'!Z63:AA63,'[4]КОЛПИНО Апр.'!Z63:AA63,'[5]КОЛПИНО Май'!Z63:AA63,'[6]КОЛПИНО Июнь'!Z63:AA63,'[7]КОЛПИНО Июль'!Z63:AA63,'[8]КОЛПИНО Авг.'!Z63:AA63,'[9]КОЛПИНО Сент.'!Z63:AA63,'[10]КОЛПИНО Окт.'!Z63:AA63,'[11]КОЛПИНО Нояб.'!Z63:AA63,'[12]КОЛПИНО Дек.'!Z63:AA63)</f>
        <v>1.3580000000000001</v>
      </c>
      <c r="AB66" s="47"/>
      <c r="AC66" s="49">
        <f>SUM('[1]КОЛПИНО Янв. '!AB63:AC63,'[2]КОЛПИНО Февр.'!AB63:AC63,'[3]КОЛПИНО Март'!AB63:AC63,'[4]КОЛПИНО Апр.'!AB63:AC63,'[5]КОЛПИНО Май'!AB63:AC63,'[6]КОЛПИНО Июнь'!AB63:AC63,'[7]КОЛПИНО Июль'!AB63:AC63,'[8]КОЛПИНО Авг.'!AB63:AC63,'[9]КОЛПИНО Сент.'!AB63:AC63,'[10]КОЛПИНО Окт.'!AB63:AC63,'[11]КОЛПИНО Нояб.'!AB63:AC63,'[12]КОЛПИНО Дек.'!AB63:AC63)</f>
        <v>0</v>
      </c>
      <c r="AD66" s="47"/>
      <c r="AE66" s="49">
        <f>SUM('[1]КОЛПИНО Янв. '!AD63:AE63,'[2]КОЛПИНО Февр.'!AD63:AE63,'[3]КОЛПИНО Март'!AD63:AE63,'[4]КОЛПИНО Апр.'!AD63:AE63,'[5]КОЛПИНО Май'!AD63:AE63,'[6]КОЛПИНО Июнь'!AD63:AE63,'[7]КОЛПИНО Июль'!AD63:AE63,'[8]КОЛПИНО Авг.'!AD63:AE63,'[9]КОЛПИНО Сент.'!AD63:AE63,'[10]КОЛПИНО Окт.'!AD63:AE63,'[11]КОЛПИНО Нояб.'!AD63:AE63,'[12]КОЛПИНО Дек.'!AD63:AE63)</f>
        <v>0</v>
      </c>
      <c r="AF66" s="47"/>
      <c r="AG66" s="49">
        <f>SUM('[1]КОЛПИНО Янв. '!AF63:AG63,'[2]КОЛПИНО Февр.'!AF63:AG63,'[3]КОЛПИНО Март'!AF63:AG63,'[4]КОЛПИНО Апр.'!AF63:AG63,'[5]КОЛПИНО Май'!AF63:AG63,'[6]КОЛПИНО Июнь'!AF63:AG63,'[7]КОЛПИНО Июль'!AF63:AG63,'[8]КОЛПИНО Авг.'!AF63:AG63,'[9]КОЛПИНО Сент.'!AF63:AG63,'[10]КОЛПИНО Окт.'!AF63:AG63,'[11]КОЛПИНО Нояб.'!AF63:AG63,'[12]КОЛПИНО Дек.'!AF63:AG63)</f>
        <v>0</v>
      </c>
      <c r="AH66" s="47"/>
      <c r="AI66" s="49">
        <f>SUM('[1]КОЛПИНО Янв. '!AH63:AI63,'[2]КОЛПИНО Февр.'!AH63:AI63,'[3]КОЛПИНО Март'!AH63:AI63,'[4]КОЛПИНО Апр.'!AH63:AI63,'[5]КОЛПИНО Май'!AH63:AI63,'[6]КОЛПИНО Июнь'!AH63:AI63,'[7]КОЛПИНО Июль'!AH63:AI63,'[8]КОЛПИНО Авг.'!AH63:AI63,'[9]КОЛПИНО Сент.'!AH63:AI63,'[10]КОЛПИНО Окт.'!AH63:AI63,'[11]КОЛПИНО Нояб.'!AH63:AI63,'[12]КОЛПИНО Дек.'!AH63:AI63)</f>
        <v>6.0130000000000008</v>
      </c>
      <c r="AJ66" s="47"/>
      <c r="AK66" s="49">
        <f>SUM('[1]КОЛПИНО Янв. '!AJ63:AK63,'[2]КОЛПИНО Февр.'!AJ63:AK63,'[3]КОЛПИНО Март'!AJ63:AK63,'[4]КОЛПИНО Апр.'!AJ63:AK63,'[5]КОЛПИНО Май'!AJ63:AK63,'[6]КОЛПИНО Июнь'!AJ63:AK63,'[7]КОЛПИНО Июль'!AJ63:AK63,'[8]КОЛПИНО Авг.'!AJ63:AK63,'[9]КОЛПИНО Сент.'!AJ63:AK63,'[10]КОЛПИНО Окт.'!AJ63:AK63,'[11]КОЛПИНО Нояб.'!AJ63:AK63,'[12]КОЛПИНО Дек.'!AJ63:AK63)</f>
        <v>4.4930000000000003</v>
      </c>
      <c r="AL66" s="47"/>
      <c r="AM66" s="49">
        <f>SUM('[1]КОЛПИНО Янв. '!AL63:AM63,'[2]КОЛПИНО Февр.'!AL63:AM63,'[3]КОЛПИНО Март'!AL63:AM63,'[4]КОЛПИНО Апр.'!AL63:AM63,'[5]КОЛПИНО Май'!AL63:AM63,'[6]КОЛПИНО Июнь'!AL63:AM63,'[7]КОЛПИНО Июль'!AL63:AM63,'[8]КОЛПИНО Авг.'!AL63:AM63,'[9]КОЛПИНО Сент.'!AL63:AM63,'[10]КОЛПИНО Окт.'!AL63:AM63,'[11]КОЛПИНО Нояб.'!AL63:AM63,'[12]КОЛПИНО Дек.'!AL63:AM63)</f>
        <v>19.131999999999998</v>
      </c>
      <c r="AN66" s="47"/>
      <c r="AO66" s="49">
        <f>SUM('[1]КОЛПИНО Янв. '!AN63:AO63,'[2]КОЛПИНО Февр.'!AN63:AO63,'[3]КОЛПИНО Март'!AN63:AO63,'[4]КОЛПИНО Апр.'!AN63:AO63,'[5]КОЛПИНО Май'!AN63:AO63,'[6]КОЛПИНО Июнь'!AN63:AO63,'[7]КОЛПИНО Июль'!AN63:AO63,'[8]КОЛПИНО Авг.'!AN63:AO63,'[9]КОЛПИНО Сент.'!AN63:AO63,'[10]КОЛПИНО Окт.'!AN63:AO63,'[11]КОЛПИНО Нояб.'!AN63:AO63,'[12]КОЛПИНО Дек.'!AN63:AO63)</f>
        <v>12.968</v>
      </c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19"/>
    </row>
    <row r="67" spans="1:96" s="4" customFormat="1" ht="15.95" customHeight="1" x14ac:dyDescent="0.25">
      <c r="A67" s="216" t="s">
        <v>75</v>
      </c>
      <c r="B67" s="199" t="s">
        <v>43</v>
      </c>
      <c r="C67" s="22" t="s">
        <v>10</v>
      </c>
      <c r="D67" s="47"/>
      <c r="E67" s="49">
        <f>SUM('[1]КОЛПИНО Янв. '!D64:E64,'[2]КОЛПИНО Февр.'!D64:E64,'[3]КОЛПИНО Март'!D64:E64,'[4]КОЛПИНО Апр.'!D64:E64,'[5]КОЛПИНО Май'!D64:E64,'[6]КОЛПИНО Июнь'!D64:E64,'[7]КОЛПИНО Июль'!D64:E64,'[8]КОЛПИНО Авг.'!D64:E64,'[9]КОЛПИНО Сент.'!D64:E64,'[10]КОЛПИНО Окт.'!D64:E64,'[11]КОЛПИНО Нояб.'!D64:E64,'[12]КОЛПИНО Дек.'!D64:E64)</f>
        <v>0</v>
      </c>
      <c r="F67" s="47"/>
      <c r="G67" s="49">
        <f>SUM('[1]КОЛПИНО Янв. '!F64:G64,'[2]КОЛПИНО Февр.'!F64:G64,'[3]КОЛПИНО Март'!F64:G64,'[4]КОЛПИНО Апр.'!F64:G64,'[5]КОЛПИНО Май'!F64:G64,'[6]КОЛПИНО Июнь'!F64:G64,'[7]КОЛПИНО Июль'!F64:G64,'[8]КОЛПИНО Авг.'!F64:G64,'[9]КОЛПИНО Сент.'!F64:G64,'[10]КОЛПИНО Окт.'!F64:G64,'[11]КОЛПИНО Нояб.'!F64:G64,'[12]КОЛПИНО Дек.'!F64:G64)</f>
        <v>0</v>
      </c>
      <c r="H67" s="47"/>
      <c r="I67" s="49">
        <f>SUM('[1]КОЛПИНО Янв. '!H64:I64,'[2]КОЛПИНО Февр.'!H64:I64,'[3]КОЛПИНО Март'!H64:I64,'[4]КОЛПИНО Апр.'!H64:I64,'[5]КОЛПИНО Май'!H64:I64,'[6]КОЛПИНО Июнь'!H64:I64,'[7]КОЛПИНО Июль'!H64:I64,'[8]КОЛПИНО Авг.'!H64:I64,'[9]КОЛПИНО Сент.'!H64:I64,'[10]КОЛПИНО Окт.'!H64:I64,'[11]КОЛПИНО Нояб.'!H64:I64,'[12]КОЛПИНО Дек.'!H64:I64)</f>
        <v>0</v>
      </c>
      <c r="J67" s="47"/>
      <c r="K67" s="49">
        <f>SUM('[1]КОЛПИНО Янв. '!J64:K64,'[2]КОЛПИНО Февр.'!J64:K64,'[3]КОЛПИНО Март'!J64:K64,'[4]КОЛПИНО Апр.'!J64:K64,'[5]КОЛПИНО Май'!J64:K64,'[6]КОЛПИНО Июнь'!J64:K64,'[7]КОЛПИНО Июль'!J64:K64,'[8]КОЛПИНО Авг.'!J64:K64,'[9]КОЛПИНО Сент.'!J64:K64,'[10]КОЛПИНО Окт.'!J64:K64,'[11]КОЛПИНО Нояб.'!J64:K64,'[12]КОЛПИНО Дек.'!J64:K64)</f>
        <v>0</v>
      </c>
      <c r="L67" s="47"/>
      <c r="M67" s="49">
        <f>SUM('[1]КОЛПИНО Янв. '!L64:M64,'[2]КОЛПИНО Февр.'!L64:M64,'[3]КОЛПИНО Март'!L64:M64,'[4]КОЛПИНО Апр.'!L64:M64,'[5]КОЛПИНО Май'!L64:M64,'[6]КОЛПИНО Июнь'!L64:M64,'[7]КОЛПИНО Июль'!L64:M64,'[8]КОЛПИНО Авг.'!L64:M64,'[9]КОЛПИНО Сент.'!L64:M64,'[10]КОЛПИНО Окт.'!L64:M64,'[11]КОЛПИНО Нояб.'!L64:M64,'[12]КОЛПИНО Дек.'!L64:M64)</f>
        <v>0</v>
      </c>
      <c r="N67" s="47"/>
      <c r="O67" s="49">
        <f>SUM('[1]КОЛПИНО Янв. '!N64:O64,'[2]КОЛПИНО Февр.'!N64:O64,'[3]КОЛПИНО Март'!N64:O64,'[4]КОЛПИНО Апр.'!N64:O64,'[5]КОЛПИНО Май'!N64:O64,'[6]КОЛПИНО Июнь'!N64:O64,'[7]КОЛПИНО Июль'!N64:O64,'[8]КОЛПИНО Авг.'!N64:O64,'[9]КОЛПИНО Сент.'!N64:O64,'[10]КОЛПИНО Окт.'!N64:O64,'[11]КОЛПИНО Нояб.'!N64:O64,'[12]КОЛПИНО Дек.'!N64:O64)</f>
        <v>0</v>
      </c>
      <c r="P67" s="47"/>
      <c r="Q67" s="49">
        <f>SUM('[1]КОЛПИНО Янв. '!P64:Q64,'[2]КОЛПИНО Февр.'!P64:Q64,'[3]КОЛПИНО Март'!P64:Q64,'[4]КОЛПИНО Апр.'!P64:Q64,'[5]КОЛПИНО Май'!P64:Q64,'[6]КОЛПИНО Июнь'!P64:Q64,'[7]КОЛПИНО Июль'!P64:Q64,'[8]КОЛПИНО Авг.'!P64:Q64,'[9]КОЛПИНО Сент.'!P64:Q64,'[10]КОЛПИНО Окт.'!P64:Q64,'[11]КОЛПИНО Нояб.'!P64:Q64,'[12]КОЛПИНО Дек.'!P64:Q64)</f>
        <v>0</v>
      </c>
      <c r="R67" s="47"/>
      <c r="S67" s="49">
        <f>SUM('[1]КОЛПИНО Янв. '!R64:S64,'[2]КОЛПИНО Февр.'!R64:S64,'[3]КОЛПИНО Март'!R64:S64,'[4]КОЛПИНО Апр.'!R64:S64,'[5]КОЛПИНО Май'!R64:S64,'[6]КОЛПИНО Июнь'!R64:S64,'[7]КОЛПИНО Июль'!R64:S64,'[8]КОЛПИНО Авг.'!R64:S64,'[9]КОЛПИНО Сент.'!R64:S64,'[10]КОЛПИНО Окт.'!R64:S64,'[11]КОЛПИНО Нояб.'!R64:S64,'[12]КОЛПИНО Дек.'!R64:S64)</f>
        <v>0</v>
      </c>
      <c r="T67" s="47"/>
      <c r="U67" s="49">
        <f>SUM('[1]КОЛПИНО Янв. '!T64:U64,'[2]КОЛПИНО Февр.'!T64:U64,'[3]КОЛПИНО Март'!T64:U64,'[4]КОЛПИНО Апр.'!T64:U64,'[5]КОЛПИНО Май'!T64:U64,'[6]КОЛПИНО Июнь'!T64:U64,'[7]КОЛПИНО Июль'!T64:U64,'[8]КОЛПИНО Авг.'!T64:U64,'[9]КОЛПИНО Сент.'!T64:U64,'[10]КОЛПИНО Окт.'!T64:U64,'[11]КОЛПИНО Нояб.'!T64:U64,'[12]КОЛПИНО Дек.'!T64:U64)</f>
        <v>0</v>
      </c>
      <c r="V67" s="47"/>
      <c r="W67" s="49">
        <f>SUM('[1]КОЛПИНО Янв. '!V64:W64,'[2]КОЛПИНО Февр.'!V64:W64,'[3]КОЛПИНО Март'!V64:W64,'[4]КОЛПИНО Апр.'!V64:W64,'[5]КОЛПИНО Май'!V64:W64,'[6]КОЛПИНО Июнь'!V64:W64,'[7]КОЛПИНО Июль'!V64:W64,'[8]КОЛПИНО Авг.'!V64:W64,'[9]КОЛПИНО Сент.'!V64:W64,'[10]КОЛПИНО Окт.'!V64:W64,'[11]КОЛПИНО Нояб.'!V64:W64,'[12]КОЛПИНО Дек.'!V64:W64)</f>
        <v>0</v>
      </c>
      <c r="X67" s="47"/>
      <c r="Y67" s="49">
        <f>SUM('[1]КОЛПИНО Янв. '!X64:Y64,'[2]КОЛПИНО Февр.'!X64:Y64,'[3]КОЛПИНО Март'!X64:Y64,'[4]КОЛПИНО Апр.'!X64:Y64,'[5]КОЛПИНО Май'!X64:Y64,'[6]КОЛПИНО Июнь'!X64:Y64,'[7]КОЛПИНО Июль'!X64:Y64,'[8]КОЛПИНО Авг.'!X64:Y64,'[9]КОЛПИНО Сент.'!X64:Y64,'[10]КОЛПИНО Окт.'!X64:Y64,'[11]КОЛПИНО Нояб.'!X64:Y64,'[12]КОЛПИНО Дек.'!X64:Y64)</f>
        <v>0</v>
      </c>
      <c r="Z67" s="47"/>
      <c r="AA67" s="49">
        <f>SUM('[1]КОЛПИНО Янв. '!Z64:AA64,'[2]КОЛПИНО Февр.'!Z64:AA64,'[3]КОЛПИНО Март'!Z64:AA64,'[4]КОЛПИНО Апр.'!Z64:AA64,'[5]КОЛПИНО Май'!Z64:AA64,'[6]КОЛПИНО Июнь'!Z64:AA64,'[7]КОЛПИНО Июль'!Z64:AA64,'[8]КОЛПИНО Авг.'!Z64:AA64,'[9]КОЛПИНО Сент.'!Z64:AA64,'[10]КОЛПИНО Окт.'!Z64:AA64,'[11]КОЛПИНО Нояб.'!Z64:AA64,'[12]КОЛПИНО Дек.'!Z64:AA64)</f>
        <v>0</v>
      </c>
      <c r="AB67" s="47"/>
      <c r="AC67" s="49">
        <f>SUM('[1]КОЛПИНО Янв. '!AB64:AC64,'[2]КОЛПИНО Февр.'!AB64:AC64,'[3]КОЛПИНО Март'!AB64:AC64,'[4]КОЛПИНО Апр.'!AB64:AC64,'[5]КОЛПИНО Май'!AB64:AC64,'[6]КОЛПИНО Июнь'!AB64:AC64,'[7]КОЛПИНО Июль'!AB64:AC64,'[8]КОЛПИНО Авг.'!AB64:AC64,'[9]КОЛПИНО Сент.'!AB64:AC64,'[10]КОЛПИНО Окт.'!AB64:AC64,'[11]КОЛПИНО Нояб.'!AB64:AC64,'[12]КОЛПИНО Дек.'!AB64:AC64)</f>
        <v>0</v>
      </c>
      <c r="AD67" s="47">
        <v>1</v>
      </c>
      <c r="AE67" s="49">
        <f>SUM('[1]КОЛПИНО Янв. '!AD64:AE64,'[2]КОЛПИНО Февр.'!AD64:AE64,'[3]КОЛПИНО Март'!AD64:AE64,'[4]КОЛПИНО Апр.'!AD64:AE64,'[5]КОЛПИНО Май'!AD64:AE64,'[6]КОЛПИНО Июнь'!AD64:AE64,'[7]КОЛПИНО Июль'!AD64:AE64,'[8]КОЛПИНО Авг.'!AD64:AE64,'[9]КОЛПИНО Сент.'!AD64:AE64,'[10]КОЛПИНО Окт.'!AD64:AE64,'[11]КОЛПИНО Нояб.'!AD64:AE64,'[12]КОЛПИНО Дек.'!AD64:AE64)</f>
        <v>0</v>
      </c>
      <c r="AF67" s="47"/>
      <c r="AG67" s="49">
        <f>SUM('[1]КОЛПИНО Янв. '!AF64:AG64,'[2]КОЛПИНО Февр.'!AF64:AG64,'[3]КОЛПИНО Март'!AF64:AG64,'[4]КОЛПИНО Апр.'!AF64:AG64,'[5]КОЛПИНО Май'!AF64:AG64,'[6]КОЛПИНО Июнь'!AF64:AG64,'[7]КОЛПИНО Июль'!AF64:AG64,'[8]КОЛПИНО Авг.'!AF64:AG64,'[9]КОЛПИНО Сент.'!AF64:AG64,'[10]КОЛПИНО Окт.'!AF64:AG64,'[11]КОЛПИНО Нояб.'!AF64:AG64,'[12]КОЛПИНО Дек.'!AF64:AG64)</f>
        <v>0</v>
      </c>
      <c r="AH67" s="47">
        <v>1</v>
      </c>
      <c r="AI67" s="49">
        <f>SUM('[1]КОЛПИНО Янв. '!AH64:AI64,'[2]КОЛПИНО Февр.'!AH64:AI64,'[3]КОЛПИНО Март'!AH64:AI64,'[4]КОЛПИНО Апр.'!AH64:AI64,'[5]КОЛПИНО Май'!AH64:AI64,'[6]КОЛПИНО Июнь'!AH64:AI64,'[7]КОЛПИНО Июль'!AH64:AI64,'[8]КОЛПИНО Авг.'!AH64:AI64,'[9]КОЛПИНО Сент.'!AH64:AI64,'[10]КОЛПИНО Окт.'!AH64:AI64,'[11]КОЛПИНО Нояб.'!AH64:AI64,'[12]КОЛПИНО Дек.'!AH64:AI64)</f>
        <v>4</v>
      </c>
      <c r="AJ67" s="47">
        <v>1</v>
      </c>
      <c r="AK67" s="49">
        <f>SUM('[1]КОЛПИНО Янв. '!AJ64:AK64,'[2]КОЛПИНО Февр.'!AJ64:AK64,'[3]КОЛПИНО Март'!AJ64:AK64,'[4]КОЛПИНО Апр.'!AJ64:AK64,'[5]КОЛПИНО Май'!AJ64:AK64,'[6]КОЛПИНО Июнь'!AJ64:AK64,'[7]КОЛПИНО Июль'!AJ64:AK64,'[8]КОЛПИНО Авг.'!AJ64:AK64,'[9]КОЛПИНО Сент.'!AJ64:AK64,'[10]КОЛПИНО Окт.'!AJ64:AK64,'[11]КОЛПИНО Нояб.'!AJ64:AK64,'[12]КОЛПИНО Дек.'!AJ64:AK64)</f>
        <v>1</v>
      </c>
      <c r="AL67" s="47">
        <v>1</v>
      </c>
      <c r="AM67" s="49">
        <f>SUM('[1]КОЛПИНО Янв. '!AL64:AM64,'[2]КОЛПИНО Февр.'!AL64:AM64,'[3]КОЛПИНО Март'!AL64:AM64,'[4]КОЛПИНО Апр.'!AL64:AM64,'[5]КОЛПИНО Май'!AL64:AM64,'[6]КОЛПИНО Июнь'!AL64:AM64,'[7]КОЛПИНО Июль'!AL64:AM64,'[8]КОЛПИНО Авг.'!AL64:AM64,'[9]КОЛПИНО Сент.'!AL64:AM64,'[10]КОЛПИНО Окт.'!AL64:AM64,'[11]КОЛПИНО Нояб.'!AL64:AM64,'[12]КОЛПИНО Дек.'!AL64:AM64)</f>
        <v>2</v>
      </c>
      <c r="AN67" s="47"/>
      <c r="AO67" s="49">
        <f>SUM('[1]КОЛПИНО Янв. '!AN64:AO64,'[2]КОЛПИНО Февр.'!AN64:AO64,'[3]КОЛПИНО Март'!AN64:AO64,'[4]КОЛПИНО Апр.'!AN64:AO64,'[5]КОЛПИНО Май'!AN64:AO64,'[6]КОЛПИНО Июнь'!AN64:AO64,'[7]КОЛПИНО Июль'!AN64:AO64,'[8]КОЛПИНО Авг.'!AN64:AO64,'[9]КОЛПИНО Сент.'!AN64:AO64,'[10]КОЛПИНО Окт.'!AN64:AO64,'[11]КОЛПИНО Нояб.'!AN64:AO64,'[12]КОЛПИНО Дек.'!AN64:AO64)</f>
        <v>0</v>
      </c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  <c r="BO67" s="19"/>
      <c r="BP67" s="19"/>
      <c r="BQ67" s="19"/>
      <c r="BR67" s="19"/>
      <c r="BS67" s="19"/>
      <c r="BT67" s="19"/>
      <c r="BU67" s="19"/>
      <c r="BV67" s="19"/>
      <c r="BW67" s="19"/>
      <c r="BX67" s="19"/>
      <c r="BY67" s="19"/>
      <c r="BZ67" s="19"/>
      <c r="CA67" s="19"/>
      <c r="CB67" s="19"/>
      <c r="CC67" s="19"/>
      <c r="CD67" s="19"/>
      <c r="CE67" s="19"/>
      <c r="CF67" s="19"/>
      <c r="CG67" s="19"/>
      <c r="CH67" s="19"/>
      <c r="CI67" s="19"/>
      <c r="CJ67" s="19"/>
      <c r="CK67" s="19"/>
      <c r="CL67" s="19"/>
      <c r="CM67" s="19"/>
      <c r="CN67" s="19"/>
      <c r="CO67" s="19"/>
      <c r="CP67" s="19"/>
      <c r="CQ67" s="19"/>
      <c r="CR67" s="19"/>
    </row>
    <row r="68" spans="1:96" s="4" customFormat="1" ht="15.95" customHeight="1" x14ac:dyDescent="0.25">
      <c r="A68" s="216"/>
      <c r="B68" s="199"/>
      <c r="C68" s="22" t="s">
        <v>5</v>
      </c>
      <c r="D68" s="47"/>
      <c r="E68" s="49">
        <f>SUM('[1]КОЛПИНО Янв. '!D65:E65,'[2]КОЛПИНО Февр.'!D65:E65,'[3]КОЛПИНО Март'!D65:E65,'[4]КОЛПИНО Апр.'!D65:E65,'[5]КОЛПИНО Май'!D65:E65,'[6]КОЛПИНО Июнь'!D65:E65,'[7]КОЛПИНО Июль'!D65:E65,'[8]КОЛПИНО Авг.'!D65:E65,'[9]КОЛПИНО Сент.'!D65:E65,'[10]КОЛПИНО Окт.'!D65:E65,'[11]КОЛПИНО Нояб.'!D65:E65,'[12]КОЛПИНО Дек.'!D65:E65)</f>
        <v>0</v>
      </c>
      <c r="F68" s="47"/>
      <c r="G68" s="49">
        <f>SUM('[1]КОЛПИНО Янв. '!F65:G65,'[2]КОЛПИНО Февр.'!F65:G65,'[3]КОЛПИНО Март'!F65:G65,'[4]КОЛПИНО Апр.'!F65:G65,'[5]КОЛПИНО Май'!F65:G65,'[6]КОЛПИНО Июнь'!F65:G65,'[7]КОЛПИНО Июль'!F65:G65,'[8]КОЛПИНО Авг.'!F65:G65,'[9]КОЛПИНО Сент.'!F65:G65,'[10]КОЛПИНО Окт.'!F65:G65,'[11]КОЛПИНО Нояб.'!F65:G65,'[12]КОЛПИНО Дек.'!F65:G65)</f>
        <v>0</v>
      </c>
      <c r="H68" s="47"/>
      <c r="I68" s="49">
        <f>SUM('[1]КОЛПИНО Янв. '!H65:I65,'[2]КОЛПИНО Февр.'!H65:I65,'[3]КОЛПИНО Март'!H65:I65,'[4]КОЛПИНО Апр.'!H65:I65,'[5]КОЛПИНО Май'!H65:I65,'[6]КОЛПИНО Июнь'!H65:I65,'[7]КОЛПИНО Июль'!H65:I65,'[8]КОЛПИНО Авг.'!H65:I65,'[9]КОЛПИНО Сент.'!H65:I65,'[10]КОЛПИНО Окт.'!H65:I65,'[11]КОЛПИНО Нояб.'!H65:I65,'[12]КОЛПИНО Дек.'!H65:I65)</f>
        <v>0</v>
      </c>
      <c r="J68" s="47"/>
      <c r="K68" s="49">
        <f>SUM('[1]КОЛПИНО Янв. '!J65:K65,'[2]КОЛПИНО Февр.'!J65:K65,'[3]КОЛПИНО Март'!J65:K65,'[4]КОЛПИНО Апр.'!J65:K65,'[5]КОЛПИНО Май'!J65:K65,'[6]КОЛПИНО Июнь'!J65:K65,'[7]КОЛПИНО Июль'!J65:K65,'[8]КОЛПИНО Авг.'!J65:K65,'[9]КОЛПИНО Сент.'!J65:K65,'[10]КОЛПИНО Окт.'!J65:K65,'[11]КОЛПИНО Нояб.'!J65:K65,'[12]КОЛПИНО Дек.'!J65:K65)</f>
        <v>0</v>
      </c>
      <c r="L68" s="47"/>
      <c r="M68" s="49">
        <f>SUM('[1]КОЛПИНО Янв. '!L65:M65,'[2]КОЛПИНО Февр.'!L65:M65,'[3]КОЛПИНО Март'!L65:M65,'[4]КОЛПИНО Апр.'!L65:M65,'[5]КОЛПИНО Май'!L65:M65,'[6]КОЛПИНО Июнь'!L65:M65,'[7]КОЛПИНО Июль'!L65:M65,'[8]КОЛПИНО Авг.'!L65:M65,'[9]КОЛПИНО Сент.'!L65:M65,'[10]КОЛПИНО Окт.'!L65:M65,'[11]КОЛПИНО Нояб.'!L65:M65,'[12]КОЛПИНО Дек.'!L65:M65)</f>
        <v>0</v>
      </c>
      <c r="N68" s="47"/>
      <c r="O68" s="49">
        <f>SUM('[1]КОЛПИНО Янв. '!N65:O65,'[2]КОЛПИНО Февр.'!N65:O65,'[3]КОЛПИНО Март'!N65:O65,'[4]КОЛПИНО Апр.'!N65:O65,'[5]КОЛПИНО Май'!N65:O65,'[6]КОЛПИНО Июнь'!N65:O65,'[7]КОЛПИНО Июль'!N65:O65,'[8]КОЛПИНО Авг.'!N65:O65,'[9]КОЛПИНО Сент.'!N65:O65,'[10]КОЛПИНО Окт.'!N65:O65,'[11]КОЛПИНО Нояб.'!N65:O65,'[12]КОЛПИНО Дек.'!N65:O65)</f>
        <v>0</v>
      </c>
      <c r="P68" s="47"/>
      <c r="Q68" s="49">
        <f>SUM('[1]КОЛПИНО Янв. '!P65:Q65,'[2]КОЛПИНО Февр.'!P65:Q65,'[3]КОЛПИНО Март'!P65:Q65,'[4]КОЛПИНО Апр.'!P65:Q65,'[5]КОЛПИНО Май'!P65:Q65,'[6]КОЛПИНО Июнь'!P65:Q65,'[7]КОЛПИНО Июль'!P65:Q65,'[8]КОЛПИНО Авг.'!P65:Q65,'[9]КОЛПИНО Сент.'!P65:Q65,'[10]КОЛПИНО Окт.'!P65:Q65,'[11]КОЛПИНО Нояб.'!P65:Q65,'[12]КОЛПИНО Дек.'!P65:Q65)</f>
        <v>0</v>
      </c>
      <c r="R68" s="47"/>
      <c r="S68" s="49">
        <f>SUM('[1]КОЛПИНО Янв. '!R65:S65,'[2]КОЛПИНО Февр.'!R65:S65,'[3]КОЛПИНО Март'!R65:S65,'[4]КОЛПИНО Апр.'!R65:S65,'[5]КОЛПИНО Май'!R65:S65,'[6]КОЛПИНО Июнь'!R65:S65,'[7]КОЛПИНО Июль'!R65:S65,'[8]КОЛПИНО Авг.'!R65:S65,'[9]КОЛПИНО Сент.'!R65:S65,'[10]КОЛПИНО Окт.'!R65:S65,'[11]КОЛПИНО Нояб.'!R65:S65,'[12]КОЛПИНО Дек.'!R65:S65)</f>
        <v>0</v>
      </c>
      <c r="T68" s="47"/>
      <c r="U68" s="49">
        <f>SUM('[1]КОЛПИНО Янв. '!T65:U65,'[2]КОЛПИНО Февр.'!T65:U65,'[3]КОЛПИНО Март'!T65:U65,'[4]КОЛПИНО Апр.'!T65:U65,'[5]КОЛПИНО Май'!T65:U65,'[6]КОЛПИНО Июнь'!T65:U65,'[7]КОЛПИНО Июль'!T65:U65,'[8]КОЛПИНО Авг.'!T65:U65,'[9]КОЛПИНО Сент.'!T65:U65,'[10]КОЛПИНО Окт.'!T65:U65,'[11]КОЛПИНО Нояб.'!T65:U65,'[12]КОЛПИНО Дек.'!T65:U65)</f>
        <v>0</v>
      </c>
      <c r="V68" s="47"/>
      <c r="W68" s="49">
        <f>SUM('[1]КОЛПИНО Янв. '!V65:W65,'[2]КОЛПИНО Февр.'!V65:W65,'[3]КОЛПИНО Март'!V65:W65,'[4]КОЛПИНО Апр.'!V65:W65,'[5]КОЛПИНО Май'!V65:W65,'[6]КОЛПИНО Июнь'!V65:W65,'[7]КОЛПИНО Июль'!V65:W65,'[8]КОЛПИНО Авг.'!V65:W65,'[9]КОЛПИНО Сент.'!V65:W65,'[10]КОЛПИНО Окт.'!V65:W65,'[11]КОЛПИНО Нояб.'!V65:W65,'[12]КОЛПИНО Дек.'!V65:W65)</f>
        <v>0</v>
      </c>
      <c r="X68" s="47"/>
      <c r="Y68" s="49">
        <f>SUM('[1]КОЛПИНО Янв. '!X65:Y65,'[2]КОЛПИНО Февр.'!X65:Y65,'[3]КОЛПИНО Март'!X65:Y65,'[4]КОЛПИНО Апр.'!X65:Y65,'[5]КОЛПИНО Май'!X65:Y65,'[6]КОЛПИНО Июнь'!X65:Y65,'[7]КОЛПИНО Июль'!X65:Y65,'[8]КОЛПИНО Авг.'!X65:Y65,'[9]КОЛПИНО Сент.'!X65:Y65,'[10]КОЛПИНО Окт.'!X65:Y65,'[11]КОЛПИНО Нояб.'!X65:Y65,'[12]КОЛПИНО Дек.'!X65:Y65)</f>
        <v>0</v>
      </c>
      <c r="Z68" s="47"/>
      <c r="AA68" s="49">
        <f>SUM('[1]КОЛПИНО Янв. '!Z65:AA65,'[2]КОЛПИНО Февр.'!Z65:AA65,'[3]КОЛПИНО Март'!Z65:AA65,'[4]КОЛПИНО Апр.'!Z65:AA65,'[5]КОЛПИНО Май'!Z65:AA65,'[6]КОЛПИНО Июнь'!Z65:AA65,'[7]КОЛПИНО Июль'!Z65:AA65,'[8]КОЛПИНО Авг.'!Z65:AA65,'[9]КОЛПИНО Сент.'!Z65:AA65,'[10]КОЛПИНО Окт.'!Z65:AA65,'[11]КОЛПИНО Нояб.'!Z65:AA65,'[12]КОЛПИНО Дек.'!Z65:AA65)</f>
        <v>0</v>
      </c>
      <c r="AB68" s="47"/>
      <c r="AC68" s="49">
        <f>SUM('[1]КОЛПИНО Янв. '!AB65:AC65,'[2]КОЛПИНО Февр.'!AB65:AC65,'[3]КОЛПИНО Март'!AB65:AC65,'[4]КОЛПИНО Апр.'!AB65:AC65,'[5]КОЛПИНО Май'!AB65:AC65,'[6]КОЛПИНО Июнь'!AB65:AC65,'[7]КОЛПИНО Июль'!AB65:AC65,'[8]КОЛПИНО Авг.'!AB65:AC65,'[9]КОЛПИНО Сент.'!AB65:AC65,'[10]КОЛПИНО Окт.'!AB65:AC65,'[11]КОЛПИНО Нояб.'!AB65:AC65,'[12]КОЛПИНО Дек.'!AB65:AC65)</f>
        <v>0</v>
      </c>
      <c r="AD68" s="55">
        <v>6</v>
      </c>
      <c r="AE68" s="49">
        <f>SUM('[1]КОЛПИНО Янв. '!AD65:AE65,'[2]КОЛПИНО Февр.'!AD65:AE65,'[3]КОЛПИНО Март'!AD65:AE65,'[4]КОЛПИНО Апр.'!AD65:AE65,'[5]КОЛПИНО Май'!AD65:AE65,'[6]КОЛПИНО Июнь'!AD65:AE65,'[7]КОЛПИНО Июль'!AD65:AE65,'[8]КОЛПИНО Авг.'!AD65:AE65,'[9]КОЛПИНО Сент.'!AD65:AE65,'[10]КОЛПИНО Окт.'!AD65:AE65,'[11]КОЛПИНО Нояб.'!AD65:AE65,'[12]КОЛПИНО Дек.'!AD65:AE65)</f>
        <v>0</v>
      </c>
      <c r="AF68" s="47"/>
      <c r="AG68" s="49">
        <f>SUM('[1]КОЛПИНО Янв. '!AF65:AG65,'[2]КОЛПИНО Февр.'!AF65:AG65,'[3]КОЛПИНО Март'!AF65:AG65,'[4]КОЛПИНО Апр.'!AF65:AG65,'[5]КОЛПИНО Май'!AF65:AG65,'[6]КОЛПИНО Июнь'!AF65:AG65,'[7]КОЛПИНО Июль'!AF65:AG65,'[8]КОЛПИНО Авг.'!AF65:AG65,'[9]КОЛПИНО Сент.'!AF65:AG65,'[10]КОЛПИНО Окт.'!AF65:AG65,'[11]КОЛПИНО Нояб.'!AF65:AG65,'[12]КОЛПИНО Дек.'!AF65:AG65)</f>
        <v>0</v>
      </c>
      <c r="AH68" s="55">
        <v>6</v>
      </c>
      <c r="AI68" s="49">
        <f>SUM('[1]КОЛПИНО Янв. '!AH65:AI65,'[2]КОЛПИНО Февр.'!AH65:AI65,'[3]КОЛПИНО Март'!AH65:AI65,'[4]КОЛПИНО Апр.'!AH65:AI65,'[5]КОЛПИНО Май'!AH65:AI65,'[6]КОЛПИНО Июнь'!AH65:AI65,'[7]КОЛПИНО Июль'!AH65:AI65,'[8]КОЛПИНО Авг.'!AH65:AI65,'[9]КОЛПИНО Сент.'!AH65:AI65,'[10]КОЛПИНО Окт.'!AH65:AI65,'[11]КОЛПИНО Нояб.'!AH65:AI65,'[12]КОЛПИНО Дек.'!AH65:AI65)</f>
        <v>21.491</v>
      </c>
      <c r="AJ68" s="55">
        <v>6</v>
      </c>
      <c r="AK68" s="49">
        <f>SUM('[1]КОЛПИНО Янв. '!AJ65:AK65,'[2]КОЛПИНО Февр.'!AJ65:AK65,'[3]КОЛПИНО Март'!AJ65:AK65,'[4]КОЛПИНО Апр.'!AJ65:AK65,'[5]КОЛПИНО Май'!AJ65:AK65,'[6]КОЛПИНО Июнь'!AJ65:AK65,'[7]КОЛПИНО Июль'!AJ65:AK65,'[8]КОЛПИНО Авг.'!AJ65:AK65,'[9]КОЛПИНО Сент.'!AJ65:AK65,'[10]КОЛПИНО Окт.'!AJ65:AK65,'[11]КОЛПИНО Нояб.'!AJ65:AK65,'[12]КОЛПИНО Дек.'!AJ65:AK65)</f>
        <v>2.25</v>
      </c>
      <c r="AL68" s="55">
        <v>6</v>
      </c>
      <c r="AM68" s="49">
        <f>SUM('[1]КОЛПИНО Янв. '!AL65:AM65,'[2]КОЛПИНО Февр.'!AL65:AM65,'[3]КОЛПИНО Март'!AL65:AM65,'[4]КОЛПИНО Апр.'!AL65:AM65,'[5]КОЛПИНО Май'!AL65:AM65,'[6]КОЛПИНО Июнь'!AL65:AM65,'[7]КОЛПИНО Июль'!AL65:AM65,'[8]КОЛПИНО Авг.'!AL65:AM65,'[9]КОЛПИНО Сент.'!AL65:AM65,'[10]КОЛПИНО Окт.'!AL65:AM65,'[11]КОЛПИНО Нояб.'!AL65:AM65,'[12]КОЛПИНО Дек.'!AL65:AM65)</f>
        <v>8.7250000000000014</v>
      </c>
      <c r="AN68" s="47"/>
      <c r="AO68" s="49">
        <f>SUM('[1]КОЛПИНО Янв. '!AN65:AO65,'[2]КОЛПИНО Февр.'!AN65:AO65,'[3]КОЛПИНО Март'!AN65:AO65,'[4]КОЛПИНО Апр.'!AN65:AO65,'[5]КОЛПИНО Май'!AN65:AO65,'[6]КОЛПИНО Июнь'!AN65:AO65,'[7]КОЛПИНО Июль'!AN65:AO65,'[8]КОЛПИНО Авг.'!AN65:AO65,'[9]КОЛПИНО Сент.'!AN65:AO65,'[10]КОЛПИНО Окт.'!AN65:AO65,'[11]КОЛПИНО Нояб.'!AN65:AO65,'[12]КОЛПИНО Дек.'!AN65:AO65)</f>
        <v>0</v>
      </c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  <c r="BS68" s="19"/>
      <c r="BT68" s="19"/>
      <c r="BU68" s="19"/>
      <c r="BV68" s="19"/>
      <c r="BW68" s="19"/>
      <c r="BX68" s="19"/>
      <c r="BY68" s="19"/>
      <c r="BZ68" s="19"/>
      <c r="CA68" s="19"/>
      <c r="CB68" s="19"/>
      <c r="CC68" s="19"/>
      <c r="CD68" s="19"/>
      <c r="CE68" s="19"/>
      <c r="CF68" s="19"/>
      <c r="CG68" s="19"/>
      <c r="CH68" s="19"/>
      <c r="CI68" s="19"/>
      <c r="CJ68" s="19"/>
      <c r="CK68" s="19"/>
      <c r="CL68" s="19"/>
      <c r="CM68" s="19"/>
      <c r="CN68" s="19"/>
      <c r="CO68" s="19"/>
      <c r="CP68" s="19"/>
      <c r="CQ68" s="19"/>
      <c r="CR68" s="19"/>
    </row>
    <row r="69" spans="1:96" s="4" customFormat="1" ht="15.95" customHeight="1" x14ac:dyDescent="0.25">
      <c r="A69" s="216" t="s">
        <v>76</v>
      </c>
      <c r="B69" s="199" t="s">
        <v>67</v>
      </c>
      <c r="C69" s="22" t="s">
        <v>10</v>
      </c>
      <c r="D69" s="47">
        <v>3</v>
      </c>
      <c r="E69" s="49">
        <f>SUM('[1]КОЛПИНО Янв. '!D66:E66,'[2]КОЛПИНО Февр.'!D66:E66,'[3]КОЛПИНО Март'!D66:E66,'[4]КОЛПИНО Апр.'!D66:E66,'[5]КОЛПИНО Май'!D66:E66,'[6]КОЛПИНО Июнь'!D66:E66,'[7]КОЛПИНО Июль'!D66:E66,'[8]КОЛПИНО Авг.'!D66:E66,'[9]КОЛПИНО Сент.'!D66:E66,'[10]КОЛПИНО Окт.'!D66:E66,'[11]КОЛПИНО Нояб.'!D66:E66,'[12]КОЛПИНО Дек.'!D66:E66)</f>
        <v>8</v>
      </c>
      <c r="F69" s="47">
        <v>7</v>
      </c>
      <c r="G69" s="49">
        <f>SUM('[1]КОЛПИНО Янв. '!F66:G66,'[2]КОЛПИНО Февр.'!F66:G66,'[3]КОЛПИНО Март'!F66:G66,'[4]КОЛПИНО Апр.'!F66:G66,'[5]КОЛПИНО Май'!F66:G66,'[6]КОЛПИНО Июнь'!F66:G66,'[7]КОЛПИНО Июль'!F66:G66,'[8]КОЛПИНО Авг.'!F66:G66,'[9]КОЛПИНО Сент.'!F66:G66,'[10]КОЛПИНО Окт.'!F66:G66,'[11]КОЛПИНО Нояб.'!F66:G66,'[12]КОЛПИНО Дек.'!F66:G66)</f>
        <v>18</v>
      </c>
      <c r="H69" s="47">
        <v>6</v>
      </c>
      <c r="I69" s="49">
        <f>SUM('[1]КОЛПИНО Янв. '!H66:I66,'[2]КОЛПИНО Февр.'!H66:I66,'[3]КОЛПИНО Март'!H66:I66,'[4]КОЛПИНО Апр.'!H66:I66,'[5]КОЛПИНО Май'!H66:I66,'[6]КОЛПИНО Июнь'!H66:I66,'[7]КОЛПИНО Июль'!H66:I66,'[8]КОЛПИНО Авг.'!H66:I66,'[9]КОЛПИНО Сент.'!H66:I66,'[10]КОЛПИНО Окт.'!H66:I66,'[11]КОЛПИНО Нояб.'!H66:I66,'[12]КОЛПИНО Дек.'!H66:I66)</f>
        <v>4</v>
      </c>
      <c r="J69" s="47">
        <v>8</v>
      </c>
      <c r="K69" s="49">
        <f>SUM('[1]КОЛПИНО Янв. '!J66:K66,'[2]КОЛПИНО Февр.'!J66:K66,'[3]КОЛПИНО Март'!J66:K66,'[4]КОЛПИНО Апр.'!J66:K66,'[5]КОЛПИНО Май'!J66:K66,'[6]КОЛПИНО Июнь'!J66:K66,'[7]КОЛПИНО Июль'!J66:K66,'[8]КОЛПИНО Авг.'!J66:K66,'[9]КОЛПИНО Сент.'!J66:K66,'[10]КОЛПИНО Окт.'!J66:K66,'[11]КОЛПИНО Нояб.'!J66:K66,'[12]КОЛПИНО Дек.'!J66:K66)</f>
        <v>23</v>
      </c>
      <c r="L69" s="47"/>
      <c r="M69" s="49">
        <f>SUM('[1]КОЛПИНО Янв. '!L66:M66,'[2]КОЛПИНО Февр.'!L66:M66,'[3]КОЛПИНО Март'!L66:M66,'[4]КОЛПИНО Апр.'!L66:M66,'[5]КОЛПИНО Май'!L66:M66,'[6]КОЛПИНО Июнь'!L66:M66,'[7]КОЛПИНО Июль'!L66:M66,'[8]КОЛПИНО Авг.'!L66:M66,'[9]КОЛПИНО Сент.'!L66:M66,'[10]КОЛПИНО Окт.'!L66:M66,'[11]КОЛПИНО Нояб.'!L66:M66,'[12]КОЛПИНО Дек.'!L66:M66)</f>
        <v>17</v>
      </c>
      <c r="N69" s="47">
        <v>3</v>
      </c>
      <c r="O69" s="49">
        <f>SUM('[1]КОЛПИНО Янв. '!N66:O66,'[2]КОЛПИНО Февр.'!N66:O66,'[3]КОЛПИНО Март'!N66:O66,'[4]КОЛПИНО Апр.'!N66:O66,'[5]КОЛПИНО Май'!N66:O66,'[6]КОЛПИНО Июнь'!N66:O66,'[7]КОЛПИНО Июль'!N66:O66,'[8]КОЛПИНО Авг.'!N66:O66,'[9]КОЛПИНО Сент.'!N66:O66,'[10]КОЛПИНО Окт.'!N66:O66,'[11]КОЛПИНО Нояб.'!N66:O66,'[12]КОЛПИНО Дек.'!N66:O66)</f>
        <v>8</v>
      </c>
      <c r="P69" s="47"/>
      <c r="Q69" s="49">
        <f>SUM('[1]КОЛПИНО Янв. '!P66:Q66,'[2]КОЛПИНО Февр.'!P66:Q66,'[3]КОЛПИНО Март'!P66:Q66,'[4]КОЛПИНО Апр.'!P66:Q66,'[5]КОЛПИНО Май'!P66:Q66,'[6]КОЛПИНО Июнь'!P66:Q66,'[7]КОЛПИНО Июль'!P66:Q66,'[8]КОЛПИНО Авг.'!P66:Q66,'[9]КОЛПИНО Сент.'!P66:Q66,'[10]КОЛПИНО Окт.'!P66:Q66,'[11]КОЛПИНО Нояб.'!P66:Q66,'[12]КОЛПИНО Дек.'!P66:Q66)</f>
        <v>2</v>
      </c>
      <c r="R69" s="47">
        <v>5</v>
      </c>
      <c r="S69" s="49">
        <f>SUM('[1]КОЛПИНО Янв. '!R66:S66,'[2]КОЛПИНО Февр.'!R66:S66,'[3]КОЛПИНО Март'!R66:S66,'[4]КОЛПИНО Апр.'!R66:S66,'[5]КОЛПИНО Май'!R66:S66,'[6]КОЛПИНО Июнь'!R66:S66,'[7]КОЛПИНО Июль'!R66:S66,'[8]КОЛПИНО Авг.'!R66:S66,'[9]КОЛПИНО Сент.'!R66:S66,'[10]КОЛПИНО Окт.'!R66:S66,'[11]КОЛПИНО Нояб.'!R66:S66,'[12]КОЛПИНО Дек.'!R66:S66)</f>
        <v>5</v>
      </c>
      <c r="T69" s="47">
        <v>4</v>
      </c>
      <c r="U69" s="49">
        <f>SUM('[1]КОЛПИНО Янв. '!T66:U66,'[2]КОЛПИНО Февр.'!T66:U66,'[3]КОЛПИНО Март'!T66:U66,'[4]КОЛПИНО Апр.'!T66:U66,'[5]КОЛПИНО Май'!T66:U66,'[6]КОЛПИНО Июнь'!T66:U66,'[7]КОЛПИНО Июль'!T66:U66,'[8]КОЛПИНО Авг.'!T66:U66,'[9]КОЛПИНО Сент.'!T66:U66,'[10]КОЛПИНО Окт.'!T66:U66,'[11]КОЛПИНО Нояб.'!T66:U66,'[12]КОЛПИНО Дек.'!T66:U66)</f>
        <v>1</v>
      </c>
      <c r="V69" s="47">
        <v>15</v>
      </c>
      <c r="W69" s="49">
        <f>SUM('[1]КОЛПИНО Янв. '!V66:W66,'[2]КОЛПИНО Февр.'!V66:W66,'[3]КОЛПИНО Март'!V66:W66,'[4]КОЛПИНО Апр.'!V66:W66,'[5]КОЛПИНО Май'!V66:W66,'[6]КОЛПИНО Июнь'!V66:W66,'[7]КОЛПИНО Июль'!V66:W66,'[8]КОЛПИНО Авг.'!V66:W66,'[9]КОЛПИНО Сент.'!V66:W66,'[10]КОЛПИНО Окт.'!V66:W66,'[11]КОЛПИНО Нояб.'!V66:W66,'[12]КОЛПИНО Дек.'!V66:W66)</f>
        <v>14</v>
      </c>
      <c r="X69" s="47">
        <v>12</v>
      </c>
      <c r="Y69" s="49">
        <f>SUM('[1]КОЛПИНО Янв. '!X66:Y66,'[2]КОЛПИНО Февр.'!X66:Y66,'[3]КОЛПИНО Март'!X66:Y66,'[4]КОЛПИНО Апр.'!X66:Y66,'[5]КОЛПИНО Май'!X66:Y66,'[6]КОЛПИНО Июнь'!X66:Y66,'[7]КОЛПИНО Июль'!X66:Y66,'[8]КОЛПИНО Авг.'!X66:Y66,'[9]КОЛПИНО Сент.'!X66:Y66,'[10]КОЛПИНО Окт.'!X66:Y66,'[11]КОЛПИНО Нояб.'!X66:Y66,'[12]КОЛПИНО Дек.'!X66:Y66)</f>
        <v>3</v>
      </c>
      <c r="Z69" s="47">
        <v>12</v>
      </c>
      <c r="AA69" s="49">
        <f>SUM('[1]КОЛПИНО Янв. '!Z66:AA66,'[2]КОЛПИНО Февр.'!Z66:AA66,'[3]КОЛПИНО Март'!Z66:AA66,'[4]КОЛПИНО Апр.'!Z66:AA66,'[5]КОЛПИНО Май'!Z66:AA66,'[6]КОЛПИНО Июнь'!Z66:AA66,'[7]КОЛПИНО Июль'!Z66:AA66,'[8]КОЛПИНО Авг.'!Z66:AA66,'[9]КОЛПИНО Сент.'!Z66:AA66,'[10]КОЛПИНО Окт.'!Z66:AA66,'[11]КОЛПИНО Нояб.'!Z66:AA66,'[12]КОЛПИНО Дек.'!Z66:AA66)</f>
        <v>41</v>
      </c>
      <c r="AB69" s="47">
        <v>12</v>
      </c>
      <c r="AC69" s="49">
        <f>SUM('[1]КОЛПИНО Янв. '!AB66:AC66,'[2]КОЛПИНО Февр.'!AB66:AC66,'[3]КОЛПИНО Март'!AB66:AC66,'[4]КОЛПИНО Апр.'!AB66:AC66,'[5]КОЛПИНО Май'!AB66:AC66,'[6]КОЛПИНО Июнь'!AB66:AC66,'[7]КОЛПИНО Июль'!AB66:AC66,'[8]КОЛПИНО Авг.'!AB66:AC66,'[9]КОЛПИНО Сент.'!AB66:AC66,'[10]КОЛПИНО Окт.'!AB66:AC66,'[11]КОЛПИНО Нояб.'!AB66:AC66,'[12]КОЛПИНО Дек.'!AB66:AC66)</f>
        <v>46</v>
      </c>
      <c r="AD69" s="47">
        <v>5</v>
      </c>
      <c r="AE69" s="49">
        <f>SUM('[1]КОЛПИНО Янв. '!AD66:AE66,'[2]КОЛПИНО Февр.'!AD66:AE66,'[3]КОЛПИНО Март'!AD66:AE66,'[4]КОЛПИНО Апр.'!AD66:AE66,'[5]КОЛПИНО Май'!AD66:AE66,'[6]КОЛПИНО Июнь'!AD66:AE66,'[7]КОЛПИНО Июль'!AD66:AE66,'[8]КОЛПИНО Авг.'!AD66:AE66,'[9]КОЛПИНО Сент.'!AD66:AE66,'[10]КОЛПИНО Окт.'!AD66:AE66,'[11]КОЛПИНО Нояб.'!AD66:AE66,'[12]КОЛПИНО Дек.'!AD66:AE66)</f>
        <v>6</v>
      </c>
      <c r="AF69" s="47"/>
      <c r="AG69" s="49">
        <f>SUM('[1]КОЛПИНО Янв. '!AF66:AG66,'[2]КОЛПИНО Февр.'!AF66:AG66,'[3]КОЛПИНО Март'!AF66:AG66,'[4]КОЛПИНО Апр.'!AF66:AG66,'[5]КОЛПИНО Май'!AF66:AG66,'[6]КОЛПИНО Июнь'!AF66:AG66,'[7]КОЛПИНО Июль'!AF66:AG66,'[8]КОЛПИНО Авг.'!AF66:AG66,'[9]КОЛПИНО Сент.'!AF66:AG66,'[10]КОЛПИНО Окт.'!AF66:AG66,'[11]КОЛПИНО Нояб.'!AF66:AG66,'[12]КОЛПИНО Дек.'!AF66:AG66)</f>
        <v>3</v>
      </c>
      <c r="AH69" s="47">
        <v>8</v>
      </c>
      <c r="AI69" s="49">
        <f>SUM('[1]КОЛПИНО Янв. '!AH66:AI66,'[2]КОЛПИНО Февр.'!AH66:AI66,'[3]КОЛПИНО Март'!AH66:AI66,'[4]КОЛПИНО Апр.'!AH66:AI66,'[5]КОЛПИНО Май'!AH66:AI66,'[6]КОЛПИНО Июнь'!AH66:AI66,'[7]КОЛПИНО Июль'!AH66:AI66,'[8]КОЛПИНО Авг.'!AH66:AI66,'[9]КОЛПИНО Сент.'!AH66:AI66,'[10]КОЛПИНО Окт.'!AH66:AI66,'[11]КОЛПИНО Нояб.'!AH66:AI66,'[12]КОЛПИНО Дек.'!AH66:AI66)</f>
        <v>21</v>
      </c>
      <c r="AJ69" s="47">
        <v>10</v>
      </c>
      <c r="AK69" s="49">
        <f>SUM('[1]КОЛПИНО Янв. '!AJ66:AK66,'[2]КОЛПИНО Февр.'!AJ66:AK66,'[3]КОЛПИНО Март'!AJ66:AK66,'[4]КОЛПИНО Апр.'!AJ66:AK66,'[5]КОЛПИНО Май'!AJ66:AK66,'[6]КОЛПИНО Июнь'!AJ66:AK66,'[7]КОЛПИНО Июль'!AJ66:AK66,'[8]КОЛПИНО Авг.'!AJ66:AK66,'[9]КОЛПИНО Сент.'!AJ66:AK66,'[10]КОЛПИНО Окт.'!AJ66:AK66,'[11]КОЛПИНО Нояб.'!AJ66:AK66,'[12]КОЛПИНО Дек.'!AJ66:AK66)</f>
        <v>17</v>
      </c>
      <c r="AL69" s="47">
        <v>12</v>
      </c>
      <c r="AM69" s="49">
        <f>SUM('[1]КОЛПИНО Янв. '!AL66:AM66,'[2]КОЛПИНО Февр.'!AL66:AM66,'[3]КОЛПИНО Март'!AL66:AM66,'[4]КОЛПИНО Апр.'!AL66:AM66,'[5]КОЛПИНО Май'!AL66:AM66,'[6]КОЛПИНО Июнь'!AL66:AM66,'[7]КОЛПИНО Июль'!AL66:AM66,'[8]КОЛПИНО Авг.'!AL66:AM66,'[9]КОЛПИНО Сент.'!AL66:AM66,'[10]КОЛПИНО Окт.'!AL66:AM66,'[11]КОЛПИНО Нояб.'!AL66:AM66,'[12]КОЛПИНО Дек.'!AL66:AM66)</f>
        <v>20</v>
      </c>
      <c r="AN69" s="47">
        <v>7</v>
      </c>
      <c r="AO69" s="49">
        <f>SUM('[1]КОЛПИНО Янв. '!AN66:AO66,'[2]КОЛПИНО Февр.'!AN66:AO66,'[3]КОЛПИНО Март'!AN66:AO66,'[4]КОЛПИНО Апр.'!AN66:AO66,'[5]КОЛПИНО Май'!AN66:AO66,'[6]КОЛПИНО Июнь'!AN66:AO66,'[7]КОЛПИНО Июль'!AN66:AO66,'[8]КОЛПИНО Авг.'!AN66:AO66,'[9]КОЛПИНО Сент.'!AN66:AO66,'[10]КОЛПИНО Окт.'!AN66:AO66,'[11]КОЛПИНО Нояб.'!AN66:AO66,'[12]КОЛПИНО Дек.'!AN66:AO66)</f>
        <v>14</v>
      </c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  <c r="BO69" s="19"/>
      <c r="BP69" s="19"/>
      <c r="BQ69" s="19"/>
      <c r="BR69" s="19"/>
      <c r="BS69" s="19"/>
      <c r="BT69" s="19"/>
      <c r="BU69" s="19"/>
      <c r="BV69" s="19"/>
      <c r="BW69" s="19"/>
      <c r="BX69" s="19"/>
      <c r="BY69" s="19"/>
      <c r="BZ69" s="19"/>
      <c r="CA69" s="19"/>
      <c r="CB69" s="19"/>
      <c r="CC69" s="19"/>
      <c r="CD69" s="19"/>
      <c r="CE69" s="19"/>
      <c r="CF69" s="19"/>
      <c r="CG69" s="19"/>
      <c r="CH69" s="19"/>
      <c r="CI69" s="19"/>
      <c r="CJ69" s="19"/>
      <c r="CK69" s="19"/>
      <c r="CL69" s="19"/>
      <c r="CM69" s="19"/>
      <c r="CN69" s="19"/>
      <c r="CO69" s="19"/>
      <c r="CP69" s="19"/>
      <c r="CQ69" s="19"/>
      <c r="CR69" s="19"/>
    </row>
    <row r="70" spans="1:96" s="4" customFormat="1" ht="15.95" customHeight="1" thickBot="1" x14ac:dyDescent="0.3">
      <c r="A70" s="218"/>
      <c r="B70" s="219"/>
      <c r="C70" s="26" t="s">
        <v>5</v>
      </c>
      <c r="D70" s="55">
        <v>2.1</v>
      </c>
      <c r="E70" s="50">
        <f>SUM('[1]КОЛПИНО Янв. '!D67:E67,'[2]КОЛПИНО Февр.'!D67:E67,'[3]КОЛПИНО Март'!D67:E67,'[4]КОЛПИНО Апр.'!D67:E67,'[5]КОЛПИНО Май'!D67:E67,'[6]КОЛПИНО Июнь'!D67:E67,'[7]КОЛПИНО Июль'!D67:E67,'[8]КОЛПИНО Авг.'!D67:E67,'[9]КОЛПИНО Сент.'!D67:E67,'[10]КОЛПИНО Окт.'!D67:E67,'[11]КОЛПИНО Нояб.'!D67:E67,'[12]КОЛПИНО Дек.'!D67:E67)</f>
        <v>14.641999999999999</v>
      </c>
      <c r="F70" s="55">
        <v>4.9000000000000004</v>
      </c>
      <c r="G70" s="50">
        <f>SUM('[1]КОЛПИНО Янв. '!F67:G67,'[2]КОЛПИНО Февр.'!F67:G67,'[3]КОЛПИНО Март'!F67:G67,'[4]КОЛПИНО Апр.'!F67:G67,'[5]КОЛПИНО Май'!F67:G67,'[6]КОЛПИНО Июнь'!F67:G67,'[7]КОЛПИНО Июль'!F67:G67,'[8]КОЛПИНО Авг.'!F67:G67,'[9]КОЛПИНО Сент.'!F67:G67,'[10]КОЛПИНО Окт.'!F67:G67,'[11]КОЛПИНО Нояб.'!F67:G67,'[12]КОЛПИНО Дек.'!F67:G67)</f>
        <v>23.522000000000002</v>
      </c>
      <c r="H70" s="55">
        <v>4.2</v>
      </c>
      <c r="I70" s="50">
        <f>SUM('[1]КОЛПИНО Янв. '!H67:I67,'[2]КОЛПИНО Февр.'!H67:I67,'[3]КОЛПИНО Март'!H67:I67,'[4]КОЛПИНО Апр.'!H67:I67,'[5]КОЛПИНО Май'!H67:I67,'[6]КОЛПИНО Июнь'!H67:I67,'[7]КОЛПИНО Июль'!H67:I67,'[8]КОЛПИНО Авг.'!H67:I67,'[9]КОЛПИНО Сент.'!H67:I67,'[10]КОЛПИНО Окт.'!H67:I67,'[11]КОЛПИНО Нояб.'!H67:I67,'[12]КОЛПИНО Дек.'!H67:I67)</f>
        <v>16.112000000000002</v>
      </c>
      <c r="J70" s="55">
        <v>5.6</v>
      </c>
      <c r="K70" s="50">
        <f>SUM('[1]КОЛПИНО Янв. '!J67:K67,'[2]КОЛПИНО Февр.'!J67:K67,'[3]КОЛПИНО Март'!J67:K67,'[4]КОЛПИНО Апр.'!J67:K67,'[5]КОЛПИНО Май'!J67:K67,'[6]КОЛПИНО Июнь'!J67:K67,'[7]КОЛПИНО Июль'!J67:K67,'[8]КОЛПИНО Авг.'!J67:K67,'[9]КОЛПИНО Сент.'!J67:K67,'[10]КОЛПИНО Окт.'!J67:K67,'[11]КОЛПИНО Нояб.'!J67:K67,'[12]КОЛПИНО Дек.'!J67:K67)</f>
        <v>57.022000000000006</v>
      </c>
      <c r="L70" s="47"/>
      <c r="M70" s="50">
        <f>SUM('[1]КОЛПИНО Янв. '!L67:M67,'[2]КОЛПИНО Февр.'!L67:M67,'[3]КОЛПИНО Март'!L67:M67,'[4]КОЛПИНО Апр.'!L67:M67,'[5]КОЛПИНО Май'!L67:M67,'[6]КОЛПИНО Июнь'!L67:M67,'[7]КОЛПИНО Июль'!L67:M67,'[8]КОЛПИНО Авг.'!L67:M67,'[9]КОЛПИНО Сент.'!L67:M67,'[10]КОЛПИНО Окт.'!L67:M67,'[11]КОЛПИНО Нояб.'!L67:M67,'[12]КОЛПИНО Дек.'!L67:M67)</f>
        <v>12.096</v>
      </c>
      <c r="N70" s="55">
        <v>2.1</v>
      </c>
      <c r="O70" s="50">
        <f>SUM('[1]КОЛПИНО Янв. '!N67:O67,'[2]КОЛПИНО Февр.'!N67:O67,'[3]КОЛПИНО Март'!N67:O67,'[4]КОЛПИНО Апр.'!N67:O67,'[5]КОЛПИНО Май'!N67:O67,'[6]КОЛПИНО Июнь'!N67:O67,'[7]КОЛПИНО Июль'!N67:O67,'[8]КОЛПИНО Авг.'!N67:O67,'[9]КОЛПИНО Сент.'!N67:O67,'[10]КОЛПИНО Окт.'!N67:O67,'[11]КОЛПИНО Нояб.'!N67:O67,'[12]КОЛПИНО Дек.'!N67:O67)</f>
        <v>11.387</v>
      </c>
      <c r="P70" s="47"/>
      <c r="Q70" s="50">
        <f>SUM('[1]КОЛПИНО Янв. '!P67:Q67,'[2]КОЛПИНО Февр.'!P67:Q67,'[3]КОЛПИНО Март'!P67:Q67,'[4]КОЛПИНО Апр.'!P67:Q67,'[5]КОЛПИНО Май'!P67:Q67,'[6]КОЛПИНО Июнь'!P67:Q67,'[7]КОЛПИНО Июль'!P67:Q67,'[8]КОЛПИНО Авг.'!P67:Q67,'[9]КОЛПИНО Сент.'!P67:Q67,'[10]КОЛПИНО Окт.'!P67:Q67,'[11]КОЛПИНО Нояб.'!P67:Q67,'[12]КОЛПИНО Дек.'!P67:Q67)</f>
        <v>4.8819999999999997</v>
      </c>
      <c r="R70" s="55">
        <v>3.5</v>
      </c>
      <c r="S70" s="50">
        <f>SUM('[1]КОЛПИНО Янв. '!R67:S67,'[2]КОЛПИНО Февр.'!R67:S67,'[3]КОЛПИНО Март'!R67:S67,'[4]КОЛПИНО Апр.'!R67:S67,'[5]КОЛПИНО Май'!R67:S67,'[6]КОЛПИНО Июнь'!R67:S67,'[7]КОЛПИНО Июль'!R67:S67,'[8]КОЛПИНО Авг.'!R67:S67,'[9]КОЛПИНО Сент.'!R67:S67,'[10]КОЛПИНО Окт.'!R67:S67,'[11]КОЛПИНО Нояб.'!R67:S67,'[12]КОЛПИНО Дек.'!R67:S67)</f>
        <v>10.352</v>
      </c>
      <c r="T70" s="55">
        <v>2.8</v>
      </c>
      <c r="U70" s="50">
        <f>SUM('[1]КОЛПИНО Янв. '!T67:U67,'[2]КОЛПИНО Февр.'!T67:U67,'[3]КОЛПИНО Март'!T67:U67,'[4]КОЛПИНО Апр.'!T67:U67,'[5]КОЛПИНО Май'!T67:U67,'[6]КОЛПИНО Июнь'!T67:U67,'[7]КОЛПИНО Июль'!T67:U67,'[8]КОЛПИНО Авг.'!T67:U67,'[9]КОЛПИНО Сент.'!T67:U67,'[10]КОЛПИНО Окт.'!T67:U67,'[11]КОЛПИНО Нояб.'!T67:U67,'[12]КОЛПИНО Дек.'!T67:U67)</f>
        <v>6.7610000000000001</v>
      </c>
      <c r="V70" s="55">
        <v>10.5</v>
      </c>
      <c r="W70" s="50">
        <f>SUM('[1]КОЛПИНО Янв. '!V67:W67,'[2]КОЛПИНО Февр.'!V67:W67,'[3]КОЛПИНО Март'!V67:W67,'[4]КОЛПИНО Апр.'!V67:W67,'[5]КОЛПИНО Май'!V67:W67,'[6]КОЛПИНО Июнь'!V67:W67,'[7]КОЛПИНО Июль'!V67:W67,'[8]КОЛПИНО Авг.'!V67:W67,'[9]КОЛПИНО Сент.'!V67:W67,'[10]КОЛПИНО Окт.'!V67:W67,'[11]КОЛПИНО Нояб.'!V67:W67,'[12]КОЛПИНО Дек.'!V67:W67)</f>
        <v>17.175999999999998</v>
      </c>
      <c r="X70" s="55">
        <v>8.4</v>
      </c>
      <c r="Y70" s="50">
        <f>SUM('[1]КОЛПИНО Янв. '!X67:Y67,'[2]КОЛПИНО Февр.'!X67:Y67,'[3]КОЛПИНО Март'!X67:Y67,'[4]КОЛПИНО Апр.'!X67:Y67,'[5]КОЛПИНО Май'!X67:Y67,'[6]КОЛПИНО Июнь'!X67:Y67,'[7]КОЛПИНО Июль'!X67:Y67,'[8]КОЛПИНО Авг.'!X67:Y67,'[9]КОЛПИНО Сент.'!X67:Y67,'[10]КОЛПИНО Окт.'!X67:Y67,'[11]КОЛПИНО Нояб.'!X67:Y67,'[12]КОЛПИНО Дек.'!X67:Y67)</f>
        <v>7.7989999999999995</v>
      </c>
      <c r="Z70" s="55">
        <v>8.4</v>
      </c>
      <c r="AA70" s="50">
        <f>SUM('[1]КОЛПИНО Янв. '!Z67:AA67,'[2]КОЛПИНО Февр.'!Z67:AA67,'[3]КОЛПИНО Март'!Z67:AA67,'[4]КОЛПИНО Апр.'!Z67:AA67,'[5]КОЛПИНО Май'!Z67:AA67,'[6]КОЛПИНО Июнь'!Z67:AA67,'[7]КОЛПИНО Июль'!Z67:AA67,'[8]КОЛПИНО Авг.'!Z67:AA67,'[9]КОЛПИНО Сент.'!Z67:AA67,'[10]КОЛПИНО Окт.'!Z67:AA67,'[11]КОЛПИНО Нояб.'!Z67:AA67,'[12]КОЛПИНО Дек.'!Z67:AA67)</f>
        <v>33.317</v>
      </c>
      <c r="AB70" s="55">
        <v>8.4</v>
      </c>
      <c r="AC70" s="50">
        <f>SUM('[1]КОЛПИНО Янв. '!AB67:AC67,'[2]КОЛПИНО Февр.'!AB67:AC67,'[3]КОЛПИНО Март'!AB67:AC67,'[4]КОЛПИНО Апр.'!AB67:AC67,'[5]КОЛПИНО Май'!AB67:AC67,'[6]КОЛПИНО Июнь'!AB67:AC67,'[7]КОЛПИНО Июль'!AB67:AC67,'[8]КОЛПИНО Авг.'!AB67:AC67,'[9]КОЛПИНО Сент.'!AB67:AC67,'[10]КОЛПИНО Окт.'!AB67:AC67,'[11]КОЛПИНО Нояб.'!AB67:AC67,'[12]КОЛПИНО Дек.'!AB67:AC67)</f>
        <v>34.747</v>
      </c>
      <c r="AD70" s="55">
        <v>3.5</v>
      </c>
      <c r="AE70" s="50">
        <f>SUM('[1]КОЛПИНО Янв. '!AD67:AE67,'[2]КОЛПИНО Февр.'!AD67:AE67,'[3]КОЛПИНО Март'!AD67:AE67,'[4]КОЛПИНО Апр.'!AD67:AE67,'[5]КОЛПИНО Май'!AD67:AE67,'[6]КОЛПИНО Июнь'!AD67:AE67,'[7]КОЛПИНО Июль'!AD67:AE67,'[8]КОЛПИНО Авг.'!AD67:AE67,'[9]КОЛПИНО Сент.'!AD67:AE67,'[10]КОЛПИНО Окт.'!AD67:AE67,'[11]КОЛПИНО Нояб.'!AD67:AE67,'[12]КОЛПИНО Дек.'!AD67:AE67)</f>
        <v>5.0439999999999996</v>
      </c>
      <c r="AF70" s="47"/>
      <c r="AG70" s="50">
        <f>SUM('[1]КОЛПИНО Янв. '!AF67:AG67,'[2]КОЛПИНО Февр.'!AF67:AG67,'[3]КОЛПИНО Март'!AF67:AG67,'[4]КОЛПИНО Апр.'!AF67:AG67,'[5]КОЛПИНО Май'!AF67:AG67,'[6]КОЛПИНО Июнь'!AF67:AG67,'[7]КОЛПИНО Июль'!AF67:AG67,'[8]КОЛПИНО Авг.'!AF67:AG67,'[9]КОЛПИНО Сент.'!AF67:AG67,'[10]КОЛПИНО Окт.'!AF67:AG67,'[11]КОЛПИНО Нояб.'!AF67:AG67,'[12]КОЛПИНО Дек.'!AF67:AG67)</f>
        <v>1.768</v>
      </c>
      <c r="AH70" s="55">
        <v>5.6</v>
      </c>
      <c r="AI70" s="50">
        <f>SUM('[1]КОЛПИНО Янв. '!AH67:AI67,'[2]КОЛПИНО Февр.'!AH67:AI67,'[3]КОЛПИНО Март'!AH67:AI67,'[4]КОЛПИНО Апр.'!AH67:AI67,'[5]КОЛПИНО Май'!AH67:AI67,'[6]КОЛПИНО Июнь'!AH67:AI67,'[7]КОЛПИНО Июль'!AH67:AI67,'[8]КОЛПИНО Авг.'!AH67:AI67,'[9]КОЛПИНО Сент.'!AH67:AI67,'[10]КОЛПИНО Окт.'!AH67:AI67,'[11]КОЛПИНО Нояб.'!AH67:AI67,'[12]КОЛПИНО Дек.'!AH67:AI67)</f>
        <v>18.164000000000001</v>
      </c>
      <c r="AJ70" s="55">
        <v>7</v>
      </c>
      <c r="AK70" s="50">
        <f>SUM('[1]КОЛПИНО Янв. '!AJ67:AK67,'[2]КОЛПИНО Февр.'!AJ67:AK67,'[3]КОЛПИНО Март'!AJ67:AK67,'[4]КОЛПИНО Апр.'!AJ67:AK67,'[5]КОЛПИНО Май'!AJ67:AK67,'[6]КОЛПИНО Июнь'!AJ67:AK67,'[7]КОЛПИНО Июль'!AJ67:AK67,'[8]КОЛПИНО Авг.'!AJ67:AK67,'[9]КОЛПИНО Сент.'!AJ67:AK67,'[10]КОЛПИНО Окт.'!AJ67:AK67,'[11]КОЛПИНО Нояб.'!AJ67:AK67,'[12]КОЛПИНО Дек.'!AJ67:AK67)</f>
        <v>12.047000000000001</v>
      </c>
      <c r="AL70" s="55">
        <v>8.4</v>
      </c>
      <c r="AM70" s="50">
        <f>SUM('[1]КОЛПИНО Янв. '!AL67:AM67,'[2]КОЛПИНО Февр.'!AL67:AM67,'[3]КОЛПИНО Март'!AL67:AM67,'[4]КОЛПИНО Апр.'!AL67:AM67,'[5]КОЛПИНО Май'!AL67:AM67,'[6]КОЛПИНО Июнь'!AL67:AM67,'[7]КОЛПИНО Июль'!AL67:AM67,'[8]КОЛПИНО Авг.'!AL67:AM67,'[9]КОЛПИНО Сент.'!AL67:AM67,'[10]КОЛПИНО Окт.'!AL67:AM67,'[11]КОЛПИНО Нояб.'!AL67:AM67,'[12]КОЛПИНО Дек.'!AL67:AM67)</f>
        <v>34.71</v>
      </c>
      <c r="AN70" s="55">
        <v>4.9000000000000004</v>
      </c>
      <c r="AO70" s="50">
        <f>SUM('[1]КОЛПИНО Янв. '!AN67:AO67,'[2]КОЛПИНО Февр.'!AN67:AO67,'[3]КОЛПИНО Март'!AN67:AO67,'[4]КОЛПИНО Апр.'!AN67:AO67,'[5]КОЛПИНО Май'!AN67:AO67,'[6]КОЛПИНО Июнь'!AN67:AO67,'[7]КОЛПИНО Июль'!AN67:AO67,'[8]КОЛПИНО Авг.'!AN67:AO67,'[9]КОЛПИНО Сент.'!AN67:AO67,'[10]КОЛПИНО Окт.'!AN67:AO67,'[11]КОЛПИНО Нояб.'!AN67:AO67,'[12]КОЛПИНО Дек.'!AN67:AO67)</f>
        <v>28.268999999999998</v>
      </c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</row>
    <row r="71" spans="1:96" s="4" customFormat="1" ht="32.1" customHeight="1" thickBot="1" x14ac:dyDescent="0.3">
      <c r="A71" s="6" t="s">
        <v>44</v>
      </c>
      <c r="B71" s="179" t="s">
        <v>45</v>
      </c>
      <c r="C71" s="29" t="s">
        <v>5</v>
      </c>
      <c r="D71" s="56">
        <f>D73+D75+D77+D78+D79</f>
        <v>28.85</v>
      </c>
      <c r="E71" s="56">
        <f>SUM('[1]КОЛПИНО Янв. '!D68:E68,'[2]КОЛПИНО Февр.'!D68:E68,'[3]КОЛПИНО Март'!D68:E68,'[4]КОЛПИНО Апр.'!D68:E68,'[5]КОЛПИНО Май'!D68:E68,'[6]КОЛПИНО Июнь'!D68:E68,'[7]КОЛПИНО Июль'!D68:E68,'[8]КОЛПИНО Авг.'!D68:E68,'[9]КОЛПИНО Сент.'!D68:E68,'[10]КОЛПИНО Окт.'!D68:E68,'[11]КОЛПИНО Нояб.'!D68:E68,'[12]КОЛПИНО Дек.'!D68:E68)</f>
        <v>8.4860000000000024</v>
      </c>
      <c r="F71" s="62">
        <f>F73+F75+F77+F78+F79</f>
        <v>25.2</v>
      </c>
      <c r="G71" s="56">
        <f>SUM('[1]КОЛПИНО Янв. '!F68:G68,'[2]КОЛПИНО Февр.'!F68:G68,'[3]КОЛПИНО Март'!F68:G68,'[4]КОЛПИНО Апр.'!F68:G68,'[5]КОЛПИНО Май'!F68:G68,'[6]КОЛПИНО Июнь'!F68:G68,'[7]КОЛПИНО Июль'!F68:G68,'[8]КОЛПИНО Авг.'!F68:G68,'[9]КОЛПИНО Сент.'!F68:G68,'[10]КОЛПИНО Окт.'!F68:G68,'[11]КОЛПИНО Нояб.'!F68:G68,'[12]КОЛПИНО Дек.'!F68:G68)</f>
        <v>7.9450000000000003</v>
      </c>
      <c r="H71" s="62">
        <f>H73+H75+H77+H78+H79</f>
        <v>25.2</v>
      </c>
      <c r="I71" s="56">
        <f>SUM('[1]КОЛПИНО Янв. '!H68:I68,'[2]КОЛПИНО Февр.'!H68:I68,'[3]КОЛПИНО Март'!H68:I68,'[4]КОЛПИНО Апр.'!H68:I68,'[5]КОЛПИНО Май'!H68:I68,'[6]КОЛПИНО Июнь'!H68:I68,'[7]КОЛПИНО Июль'!H68:I68,'[8]КОЛПИНО Авг.'!H68:I68,'[9]КОЛПИНО Сент.'!H68:I68,'[10]КОЛПИНО Окт.'!H68:I68,'[11]КОЛПИНО Нояб.'!H68:I68,'[12]КОЛПИНО Дек.'!H68:I68)</f>
        <v>29.286999999999999</v>
      </c>
      <c r="J71" s="62">
        <f>J73+J75+J77+J78+J79</f>
        <v>28.8</v>
      </c>
      <c r="K71" s="56">
        <f>SUM('[1]КОЛПИНО Янв. '!J68:K68,'[2]КОЛПИНО Февр.'!J68:K68,'[3]КОЛПИНО Март'!J68:K68,'[4]КОЛПИНО Апр.'!J68:K68,'[5]КОЛПИНО Май'!J68:K68,'[6]КОЛПИНО Июнь'!J68:K68,'[7]КОЛПИНО Июль'!J68:K68,'[8]КОЛПИНО Авг.'!J68:K68,'[9]КОЛПИНО Сент.'!J68:K68,'[10]КОЛПИНО Окт.'!J68:K68,'[11]КОЛПИНО Нояб.'!J68:K68,'[12]КОЛПИНО Дек.'!J68:K68)</f>
        <v>24.520000000000003</v>
      </c>
      <c r="L71" s="62">
        <f>L73+L75+L77+L78+L79</f>
        <v>39</v>
      </c>
      <c r="M71" s="56">
        <f>SUM('[1]КОЛПИНО Янв. '!L68:M68,'[2]КОЛПИНО Февр.'!L68:M68,'[3]КОЛПИНО Март'!L68:M68,'[4]КОЛПИНО Апр.'!L68:M68,'[5]КОЛПИНО Май'!L68:M68,'[6]КОЛПИНО Июнь'!L68:M68,'[7]КОЛПИНО Июль'!L68:M68,'[8]КОЛПИНО Авг.'!L68:M68,'[9]КОЛПИНО Сент.'!L68:M68,'[10]КОЛПИНО Окт.'!L68:M68,'[11]КОЛПИНО Нояб.'!L68:M68,'[12]КОЛПИНО Дек.'!L68:M68)</f>
        <v>64.789000000000001</v>
      </c>
      <c r="N71" s="62">
        <f>N73+N75+N77+N78+N79</f>
        <v>22.2</v>
      </c>
      <c r="O71" s="56">
        <f>SUM('[1]КОЛПИНО Янв. '!N68:O68,'[2]КОЛПИНО Февр.'!N68:O68,'[3]КОЛПИНО Март'!N68:O68,'[4]КОЛПИНО Апр.'!N68:O68,'[5]КОЛПИНО Май'!N68:O68,'[6]КОЛПИНО Июнь'!N68:O68,'[7]КОЛПИНО Июль'!N68:O68,'[8]КОЛПИНО Авг.'!N68:O68,'[9]КОЛПИНО Сент.'!N68:O68,'[10]КОЛПИНО Окт.'!N68:O68,'[11]КОЛПИНО Нояб.'!N68:O68,'[12]КОЛПИНО Дек.'!N68:O68)</f>
        <v>2.8639999999999999</v>
      </c>
      <c r="P71" s="62">
        <f>P73+P75+P77+P78+P79</f>
        <v>21</v>
      </c>
      <c r="Q71" s="56">
        <f>SUM('[1]КОЛПИНО Янв. '!P68:Q68,'[2]КОЛПИНО Февр.'!P68:Q68,'[3]КОЛПИНО Март'!P68:Q68,'[4]КОЛПИНО Апр.'!P68:Q68,'[5]КОЛПИНО Май'!P68:Q68,'[6]КОЛПИНО Июнь'!P68:Q68,'[7]КОЛПИНО Июль'!P68:Q68,'[8]КОЛПИНО Авг.'!P68:Q68,'[9]КОЛПИНО Сент.'!P68:Q68,'[10]КОЛПИНО Окт.'!P68:Q68,'[11]КОЛПИНО Нояб.'!P68:Q68,'[12]КОЛПИНО Дек.'!P68:Q68)</f>
        <v>81.102999999999994</v>
      </c>
      <c r="R71" s="62">
        <f>R73+R75+R77+R78+R79</f>
        <v>22.2</v>
      </c>
      <c r="S71" s="56">
        <f>SUM('[1]КОЛПИНО Янв. '!R68:S68,'[2]КОЛПИНО Февр.'!R68:S68,'[3]КОЛПИНО Март'!R68:S68,'[4]КОЛПИНО Апр.'!R68:S68,'[5]КОЛПИНО Май'!R68:S68,'[6]КОЛПИНО Июнь'!R68:S68,'[7]КОЛПИНО Июль'!R68:S68,'[8]КОЛПИНО Авг.'!R68:S68,'[9]КОЛПИНО Сент.'!R68:S68,'[10]КОЛПИНО Окт.'!R68:S68,'[11]КОЛПИНО Нояб.'!R68:S68,'[12]КОЛПИНО Дек.'!R68:S68)</f>
        <v>5.7229999999999999</v>
      </c>
      <c r="T71" s="62">
        <f>T73+T75+T77+T78+T79</f>
        <v>22.2</v>
      </c>
      <c r="U71" s="56">
        <f>SUM('[1]КОЛПИНО Янв. '!T68:U68,'[2]КОЛПИНО Февр.'!T68:U68,'[3]КОЛПИНО Март'!T68:U68,'[4]КОЛПИНО Апр.'!T68:U68,'[5]КОЛПИНО Май'!T68:U68,'[6]КОЛПИНО Июнь'!T68:U68,'[7]КОЛПИНО Июль'!T68:U68,'[8]КОЛПИНО Авг.'!T68:U68,'[9]КОЛПИНО Сент.'!T68:U68,'[10]КОЛПИНО Окт.'!T68:U68,'[11]КОЛПИНО Нояб.'!T68:U68,'[12]КОЛПИНО Дек.'!T68:U68)</f>
        <v>16.37</v>
      </c>
      <c r="V71" s="62">
        <f>V73+V75+V77+V78+V79</f>
        <v>25.8</v>
      </c>
      <c r="W71" s="56">
        <f>SUM('[1]КОЛПИНО Янв. '!V68:W68,'[2]КОЛПИНО Февр.'!V68:W68,'[3]КОЛПИНО Март'!V68:W68,'[4]КОЛПИНО Апр.'!V68:W68,'[5]КОЛПИНО Май'!V68:W68,'[6]КОЛПИНО Июнь'!V68:W68,'[7]КОЛПИНО Июль'!V68:W68,'[8]КОЛПИНО Авг.'!V68:W68,'[9]КОЛПИНО Сент.'!V68:W68,'[10]КОЛПИНО Окт.'!V68:W68,'[11]КОЛПИНО Нояб.'!V68:W68,'[12]КОЛПИНО Дек.'!V68:W68)</f>
        <v>16.802</v>
      </c>
      <c r="X71" s="62">
        <f>X73+X75+X77+X78+X79</f>
        <v>18.600000000000001</v>
      </c>
      <c r="Y71" s="56">
        <f>SUM('[1]КОЛПИНО Янв. '!X68:Y68,'[2]КОЛПИНО Февр.'!X68:Y68,'[3]КОЛПИНО Март'!X68:Y68,'[4]КОЛПИНО Апр.'!X68:Y68,'[5]КОЛПИНО Май'!X68:Y68,'[6]КОЛПИНО Июнь'!X68:Y68,'[7]КОЛПИНО Июль'!X68:Y68,'[8]КОЛПИНО Авг.'!X68:Y68,'[9]КОЛПИНО Сент.'!X68:Y68,'[10]КОЛПИНО Окт.'!X68:Y68,'[11]КОЛПИНО Нояб.'!X68:Y68,'[12]КОЛПИНО Дек.'!X68:Y68)</f>
        <v>21.771000000000001</v>
      </c>
      <c r="Z71" s="62">
        <f>Z73+Z75+Z77+Z78+Z79</f>
        <v>22.2</v>
      </c>
      <c r="AA71" s="56">
        <f>SUM('[1]КОЛПИНО Янв. '!Z68:AA68,'[2]КОЛПИНО Февр.'!Z68:AA68,'[3]КОЛПИНО Март'!Z68:AA68,'[4]КОЛПИНО Апр.'!Z68:AA68,'[5]КОЛПИНО Май'!Z68:AA68,'[6]КОЛПИНО Июнь'!Z68:AA68,'[7]КОЛПИНО Июль'!Z68:AA68,'[8]КОЛПИНО Авг.'!Z68:AA68,'[9]КОЛПИНО Сент.'!Z68:AA68,'[10]КОЛПИНО Окт.'!Z68:AA68,'[11]КОЛПИНО Нояб.'!Z68:AA68,'[12]КОЛПИНО Дек.'!Z68:AA68)</f>
        <v>19.568000000000001</v>
      </c>
      <c r="AB71" s="62">
        <f>AB73+AB75+AB77+AB78+AB79</f>
        <v>25.8</v>
      </c>
      <c r="AC71" s="56">
        <f>SUM('[1]КОЛПИНО Янв. '!AB68:AC68,'[2]КОЛПИНО Февр.'!AB68:AC68,'[3]КОЛПИНО Март'!AB68:AC68,'[4]КОЛПИНО Апр.'!AB68:AC68,'[5]КОЛПИНО Май'!AB68:AC68,'[6]КОЛПИНО Июнь'!AB68:AC68,'[7]КОЛПИНО Июль'!AB68:AC68,'[8]КОЛПИНО Авг.'!AB68:AC68,'[9]КОЛПИНО Сент.'!AB68:AC68,'[10]КОЛПИНО Окт.'!AB68:AC68,'[11]КОЛПИНО Нояб.'!AB68:AC68,'[12]КОЛПИНО Дек.'!AB68:AC68)</f>
        <v>27.47</v>
      </c>
      <c r="AD71" s="62">
        <f>AD73+AD75+AD77+AD78+AD79</f>
        <v>51.3</v>
      </c>
      <c r="AE71" s="56">
        <f>SUM('[1]КОЛПИНО Янв. '!AD68:AE68,'[2]КОЛПИНО Февр.'!AD68:AE68,'[3]КОЛПИНО Март'!AD68:AE68,'[4]КОЛПИНО Апр.'!AD68:AE68,'[5]КОЛПИНО Май'!AD68:AE68,'[6]КОЛПИНО Июнь'!AD68:AE68,'[7]КОЛПИНО Июль'!AD68:AE68,'[8]КОЛПИНО Авг.'!AD68:AE68,'[9]КОЛПИНО Сент.'!AD68:AE68,'[10]КОЛПИНО Окт.'!AD68:AE68,'[11]КОЛПИНО Нояб.'!AD68:AE68,'[12]КОЛПИНО Дек.'!AD68:AE68)</f>
        <v>11.994</v>
      </c>
      <c r="AF71" s="62">
        <f>AF73+AF75+AF77+AF78+AF79</f>
        <v>0</v>
      </c>
      <c r="AG71" s="56">
        <f>SUM('[1]КОЛПИНО Янв. '!AF68:AG68,'[2]КОЛПИНО Февр.'!AF68:AG68,'[3]КОЛПИНО Март'!AF68:AG68,'[4]КОЛПИНО Апр.'!AF68:AG68,'[5]КОЛПИНО Май'!AF68:AG68,'[6]КОЛПИНО Июнь'!AF68:AG68,'[7]КОЛПИНО Июль'!AF68:AG68,'[8]КОЛПИНО Авг.'!AF68:AG68,'[9]КОЛПИНО Сент.'!AF68:AG68,'[10]КОЛПИНО Окт.'!AF68:AG68,'[11]КОЛПИНО Нояб.'!AF68:AG68,'[12]КОЛПИНО Дек.'!AF68:AG68)</f>
        <v>45.558000000000007</v>
      </c>
      <c r="AH71" s="62">
        <f>AH73+AH75+AH77+AH78+AH79</f>
        <v>43.8</v>
      </c>
      <c r="AI71" s="56">
        <f>SUM('[1]КОЛПИНО Янв. '!AH68:AI68,'[2]КОЛПИНО Февр.'!AH68:AI68,'[3]КОЛПИНО Март'!AH68:AI68,'[4]КОЛПИНО Апр.'!AH68:AI68,'[5]КОЛПИНО Май'!AH68:AI68,'[6]КОЛПИНО Июнь'!AH68:AI68,'[7]КОЛПИНО Июль'!AH68:AI68,'[8]КОЛПИНО Авг.'!AH68:AI68,'[9]КОЛПИНО Сент.'!AH68:AI68,'[10]КОЛПИНО Окт.'!AH68:AI68,'[11]КОЛПИНО Нояб.'!AH68:AI68,'[12]КОЛПИНО Дек.'!AH68:AI68)</f>
        <v>33.256</v>
      </c>
      <c r="AJ71" s="62">
        <f>AJ73+AJ75+AJ77+AJ78+AJ79</f>
        <v>24.6</v>
      </c>
      <c r="AK71" s="56">
        <f>SUM('[1]КОЛПИНО Янв. '!AJ68:AK68,'[2]КОЛПИНО Февр.'!AJ68:AK68,'[3]КОЛПИНО Март'!AJ68:AK68,'[4]КОЛПИНО Апр.'!AJ68:AK68,'[5]КОЛПИНО Май'!AJ68:AK68,'[6]КОЛПИНО Июнь'!AJ68:AK68,'[7]КОЛПИНО Июль'!AJ68:AK68,'[8]КОЛПИНО Авг.'!AJ68:AK68,'[9]КОЛПИНО Сент.'!AJ68:AK68,'[10]КОЛПИНО Окт.'!AJ68:AK68,'[11]КОЛПИНО Нояб.'!AJ68:AK68,'[12]КОЛПИНО Дек.'!AJ68:AK68)</f>
        <v>54.604999999999997</v>
      </c>
      <c r="AL71" s="62">
        <f>AL73+AL75+AL77+AL78+AL79</f>
        <v>51</v>
      </c>
      <c r="AM71" s="56">
        <f>SUM('[1]КОЛПИНО Янв. '!AL68:AM68,'[2]КОЛПИНО Февр.'!AL68:AM68,'[3]КОЛПИНО Март'!AL68:AM68,'[4]КОЛПИНО Апр.'!AL68:AM68,'[5]КОЛПИНО Май'!AL68:AM68,'[6]КОЛПИНО Июнь'!AL68:AM68,'[7]КОЛПИНО Июль'!AL68:AM68,'[8]КОЛПИНО Авг.'!AL68:AM68,'[9]КОЛПИНО Сент.'!AL68:AM68,'[10]КОЛПИНО Окт.'!AL68:AM68,'[11]КОЛПИНО Нояб.'!AL68:AM68,'[12]КОЛПИНО Дек.'!AL68:AM68)</f>
        <v>665.005</v>
      </c>
      <c r="AN71" s="62">
        <f>AN73+AN75+AN77+AN78+AN79</f>
        <v>48.4</v>
      </c>
      <c r="AO71" s="56">
        <f>SUM('[1]КОЛПИНО Янв. '!AN68:AO68,'[2]КОЛПИНО Февр.'!AN68:AO68,'[3]КОЛПИНО Март'!AN68:AO68,'[4]КОЛПИНО Апр.'!AN68:AO68,'[5]КОЛПИНО Май'!AN68:AO68,'[6]КОЛПИНО Июнь'!AN68:AO68,'[7]КОЛПИНО Июль'!AN68:AO68,'[8]КОЛПИНО Авг.'!AN68:AO68,'[9]КОЛПИНО Сент.'!AN68:AO68,'[10]КОЛПИНО Окт.'!AN68:AO68,'[11]КОЛПИНО Нояб.'!AN68:AO68,'[12]КОЛПИНО Дек.'!AN68:AO68)</f>
        <v>187.274</v>
      </c>
      <c r="AP71" s="19"/>
      <c r="AQ71" s="60"/>
      <c r="AR71" s="60">
        <f>E71+G71+I71+K71+M71+O71+Q71+S71+U71+W71+Y71+AA71+AC71+AE71+AG71+AI71+AK71+AM71+AO71</f>
        <v>1324.3899999999999</v>
      </c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19"/>
      <c r="BR71" s="19"/>
      <c r="BS71" s="19"/>
      <c r="BT71" s="19"/>
      <c r="BU71" s="19"/>
      <c r="BV71" s="19"/>
      <c r="BW71" s="19"/>
      <c r="BX71" s="19"/>
      <c r="BY71" s="19"/>
      <c r="BZ71" s="19"/>
      <c r="CA71" s="19"/>
      <c r="CB71" s="19"/>
      <c r="CC71" s="19"/>
      <c r="CD71" s="19"/>
      <c r="CE71" s="19"/>
      <c r="CF71" s="19"/>
      <c r="CG71" s="19"/>
      <c r="CH71" s="19"/>
      <c r="CI71" s="19"/>
      <c r="CJ71" s="19"/>
      <c r="CK71" s="19"/>
      <c r="CL71" s="19"/>
      <c r="CM71" s="19"/>
      <c r="CN71" s="19"/>
      <c r="CO71" s="19"/>
      <c r="CP71" s="19"/>
      <c r="CQ71" s="19"/>
      <c r="CR71" s="19"/>
    </row>
    <row r="72" spans="1:96" s="4" customFormat="1" ht="15.95" customHeight="1" x14ac:dyDescent="0.25">
      <c r="A72" s="215" t="s">
        <v>77</v>
      </c>
      <c r="B72" s="217" t="s">
        <v>46</v>
      </c>
      <c r="C72" s="21" t="s">
        <v>7</v>
      </c>
      <c r="D72" s="43">
        <v>20</v>
      </c>
      <c r="E72" s="48">
        <f>SUM('[1]КОЛПИНО Янв. '!D69:E69,'[2]КОЛПИНО Февр.'!D69:E69,'[3]КОЛПИНО Март'!D69:E69,'[4]КОЛПИНО Апр.'!D69:E69,'[5]КОЛПИНО Май'!D69:E69,'[6]КОЛПИНО Июнь'!D69:E69,'[7]КОЛПИНО Июль'!D69:E69,'[8]КОЛПИНО Авг.'!D69:E69,'[9]КОЛПИНО Сент.'!D69:E69,'[10]КОЛПИНО Окт.'!D69:E69,'[11]КОЛПИНО Нояб.'!D69:E69,'[12]КОЛПИНО Дек.'!D69:E69)</f>
        <v>0</v>
      </c>
      <c r="F72" s="43">
        <v>20</v>
      </c>
      <c r="G72" s="48">
        <f>SUM('[1]КОЛПИНО Янв. '!F69:G69,'[2]КОЛПИНО Февр.'!F69:G69,'[3]КОЛПИНО Март'!F69:G69,'[4]КОЛПИНО Апр.'!F69:G69,'[5]КОЛПИНО Май'!F69:G69,'[6]КОЛПИНО Июнь'!F69:G69,'[7]КОЛПИНО Июль'!F69:G69,'[8]КОЛПИНО Авг.'!F69:G69,'[9]КОЛПИНО Сент.'!F69:G69,'[10]КОЛПИНО Окт.'!F69:G69,'[11]КОЛПИНО Нояб.'!F69:G69,'[12]КОЛПИНО Дек.'!F69:G69)</f>
        <v>0</v>
      </c>
      <c r="H72" s="43">
        <v>20</v>
      </c>
      <c r="I72" s="48">
        <f>SUM('[1]КОЛПИНО Янв. '!H69:I69,'[2]КОЛПИНО Февр.'!H69:I69,'[3]КОЛПИНО Март'!H69:I69,'[4]КОЛПИНО Апр.'!H69:I69,'[5]КОЛПИНО Май'!H69:I69,'[6]КОЛПИНО Июнь'!H69:I69,'[7]КОЛПИНО Июль'!H69:I69,'[8]КОЛПИНО Авг.'!H69:I69,'[9]КОЛПИНО Сент.'!H69:I69,'[10]КОЛПИНО Окт.'!H69:I69,'[11]КОЛПИНО Нояб.'!H69:I69,'[12]КОЛПИНО Дек.'!H69:I69)</f>
        <v>0</v>
      </c>
      <c r="J72" s="43">
        <v>20</v>
      </c>
      <c r="K72" s="48">
        <f>SUM('[1]КОЛПИНО Янв. '!J69:K69,'[2]КОЛПИНО Февр.'!J69:K69,'[3]КОЛПИНО Март'!J69:K69,'[4]КОЛПИНО Апр.'!J69:K69,'[5]КОЛПИНО Май'!J69:K69,'[6]КОЛПИНО Июнь'!J69:K69,'[7]КОЛПИНО Июль'!J69:K69,'[8]КОЛПИНО Авг.'!J69:K69,'[9]КОЛПИНО Сент.'!J69:K69,'[10]КОЛПИНО Окт.'!J69:K69,'[11]КОЛПИНО Нояб.'!J69:K69,'[12]КОЛПИНО Дек.'!J69:K69)</f>
        <v>0</v>
      </c>
      <c r="L72" s="43"/>
      <c r="M72" s="48">
        <f>SUM('[1]КОЛПИНО Янв. '!L69:M69,'[2]КОЛПИНО Февр.'!L69:M69,'[3]КОЛПИНО Март'!L69:M69,'[4]КОЛПИНО Апр.'!L69:M69,'[5]КОЛПИНО Май'!L69:M69,'[6]КОЛПИНО Июнь'!L69:M69,'[7]КОЛПИНО Июль'!L69:M69,'[8]КОЛПИНО Авг.'!L69:M69,'[9]КОЛПИНО Сент.'!L69:M69,'[10]КОЛПИНО Окт.'!L69:M69,'[11]КОЛПИНО Нояб.'!L69:M69,'[12]КОЛПИНО Дек.'!L69:M69)</f>
        <v>0</v>
      </c>
      <c r="N72" s="43"/>
      <c r="O72" s="48">
        <f>SUM('[1]КОЛПИНО Янв. '!N69:O69,'[2]КОЛПИНО Февр.'!N69:O69,'[3]КОЛПИНО Март'!N69:O69,'[4]КОЛПИНО Апр.'!N69:O69,'[5]КОЛПИНО Май'!N69:O69,'[6]КОЛПИНО Июнь'!N69:O69,'[7]КОЛПИНО Июль'!N69:O69,'[8]КОЛПИНО Авг.'!N69:O69,'[9]КОЛПИНО Сент.'!N69:O69,'[10]КОЛПИНО Окт.'!N69:O69,'[11]КОЛПИНО Нояб.'!N69:O69,'[12]КОЛПИНО Дек.'!N69:O69)</f>
        <v>0</v>
      </c>
      <c r="P72" s="43"/>
      <c r="Q72" s="48">
        <f>SUM('[1]КОЛПИНО Янв. '!P69:Q69,'[2]КОЛПИНО Февр.'!P69:Q69,'[3]КОЛПИНО Март'!P69:Q69,'[4]КОЛПИНО Апр.'!P69:Q69,'[5]КОЛПИНО Май'!P69:Q69,'[6]КОЛПИНО Июнь'!P69:Q69,'[7]КОЛПИНО Июль'!P69:Q69,'[8]КОЛПИНО Авг.'!P69:Q69,'[9]КОЛПИНО Сент.'!P69:Q69,'[10]КОЛПИНО Окт.'!P69:Q69,'[11]КОЛПИНО Нояб.'!P69:Q69,'[12]КОЛПИНО Дек.'!P69:Q69)</f>
        <v>0</v>
      </c>
      <c r="R72" s="43"/>
      <c r="S72" s="48">
        <f>SUM('[1]КОЛПИНО Янв. '!R69:S69,'[2]КОЛПИНО Февр.'!R69:S69,'[3]КОЛПИНО Март'!R69:S69,'[4]КОЛПИНО Апр.'!R69:S69,'[5]КОЛПИНО Май'!R69:S69,'[6]КОЛПИНО Июнь'!R69:S69,'[7]КОЛПИНО Июль'!R69:S69,'[8]КОЛПИНО Авг.'!R69:S69,'[9]КОЛПИНО Сент.'!R69:S69,'[10]КОЛПИНО Окт.'!R69:S69,'[11]КОЛПИНО Нояб.'!R69:S69,'[12]КОЛПИНО Дек.'!R69:S69)</f>
        <v>0</v>
      </c>
      <c r="T72" s="43"/>
      <c r="U72" s="48">
        <f>SUM('[1]КОЛПИНО Янв. '!T69:U69,'[2]КОЛПИНО Февр.'!T69:U69,'[3]КОЛПИНО Март'!T69:U69,'[4]КОЛПИНО Апр.'!T69:U69,'[5]КОЛПИНО Май'!T69:U69,'[6]КОЛПИНО Июнь'!T69:U69,'[7]КОЛПИНО Июль'!T69:U69,'[8]КОЛПИНО Авг.'!T69:U69,'[9]КОЛПИНО Сент.'!T69:U69,'[10]КОЛПИНО Окт.'!T69:U69,'[11]КОЛПИНО Нояб.'!T69:U69,'[12]КОЛПИНО Дек.'!T69:U69)</f>
        <v>5.0999999999999996</v>
      </c>
      <c r="V72" s="43"/>
      <c r="W72" s="48">
        <f>SUM('[1]КОЛПИНО Янв. '!V69:W69,'[2]КОЛПИНО Февр.'!V69:W69,'[3]КОЛПИНО Март'!V69:W69,'[4]КОЛПИНО Апр.'!V69:W69,'[5]КОЛПИНО Май'!V69:W69,'[6]КОЛПИНО Июнь'!V69:W69,'[7]КОЛПИНО Июль'!V69:W69,'[8]КОЛПИНО Авг.'!V69:W69,'[9]КОЛПИНО Сент.'!V69:W69,'[10]КОЛПИНО Окт.'!V69:W69,'[11]КОЛПИНО Нояб.'!V69:W69,'[12]КОЛПИНО Дек.'!V69:W69)</f>
        <v>0</v>
      </c>
      <c r="X72" s="43"/>
      <c r="Y72" s="48">
        <f>SUM('[1]КОЛПИНО Янв. '!X69:Y69,'[2]КОЛПИНО Февр.'!X69:Y69,'[3]КОЛПИНО Март'!X69:Y69,'[4]КОЛПИНО Апр.'!X69:Y69,'[5]КОЛПИНО Май'!X69:Y69,'[6]КОЛПИНО Июнь'!X69:Y69,'[7]КОЛПИНО Июль'!X69:Y69,'[8]КОЛПИНО Авг.'!X69:Y69,'[9]КОЛПИНО Сент.'!X69:Y69,'[10]КОЛПИНО Окт.'!X69:Y69,'[11]КОЛПИНО Нояб.'!X69:Y69,'[12]КОЛПИНО Дек.'!X69:Y69)</f>
        <v>12</v>
      </c>
      <c r="Z72" s="43"/>
      <c r="AA72" s="48">
        <f>SUM('[1]КОЛПИНО Янв. '!Z69:AA69,'[2]КОЛПИНО Февр.'!Z69:AA69,'[3]КОЛПИНО Март'!Z69:AA69,'[4]КОЛПИНО Апр.'!Z69:AA69,'[5]КОЛПИНО Май'!Z69:AA69,'[6]КОЛПИНО Июнь'!Z69:AA69,'[7]КОЛПИНО Июль'!Z69:AA69,'[8]КОЛПИНО Авг.'!Z69:AA69,'[9]КОЛПИНО Сент.'!Z69:AA69,'[10]КОЛПИНО Окт.'!Z69:AA69,'[11]КОЛПИНО Нояб.'!Z69:AA69,'[12]КОЛПИНО Дек.'!Z69:AA69)</f>
        <v>0</v>
      </c>
      <c r="AB72" s="43"/>
      <c r="AC72" s="48">
        <f>SUM('[1]КОЛПИНО Янв. '!AB69:AC69,'[2]КОЛПИНО Февр.'!AB69:AC69,'[3]КОЛПИНО Март'!AB69:AC69,'[4]КОЛПИНО Апр.'!AB69:AC69,'[5]КОЛПИНО Май'!AB69:AC69,'[6]КОЛПИНО Июнь'!AB69:AC69,'[7]КОЛПИНО Июль'!AB69:AC69,'[8]КОЛПИНО Авг.'!AB69:AC69,'[9]КОЛПИНО Сент.'!AB69:AC69,'[10]КОЛПИНО Окт.'!AB69:AC69,'[11]КОЛПИНО Нояб.'!AB69:AC69,'[12]КОЛПИНО Дек.'!AB69:AC69)</f>
        <v>0</v>
      </c>
      <c r="AD72" s="43">
        <v>10</v>
      </c>
      <c r="AE72" s="48">
        <f>SUM('[1]КОЛПИНО Янв. '!AD69:AE69,'[2]КОЛПИНО Февр.'!AD69:AE69,'[3]КОЛПИНО Март'!AD69:AE69,'[4]КОЛПИНО Апр.'!AD69:AE69,'[5]КОЛПИНО Май'!AD69:AE69,'[6]КОЛПИНО Июнь'!AD69:AE69,'[7]КОЛПИНО Июль'!AD69:AE69,'[8]КОЛПИНО Авг.'!AD69:AE69,'[9]КОЛПИНО Сент.'!AD69:AE69,'[10]КОЛПИНО Окт.'!AD69:AE69,'[11]КОЛПИНО Нояб.'!AD69:AE69,'[12]КОЛПИНО Дек.'!AD69:AE69)</f>
        <v>0</v>
      </c>
      <c r="AF72" s="43"/>
      <c r="AG72" s="48">
        <f>SUM('[1]КОЛПИНО Янв. '!AF69:AG69,'[2]КОЛПИНО Февр.'!AF69:AG69,'[3]КОЛПИНО Март'!AF69:AG69,'[4]КОЛПИНО Апр.'!AF69:AG69,'[5]КОЛПИНО Май'!AF69:AG69,'[6]КОЛПИНО Июнь'!AF69:AG69,'[7]КОЛПИНО Июль'!AF69:AG69,'[8]КОЛПИНО Авг.'!AF69:AG69,'[9]КОЛПИНО Сент.'!AF69:AG69,'[10]КОЛПИНО Окт.'!AF69:AG69,'[11]КОЛПИНО Нояб.'!AF69:AG69,'[12]КОЛПИНО Дек.'!AF69:AG69)</f>
        <v>1.53</v>
      </c>
      <c r="AH72" s="43"/>
      <c r="AI72" s="48">
        <f>SUM('[1]КОЛПИНО Янв. '!AH69:AI69,'[2]КОЛПИНО Февр.'!AH69:AI69,'[3]КОЛПИНО Март'!AH69:AI69,'[4]КОЛПИНО Апр.'!AH69:AI69,'[5]КОЛПИНО Май'!AH69:AI69,'[6]КОЛПИНО Июнь'!AH69:AI69,'[7]КОЛПИНО Июль'!AH69:AI69,'[8]КОЛПИНО Авг.'!AH69:AI69,'[9]КОЛПИНО Сент.'!AH69:AI69,'[10]КОЛПИНО Окт.'!AH69:AI69,'[11]КОЛПИНО Нояб.'!AH69:AI69,'[12]КОЛПИНО Дек.'!AH69:AI69)</f>
        <v>4.08</v>
      </c>
      <c r="AJ72" s="43"/>
      <c r="AK72" s="48">
        <f>SUM('[1]КОЛПИНО Янв. '!AJ69:AK69,'[2]КОЛПИНО Февр.'!AJ69:AK69,'[3]КОЛПИНО Март'!AJ69:AK69,'[4]КОЛПИНО Апр.'!AJ69:AK69,'[5]КОЛПИНО Май'!AJ69:AK69,'[6]КОЛПИНО Июнь'!AJ69:AK69,'[7]КОЛПИНО Июль'!AJ69:AK69,'[8]КОЛПИНО Авг.'!AJ69:AK69,'[9]КОЛПИНО Сент.'!AJ69:AK69,'[10]КОЛПИНО Окт.'!AJ69:AK69,'[11]КОЛПИНО Нояб.'!AJ69:AK69,'[12]КОЛПИНО Дек.'!AJ69:AK69)</f>
        <v>0</v>
      </c>
      <c r="AL72" s="43"/>
      <c r="AM72" s="48">
        <f>SUM('[1]КОЛПИНО Янв. '!AL69:AM69,'[2]КОЛПИНО Февр.'!AL69:AM69,'[3]КОЛПИНО Март'!AL69:AM69,'[4]КОЛПИНО Апр.'!AL69:AM69,'[5]КОЛПИНО Май'!AL69:AM69,'[6]КОЛПИНО Июнь'!AL69:AM69,'[7]КОЛПИНО Июль'!AL69:AM69,'[8]КОЛПИНО Авг.'!AL69:AM69,'[9]КОЛПИНО Сент.'!AL69:AM69,'[10]КОЛПИНО Окт.'!AL69:AM69,'[11]КОЛПИНО Нояб.'!AL69:AM69,'[12]КОЛПИНО Дек.'!AL69:AM69)</f>
        <v>41.82</v>
      </c>
      <c r="AN72" s="43">
        <v>6</v>
      </c>
      <c r="AO72" s="48">
        <f>SUM('[1]КОЛПИНО Янв. '!AN69:AO69,'[2]КОЛПИНО Февр.'!AN69:AO69,'[3]КОЛПИНО Март'!AN69:AO69,'[4]КОЛПИНО Апр.'!AN69:AO69,'[5]КОЛПИНО Май'!AN69:AO69,'[6]КОЛПИНО Июнь'!AN69:AO69,'[7]КОЛПИНО Июль'!AN69:AO69,'[8]КОЛПИНО Авг.'!AN69:AO69,'[9]КОЛПИНО Сент.'!AN69:AO69,'[10]КОЛПИНО Окт.'!AN69:AO69,'[11]КОЛПИНО Нояб.'!AN69:AO69,'[12]КОЛПИНО Дек.'!AN69:AO69)</f>
        <v>500</v>
      </c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  <c r="BO72" s="19"/>
      <c r="BP72" s="19"/>
      <c r="BQ72" s="19"/>
      <c r="BR72" s="19"/>
      <c r="BS72" s="19"/>
      <c r="BT72" s="19"/>
      <c r="BU72" s="19"/>
      <c r="BV72" s="19"/>
      <c r="BW72" s="19"/>
      <c r="BX72" s="19"/>
      <c r="BY72" s="19"/>
      <c r="BZ72" s="19"/>
      <c r="CA72" s="19"/>
      <c r="CB72" s="19"/>
      <c r="CC72" s="19"/>
      <c r="CD72" s="19"/>
      <c r="CE72" s="19"/>
      <c r="CF72" s="19"/>
      <c r="CG72" s="19"/>
      <c r="CH72" s="19"/>
      <c r="CI72" s="19"/>
      <c r="CJ72" s="19"/>
      <c r="CK72" s="19"/>
      <c r="CL72" s="19"/>
      <c r="CM72" s="19"/>
      <c r="CN72" s="19"/>
      <c r="CO72" s="19"/>
      <c r="CP72" s="19"/>
      <c r="CQ72" s="19"/>
      <c r="CR72" s="19"/>
    </row>
    <row r="73" spans="1:96" s="4" customFormat="1" ht="15.95" customHeight="1" x14ac:dyDescent="0.25">
      <c r="A73" s="216"/>
      <c r="B73" s="199"/>
      <c r="C73" s="22" t="s">
        <v>5</v>
      </c>
      <c r="D73" s="55">
        <v>3</v>
      </c>
      <c r="E73" s="49">
        <f>SUM('[1]КОЛПИНО Янв. '!D70:E70,'[2]КОЛПИНО Февр.'!D70:E70,'[3]КОЛПИНО Март'!D70:E70,'[4]КОЛПИНО Апр.'!D70:E70,'[5]КОЛПИНО Май'!D70:E70,'[6]КОЛПИНО Июнь'!D70:E70,'[7]КОЛПИНО Июль'!D70:E70,'[8]КОЛПИНО Авг.'!D70:E70,'[9]КОЛПИНО Сент.'!D70:E70,'[10]КОЛПИНО Окт.'!D70:E70,'[11]КОЛПИНО Нояб.'!D70:E70,'[12]КОЛПИНО Дек.'!D70:E70)</f>
        <v>0</v>
      </c>
      <c r="F73" s="55">
        <v>3</v>
      </c>
      <c r="G73" s="49">
        <f>SUM('[1]КОЛПИНО Янв. '!F70:G70,'[2]КОЛПИНО Февр.'!F70:G70,'[3]КОЛПИНО Март'!F70:G70,'[4]КОЛПИНО Апр.'!F70:G70,'[5]КОЛПИНО Май'!F70:G70,'[6]КОЛПИНО Июнь'!F70:G70,'[7]КОЛПИНО Июль'!F70:G70,'[8]КОЛПИНО Авг.'!F70:G70,'[9]КОЛПИНО Сент.'!F70:G70,'[10]КОЛПИНО Окт.'!F70:G70,'[11]КОЛПИНО Нояб.'!F70:G70,'[12]КОЛПИНО Дек.'!F70:G70)</f>
        <v>0</v>
      </c>
      <c r="H73" s="55">
        <v>3</v>
      </c>
      <c r="I73" s="49">
        <f>SUM('[1]КОЛПИНО Янв. '!H70:I70,'[2]КОЛПИНО Февр.'!H70:I70,'[3]КОЛПИНО Март'!H70:I70,'[4]КОЛПИНО Апр.'!H70:I70,'[5]КОЛПИНО Май'!H70:I70,'[6]КОЛПИНО Июнь'!H70:I70,'[7]КОЛПИНО Июль'!H70:I70,'[8]КОЛПИНО Авг.'!H70:I70,'[9]КОЛПИНО Сент.'!H70:I70,'[10]КОЛПИНО Окт.'!H70:I70,'[11]КОЛПИНО Нояб.'!H70:I70,'[12]КОЛПИНО Дек.'!H70:I70)</f>
        <v>0</v>
      </c>
      <c r="J73" s="55">
        <v>3</v>
      </c>
      <c r="K73" s="49">
        <f>SUM('[1]КОЛПИНО Янв. '!J70:K70,'[2]КОЛПИНО Февр.'!J70:K70,'[3]КОЛПИНО Март'!J70:K70,'[4]КОЛПИНО Апр.'!J70:K70,'[5]КОЛПИНО Май'!J70:K70,'[6]КОЛПИНО Июнь'!J70:K70,'[7]КОЛПИНО Июль'!J70:K70,'[8]КОЛПИНО Авг.'!J70:K70,'[9]КОЛПИНО Сент.'!J70:K70,'[10]КОЛПИНО Окт.'!J70:K70,'[11]КОЛПИНО Нояб.'!J70:K70,'[12]КОЛПИНО Дек.'!J70:K70)</f>
        <v>0</v>
      </c>
      <c r="L73" s="47"/>
      <c r="M73" s="49">
        <f>SUM('[1]КОЛПИНО Янв. '!L70:M70,'[2]КОЛПИНО Февр.'!L70:M70,'[3]КОЛПИНО Март'!L70:M70,'[4]КОЛПИНО Апр.'!L70:M70,'[5]КОЛПИНО Май'!L70:M70,'[6]КОЛПИНО Июнь'!L70:M70,'[7]КОЛПИНО Июль'!L70:M70,'[8]КОЛПИНО Авг.'!L70:M70,'[9]КОЛПИНО Сент.'!L70:M70,'[10]КОЛПИНО Окт.'!L70:M70,'[11]КОЛПИНО Нояб.'!L70:M70,'[12]КОЛПИНО Дек.'!L70:M70)</f>
        <v>0</v>
      </c>
      <c r="N73" s="47"/>
      <c r="O73" s="49">
        <f>SUM('[1]КОЛПИНО Янв. '!N70:O70,'[2]КОЛПИНО Февр.'!N70:O70,'[3]КОЛПИНО Март'!N70:O70,'[4]КОЛПИНО Апр.'!N70:O70,'[5]КОЛПИНО Май'!N70:O70,'[6]КОЛПИНО Июнь'!N70:O70,'[7]КОЛПИНО Июль'!N70:O70,'[8]КОЛПИНО Авг.'!N70:O70,'[9]КОЛПИНО Сент.'!N70:O70,'[10]КОЛПИНО Окт.'!N70:O70,'[11]КОЛПИНО Нояб.'!N70:O70,'[12]КОЛПИНО Дек.'!N70:O70)</f>
        <v>0</v>
      </c>
      <c r="P73" s="47"/>
      <c r="Q73" s="49">
        <f>SUM('[1]КОЛПИНО Янв. '!P70:Q70,'[2]КОЛПИНО Февр.'!P70:Q70,'[3]КОЛПИНО Март'!P70:Q70,'[4]КОЛПИНО Апр.'!P70:Q70,'[5]КОЛПИНО Май'!P70:Q70,'[6]КОЛПИНО Июнь'!P70:Q70,'[7]КОЛПИНО Июль'!P70:Q70,'[8]КОЛПИНО Авг.'!P70:Q70,'[9]КОЛПИНО Сент.'!P70:Q70,'[10]КОЛПИНО Окт.'!P70:Q70,'[11]КОЛПИНО Нояб.'!P70:Q70,'[12]КОЛПИНО Дек.'!P70:Q70)</f>
        <v>0</v>
      </c>
      <c r="R73" s="47"/>
      <c r="S73" s="49">
        <f>SUM('[1]КОЛПИНО Янв. '!R70:S70,'[2]КОЛПИНО Февр.'!R70:S70,'[3]КОЛПИНО Март'!R70:S70,'[4]КОЛПИНО Апр.'!R70:S70,'[5]КОЛПИНО Май'!R70:S70,'[6]КОЛПИНО Июнь'!R70:S70,'[7]КОЛПИНО Июль'!R70:S70,'[8]КОЛПИНО Авг.'!R70:S70,'[9]КОЛПИНО Сент.'!R70:S70,'[10]КОЛПИНО Окт.'!R70:S70,'[11]КОЛПИНО Нояб.'!R70:S70,'[12]КОЛПИНО Дек.'!R70:S70)</f>
        <v>0</v>
      </c>
      <c r="T73" s="47"/>
      <c r="U73" s="49">
        <f>SUM('[1]КОЛПИНО Янв. '!T70:U70,'[2]КОЛПИНО Февр.'!T70:U70,'[3]КОЛПИНО Март'!T70:U70,'[4]КОЛПИНО Апр.'!T70:U70,'[5]КОЛПИНО Май'!T70:U70,'[6]КОЛПИНО Июнь'!T70:U70,'[7]КОЛПИНО Июль'!T70:U70,'[8]КОЛПИНО Авг.'!T70:U70,'[9]КОЛПИНО Сент.'!T70:U70,'[10]КОЛПИНО Окт.'!T70:U70,'[11]КОЛПИНО Нояб.'!T70:U70,'[12]КОЛПИНО Дек.'!T70:U70)</f>
        <v>0.56299999999999994</v>
      </c>
      <c r="V73" s="47"/>
      <c r="W73" s="49">
        <f>SUM('[1]КОЛПИНО Янв. '!V70:W70,'[2]КОЛПИНО Февр.'!V70:W70,'[3]КОЛПИНО Март'!V70:W70,'[4]КОЛПИНО Апр.'!V70:W70,'[5]КОЛПИНО Май'!V70:W70,'[6]КОЛПИНО Июнь'!V70:W70,'[7]КОЛПИНО Июль'!V70:W70,'[8]КОЛПИНО Авг.'!V70:W70,'[9]КОЛПИНО Сент.'!V70:W70,'[10]КОЛПИНО Окт.'!V70:W70,'[11]КОЛПИНО Нояб.'!V70:W70,'[12]КОЛПИНО Дек.'!V70:W70)</f>
        <v>0</v>
      </c>
      <c r="X73" s="47"/>
      <c r="Y73" s="49">
        <f>SUM('[1]КОЛПИНО Янв. '!X70:Y70,'[2]КОЛПИНО Февр.'!X70:Y70,'[3]КОЛПИНО Март'!X70:Y70,'[4]КОЛПИНО Апр.'!X70:Y70,'[5]КОЛПИНО Май'!X70:Y70,'[6]КОЛПИНО Июнь'!X70:Y70,'[7]КОЛПИНО Июль'!X70:Y70,'[8]КОЛПИНО Авг.'!X70:Y70,'[9]КОЛПИНО Сент.'!X70:Y70,'[10]КОЛПИНО Окт.'!X70:Y70,'[11]КОЛПИНО Нояб.'!X70:Y70,'[12]КОЛПИНО Дек.'!X70:Y70)</f>
        <v>1.9690000000000001</v>
      </c>
      <c r="Z73" s="47"/>
      <c r="AA73" s="49">
        <f>SUM('[1]КОЛПИНО Янв. '!Z70:AA70,'[2]КОЛПИНО Февр.'!Z70:AA70,'[3]КОЛПИНО Март'!Z70:AA70,'[4]КОЛПИНО Апр.'!Z70:AA70,'[5]КОЛПИНО Май'!Z70:AA70,'[6]КОЛПИНО Июнь'!Z70:AA70,'[7]КОЛПИНО Июль'!Z70:AA70,'[8]КОЛПИНО Авг.'!Z70:AA70,'[9]КОЛПИНО Сент.'!Z70:AA70,'[10]КОЛПИНО Окт.'!Z70:AA70,'[11]КОЛПИНО Нояб.'!Z70:AA70,'[12]КОЛПИНО Дек.'!Z70:AA70)</f>
        <v>0</v>
      </c>
      <c r="AB73" s="47"/>
      <c r="AC73" s="49">
        <f>SUM('[1]КОЛПИНО Янв. '!AB70:AC70,'[2]КОЛПИНО Февр.'!AB70:AC70,'[3]КОЛПИНО Март'!AB70:AC70,'[4]КОЛПИНО Апр.'!AB70:AC70,'[5]КОЛПИНО Май'!AB70:AC70,'[6]КОЛПИНО Июнь'!AB70:AC70,'[7]КОЛПИНО Июль'!AB70:AC70,'[8]КОЛПИНО Авг.'!AB70:AC70,'[9]КОЛПИНО Сент.'!AB70:AC70,'[10]КОЛПИНО Окт.'!AB70:AC70,'[11]КОЛПИНО Нояб.'!AB70:AC70,'[12]КОЛПИНО Дек.'!AB70:AC70)</f>
        <v>0</v>
      </c>
      <c r="AD73" s="55">
        <v>1.5</v>
      </c>
      <c r="AE73" s="49">
        <f>SUM('[1]КОЛПИНО Янв. '!AD70:AE70,'[2]КОЛПИНО Февр.'!AD70:AE70,'[3]КОЛПИНО Март'!AD70:AE70,'[4]КОЛПИНО Апр.'!AD70:AE70,'[5]КОЛПИНО Май'!AD70:AE70,'[6]КОЛПИНО Июнь'!AD70:AE70,'[7]КОЛПИНО Июль'!AD70:AE70,'[8]КОЛПИНО Авг.'!AD70:AE70,'[9]КОЛПИНО Сент.'!AD70:AE70,'[10]КОЛПИНО Окт.'!AD70:AE70,'[11]КОЛПИНО Нояб.'!AD70:AE70,'[12]КОЛПИНО Дек.'!AD70:AE70)</f>
        <v>0</v>
      </c>
      <c r="AF73" s="47"/>
      <c r="AG73" s="49">
        <f>SUM('[1]КОЛПИНО Янв. '!AF70:AG70,'[2]КОЛПИНО Февр.'!AF70:AG70,'[3]КОЛПИНО Март'!AF70:AG70,'[4]КОЛПИНО Апр.'!AF70:AG70,'[5]КОЛПИНО Май'!AF70:AG70,'[6]КОЛПИНО Июнь'!AF70:AG70,'[7]КОЛПИНО Июль'!AF70:AG70,'[8]КОЛПИНО Авг.'!AF70:AG70,'[9]КОЛПИНО Сент.'!AF70:AG70,'[10]КОЛПИНО Окт.'!AF70:AG70,'[11]КОЛПИНО Нояб.'!AF70:AG70,'[12]КОЛПИНО Дек.'!AF70:AG70)</f>
        <v>0.16900000000000001</v>
      </c>
      <c r="AH73" s="47"/>
      <c r="AI73" s="49">
        <f>SUM('[1]КОЛПИНО Янв. '!AH70:AI70,'[2]КОЛПИНО Февр.'!AH70:AI70,'[3]КОЛПИНО Март'!AH70:AI70,'[4]КОЛПИНО Апр.'!AH70:AI70,'[5]КОЛПИНО Май'!AH70:AI70,'[6]КОЛПИНО Июнь'!AH70:AI70,'[7]КОЛПИНО Июль'!AH70:AI70,'[8]КОЛПИНО Авг.'!AH70:AI70,'[9]КОЛПИНО Сент.'!AH70:AI70,'[10]КОЛПИНО Окт.'!AH70:AI70,'[11]КОЛПИНО Нояб.'!AH70:AI70,'[12]КОЛПИНО Дек.'!AH70:AI70)</f>
        <v>0.44500000000000001</v>
      </c>
      <c r="AJ73" s="47"/>
      <c r="AK73" s="49">
        <f>SUM('[1]КОЛПИНО Янв. '!AJ70:AK70,'[2]КОЛПИНО Февр.'!AJ70:AK70,'[3]КОЛПИНО Март'!AJ70:AK70,'[4]КОЛПИНО Апр.'!AJ70:AK70,'[5]КОЛПИНО Май'!AJ70:AK70,'[6]КОЛПИНО Июнь'!AJ70:AK70,'[7]КОЛПИНО Июль'!AJ70:AK70,'[8]КОЛПИНО Авг.'!AJ70:AK70,'[9]КОЛПИНО Сент.'!AJ70:AK70,'[10]КОЛПИНО Окт.'!AJ70:AK70,'[11]КОЛПИНО Нояб.'!AJ70:AK70,'[12]КОЛПИНО Дек.'!AJ70:AK70)</f>
        <v>0</v>
      </c>
      <c r="AL73" s="47"/>
      <c r="AM73" s="49">
        <f>SUM('[1]КОЛПИНО Янв. '!AL70:AM70,'[2]КОЛПИНО Февр.'!AL70:AM70,'[3]КОЛПИНО Март'!AL70:AM70,'[4]КОЛПИНО Апр.'!AL70:AM70,'[5]КОЛПИНО Май'!AL70:AM70,'[6]КОЛПИНО Июнь'!AL70:AM70,'[7]КОЛПИНО Июль'!AL70:AM70,'[8]КОЛПИНО Авг.'!AL70:AM70,'[9]КОЛПИНО Сент.'!AL70:AM70,'[10]КОЛПИНО Окт.'!AL70:AM70,'[11]КОЛПИНО Нояб.'!AL70:AM70,'[12]КОЛПИНО Дек.'!AL70:AM70)</f>
        <v>5.899</v>
      </c>
      <c r="AN73" s="55">
        <v>1</v>
      </c>
      <c r="AO73" s="49">
        <f>SUM('[1]КОЛПИНО Янв. '!AN70:AO70,'[2]КОЛПИНО Февр.'!AN70:AO70,'[3]КОЛПИНО Март'!AN70:AO70,'[4]КОЛПИНО Апр.'!AN70:AO70,'[5]КОЛПИНО Май'!AN70:AO70,'[6]КОЛПИНО Июнь'!AN70:AO70,'[7]КОЛПИНО Июль'!AN70:AO70,'[8]КОЛПИНО Авг.'!AN70:AO70,'[9]КОЛПИНО Сент.'!AN70:AO70,'[10]КОЛПИНО Окт.'!AN70:AO70,'[11]КОЛПИНО Нояб.'!AN70:AO70,'[12]КОЛПИНО Дек.'!AN70:AO70)</f>
        <v>64.960999999999999</v>
      </c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</row>
    <row r="74" spans="1:96" s="4" customFormat="1" ht="15.95" customHeight="1" x14ac:dyDescent="0.25">
      <c r="A74" s="216" t="s">
        <v>78</v>
      </c>
      <c r="B74" s="199" t="s">
        <v>68</v>
      </c>
      <c r="C74" s="22" t="s">
        <v>10</v>
      </c>
      <c r="D74" s="47">
        <v>9</v>
      </c>
      <c r="E74" s="49">
        <f>SUM('[1]КОЛПИНО Янв. '!D71:E71,'[2]КОЛПИНО Февр.'!D71:E71,'[3]КОЛПИНО Март'!D71:E71,'[4]КОЛПИНО Апр.'!D71:E71,'[5]КОЛПИНО Май'!D71:E71,'[6]КОЛПИНО Июнь'!D71:E71,'[7]КОЛПИНО Июль'!D71:E71,'[8]КОЛПИНО Авг.'!D71:E71,'[9]КОЛПИНО Сент.'!D71:E71,'[10]КОЛПИНО Окт.'!D71:E71,'[11]КОЛПИНО Нояб.'!D71:E71,'[12]КОЛПИНО Дек.'!D71:E71)</f>
        <v>2</v>
      </c>
      <c r="F74" s="47">
        <v>6</v>
      </c>
      <c r="G74" s="49">
        <f>SUM('[1]КОЛПИНО Янв. '!F71:G71,'[2]КОЛПИНО Февр.'!F71:G71,'[3]КОЛПИНО Март'!F71:G71,'[4]КОЛПИНО Апр.'!F71:G71,'[5]КОЛПИНО Май'!F71:G71,'[6]КОЛПИНО Июнь'!F71:G71,'[7]КОЛПИНО Июль'!F71:G71,'[8]КОЛПИНО Авг.'!F71:G71,'[9]КОЛПИНО Сент.'!F71:G71,'[10]КОЛПИНО Окт.'!F71:G71,'[11]КОЛПИНО Нояб.'!F71:G71,'[12]КОЛПИНО Дек.'!F71:G71)</f>
        <v>8</v>
      </c>
      <c r="H74" s="47">
        <v>6</v>
      </c>
      <c r="I74" s="49">
        <f>SUM('[1]КОЛПИНО Янв. '!H71:I71,'[2]КОЛПИНО Февр.'!H71:I71,'[3]КОЛПИНО Март'!H71:I71,'[4]КОЛПИНО Апр.'!H71:I71,'[5]КОЛПИНО Май'!H71:I71,'[6]КОЛПИНО Июнь'!H71:I71,'[7]КОЛПИНО Июль'!H71:I71,'[8]КОЛПИНО Авг.'!H71:I71,'[9]КОЛПИНО Сент.'!H71:I71,'[10]КОЛПИНО Окт.'!H71:I71,'[11]КОЛПИНО Нояб.'!H71:I71,'[12]КОЛПИНО Дек.'!H71:I71)</f>
        <v>21</v>
      </c>
      <c r="J74" s="47">
        <v>9</v>
      </c>
      <c r="K74" s="49">
        <f>SUM('[1]КОЛПИНО Янв. '!J71:K71,'[2]КОЛПИНО Февр.'!J71:K71,'[3]КОЛПИНО Март'!J71:K71,'[4]КОЛПИНО Апр.'!J71:K71,'[5]КОЛПИНО Май'!J71:K71,'[6]КОЛПИНО Июнь'!J71:K71,'[7]КОЛПИНО Июль'!J71:K71,'[8]КОЛПИНО Авг.'!J71:K71,'[9]КОЛПИНО Сент.'!J71:K71,'[10]КОЛПИНО Окт.'!J71:K71,'[11]КОЛПИНО Нояб.'!J71:K71,'[12]КОЛПИНО Дек.'!J71:K71)</f>
        <v>7</v>
      </c>
      <c r="L74" s="47">
        <v>20</v>
      </c>
      <c r="M74" s="49">
        <f>SUM('[1]КОЛПИНО Янв. '!L71:M71,'[2]КОЛПИНО Февр.'!L71:M71,'[3]КОЛПИНО Март'!L71:M71,'[4]КОЛПИНО Апр.'!L71:M71,'[5]КОЛПИНО Май'!L71:M71,'[6]КОЛПИНО Июнь'!L71:M71,'[7]КОЛПИНО Июль'!L71:M71,'[8]КОЛПИНО Авг.'!L71:M71,'[9]КОЛПИНО Сент.'!L71:M71,'[10]КОЛПИНО Окт.'!L71:M71,'[11]КОЛПИНО Нояб.'!L71:M71,'[12]КОЛПИНО Дек.'!L71:M71)</f>
        <v>18</v>
      </c>
      <c r="N74" s="47">
        <v>6</v>
      </c>
      <c r="O74" s="49">
        <f>SUM('[1]КОЛПИНО Янв. '!N71:O71,'[2]КОЛПИНО Февр.'!N71:O71,'[3]КОЛПИНО Март'!N71:O71,'[4]КОЛПИНО Апр.'!N71:O71,'[5]КОЛПИНО Май'!N71:O71,'[6]КОЛПИНО Июнь'!N71:O71,'[7]КОЛПИНО Июль'!N71:O71,'[8]КОЛПИНО Авг.'!N71:O71,'[9]КОЛПИНО Сент.'!N71:O71,'[10]КОЛПИНО Окт.'!N71:O71,'[11]КОЛПИНО Нояб.'!N71:O71,'[12]КОЛПИНО Дек.'!N71:O71)</f>
        <v>4</v>
      </c>
      <c r="P74" s="47">
        <v>5</v>
      </c>
      <c r="Q74" s="49">
        <f>SUM('[1]КОЛПИНО Янв. '!P71:Q71,'[2]КОЛПИНО Февр.'!P71:Q71,'[3]КОЛПИНО Март'!P71:Q71,'[4]КОЛПИНО Апр.'!P71:Q71,'[5]КОЛПИНО Май'!P71:Q71,'[6]КОЛПИНО Июнь'!P71:Q71,'[7]КОЛПИНО Июль'!P71:Q71,'[8]КОЛПИНО Авг.'!P71:Q71,'[9]КОЛПИНО Сент.'!P71:Q71,'[10]КОЛПИНО Окт.'!P71:Q71,'[11]КОЛПИНО Нояб.'!P71:Q71,'[12]КОЛПИНО Дек.'!P71:Q71)</f>
        <v>43</v>
      </c>
      <c r="R74" s="47">
        <v>6</v>
      </c>
      <c r="S74" s="49">
        <f>SUM('[1]КОЛПИНО Янв. '!R71:S71,'[2]КОЛПИНО Февр.'!R71:S71,'[3]КОЛПИНО Март'!R71:S71,'[4]КОЛПИНО Апр.'!R71:S71,'[5]КОЛПИНО Май'!R71:S71,'[6]КОЛПИНО Июнь'!R71:S71,'[7]КОЛПИНО Июль'!R71:S71,'[8]КОЛПИНО Авг.'!R71:S71,'[9]КОЛПИНО Сент.'!R71:S71,'[10]КОЛПИНО Окт.'!R71:S71,'[11]КОЛПИНО Нояб.'!R71:S71,'[12]КОЛПИНО Дек.'!R71:S71)</f>
        <v>3</v>
      </c>
      <c r="T74" s="47">
        <v>6</v>
      </c>
      <c r="U74" s="49">
        <f>SUM('[1]КОЛПИНО Янв. '!T71:U71,'[2]КОЛПИНО Февр.'!T71:U71,'[3]КОЛПИНО Март'!T71:U71,'[4]КОЛПИНО Апр.'!T71:U71,'[5]КОЛПИНО Май'!T71:U71,'[6]КОЛПИНО Июнь'!T71:U71,'[7]КОЛПИНО Июль'!T71:U71,'[8]КОЛПИНО Авг.'!T71:U71,'[9]КОЛПИНО Сент.'!T71:U71,'[10]КОЛПИНО Окт.'!T71:U71,'[11]КОЛПИНО Нояб.'!T71:U71,'[12]КОЛПИНО Дек.'!T71:U71)</f>
        <v>5</v>
      </c>
      <c r="V74" s="47">
        <v>9</v>
      </c>
      <c r="W74" s="49">
        <f>SUM('[1]КОЛПИНО Янв. '!V71:W71,'[2]КОЛПИНО Февр.'!V71:W71,'[3]КОЛПИНО Март'!V71:W71,'[4]КОЛПИНО Апр.'!V71:W71,'[5]КОЛПИНО Май'!V71:W71,'[6]КОЛПИНО Июнь'!V71:W71,'[7]КОЛПИНО Июль'!V71:W71,'[8]КОЛПИНО Авг.'!V71:W71,'[9]КОЛПИНО Сент.'!V71:W71,'[10]КОЛПИНО Окт.'!V71:W71,'[11]КОЛПИНО Нояб.'!V71:W71,'[12]КОЛПИНО Дек.'!V71:W71)</f>
        <v>3</v>
      </c>
      <c r="X74" s="47">
        <v>3</v>
      </c>
      <c r="Y74" s="49">
        <f>SUM('[1]КОЛПИНО Янв. '!X71:Y71,'[2]КОЛПИНО Февр.'!X71:Y71,'[3]КОЛПИНО Март'!X71:Y71,'[4]КОЛПИНО Апр.'!X71:Y71,'[5]КОЛПИНО Май'!X71:Y71,'[6]КОЛПИНО Июнь'!X71:Y71,'[7]КОЛПИНО Июль'!X71:Y71,'[8]КОЛПИНО Авг.'!X71:Y71,'[9]КОЛПИНО Сент.'!X71:Y71,'[10]КОЛПИНО Окт.'!X71:Y71,'[11]КОЛПИНО Нояб.'!X71:Y71,'[12]КОЛПИНО Дек.'!X71:Y71)</f>
        <v>4</v>
      </c>
      <c r="Z74" s="47">
        <v>6</v>
      </c>
      <c r="AA74" s="49">
        <f>SUM('[1]КОЛПИНО Янв. '!Z71:AA71,'[2]КОЛПИНО Февр.'!Z71:AA71,'[3]КОЛПИНО Март'!Z71:AA71,'[4]КОЛПИНО Апр.'!Z71:AA71,'[5]КОЛПИНО Май'!Z71:AA71,'[6]КОЛПИНО Июнь'!Z71:AA71,'[7]КОЛПИНО Июль'!Z71:AA71,'[8]КОЛПИНО Авг.'!Z71:AA71,'[9]КОЛПИНО Сент.'!Z71:AA71,'[10]КОЛПИНО Окт.'!Z71:AA71,'[11]КОЛПИНО Нояб.'!Z71:AA71,'[12]КОЛПИНО Дек.'!Z71:AA71)</f>
        <v>17</v>
      </c>
      <c r="AB74" s="47">
        <v>9</v>
      </c>
      <c r="AC74" s="49">
        <f>SUM('[1]КОЛПИНО Янв. '!AB71:AC71,'[2]КОЛПИНО Февр.'!AB71:AC71,'[3]КОЛПИНО Март'!AB71:AC71,'[4]КОЛПИНО Апр.'!AB71:AC71,'[5]КОЛПИНО Май'!AB71:AC71,'[6]КОЛПИНО Июнь'!AB71:AC71,'[7]КОЛПИНО Июль'!AB71:AC71,'[8]КОЛПИНО Авг.'!AB71:AC71,'[9]КОЛПИНО Сент.'!AB71:AC71,'[10]КОЛПИНО Окт.'!AB71:AC71,'[11]КОЛПИНО Нояб.'!AB71:AC71,'[12]КОЛПИНО Дек.'!AB71:AC71)</f>
        <v>23</v>
      </c>
      <c r="AD74" s="47">
        <v>29</v>
      </c>
      <c r="AE74" s="49">
        <f>SUM('[1]КОЛПИНО Янв. '!AD71:AE71,'[2]КОЛПИНО Февр.'!AD71:AE71,'[3]КОЛПИНО Март'!AD71:AE71,'[4]КОЛПИНО Апр.'!AD71:AE71,'[5]КОЛПИНО Май'!AD71:AE71,'[6]КОЛПИНО Июнь'!AD71:AE71,'[7]КОЛПИНО Июль'!AD71:AE71,'[8]КОЛПИНО Авг.'!AD71:AE71,'[9]КОЛПИНО Сент.'!AD71:AE71,'[10]КОЛПИНО Окт.'!AD71:AE71,'[11]КОЛПИНО Нояб.'!AD71:AE71,'[12]КОЛПИНО Дек.'!AD71:AE71)</f>
        <v>3</v>
      </c>
      <c r="AF74" s="47"/>
      <c r="AG74" s="49">
        <f>SUM('[1]КОЛПИНО Янв. '!AF71:AG71,'[2]КОЛПИНО Февр.'!AF71:AG71,'[3]КОЛПИНО Март'!AF71:AG71,'[4]КОЛПИНО Апр.'!AF71:AG71,'[5]КОЛПИНО Май'!AF71:AG71,'[6]КОЛПИНО Июнь'!AF71:AG71,'[7]КОЛПИНО Июль'!AF71:AG71,'[8]КОЛПИНО Авг.'!AF71:AG71,'[9]КОЛПИНО Сент.'!AF71:AG71,'[10]КОЛПИНО Окт.'!AF71:AG71,'[11]КОЛПИНО Нояб.'!AF71:AG71,'[12]КОЛПИНО Дек.'!AF71:AG71)</f>
        <v>18</v>
      </c>
      <c r="AH74" s="47">
        <v>24</v>
      </c>
      <c r="AI74" s="49">
        <f>SUM('[1]КОЛПИНО Янв. '!AH71:AI71,'[2]КОЛПИНО Февр.'!AH71:AI71,'[3]КОЛПИНО Март'!AH71:AI71,'[4]КОЛПИНО Апр.'!AH71:AI71,'[5]КОЛПИНО Май'!AH71:AI71,'[6]КОЛПИНО Июнь'!AH71:AI71,'[7]КОЛПИНО Июль'!AH71:AI71,'[8]КОЛПИНО Авг.'!AH71:AI71,'[9]КОЛПИНО Сент.'!AH71:AI71,'[10]КОЛПИНО Окт.'!AH71:AI71,'[11]КОЛПИНО Нояб.'!AH71:AI71,'[12]КОЛПИНО Дек.'!AH71:AI71)</f>
        <v>15</v>
      </c>
      <c r="AJ74" s="47">
        <v>8</v>
      </c>
      <c r="AK74" s="49">
        <f>SUM('[1]КОЛПИНО Янв. '!AJ71:AK71,'[2]КОЛПИНО Февр.'!AJ71:AK71,'[3]КОЛПИНО Март'!AJ71:AK71,'[4]КОЛПИНО Апр.'!AJ71:AK71,'[5]КОЛПИНО Май'!AJ71:AK71,'[6]КОЛПИНО Июнь'!AJ71:AK71,'[7]КОЛПИНО Июль'!AJ71:AK71,'[8]КОЛПИНО Авг.'!AJ71:AK71,'[9]КОЛПИНО Сент.'!AJ71:AK71,'[10]КОЛПИНО Окт.'!AJ71:AK71,'[11]КОЛПИНО Нояб.'!AJ71:AK71,'[12]КОЛПИНО Дек.'!AJ71:AK71)</f>
        <v>14</v>
      </c>
      <c r="AL74" s="47">
        <v>30</v>
      </c>
      <c r="AM74" s="49">
        <f>SUM('[1]КОЛПИНО Янв. '!AL71:AM71,'[2]КОЛПИНО Февр.'!AL71:AM71,'[3]КОЛПИНО Март'!AL71:AM71,'[4]КОЛПИНО Апр.'!AL71:AM71,'[5]КОЛПИНО Май'!AL71:AM71,'[6]КОЛПИНО Июнь'!AL71:AM71,'[7]КОЛПИНО Июль'!AL71:AM71,'[8]КОЛПИНО Авг.'!AL71:AM71,'[9]КОЛПИНО Сент.'!AL71:AM71,'[10]КОЛПИНО Окт.'!AL71:AM71,'[11]КОЛПИНО Нояб.'!AL71:AM71,'[12]КОЛПИНО Дек.'!AL71:AM71)</f>
        <v>202</v>
      </c>
      <c r="AN74" s="47">
        <v>37</v>
      </c>
      <c r="AO74" s="49">
        <f>SUM('[1]КОЛПИНО Янв. '!AN71:AO71,'[2]КОЛПИНО Февр.'!AN71:AO71,'[3]КОЛПИНО Март'!AN71:AO71,'[4]КОЛПИНО Апр.'!AN71:AO71,'[5]КОЛПИНО Май'!AN71:AO71,'[6]КОЛПИНО Июнь'!AN71:AO71,'[7]КОЛПИНО Июль'!AN71:AO71,'[8]КОЛПИНО Авг.'!AN71:AO71,'[9]КОЛПИНО Сент.'!AN71:AO71,'[10]КОЛПИНО Окт.'!AN71:AO71,'[11]КОЛПИНО Нояб.'!AN71:AO71,'[12]КОЛПИНО Дек.'!AN71:AO71)</f>
        <v>95</v>
      </c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  <c r="BO74" s="19"/>
      <c r="BP74" s="19"/>
      <c r="BQ74" s="19"/>
      <c r="BR74" s="19"/>
      <c r="BS74" s="19"/>
      <c r="BT74" s="19"/>
      <c r="BU74" s="19"/>
      <c r="BV74" s="19"/>
      <c r="BW74" s="19"/>
      <c r="BX74" s="19"/>
      <c r="BY74" s="19"/>
      <c r="BZ74" s="19"/>
      <c r="CA74" s="19"/>
      <c r="CB74" s="19"/>
      <c r="CC74" s="19"/>
      <c r="CD74" s="19"/>
      <c r="CE74" s="19"/>
      <c r="CF74" s="19"/>
      <c r="CG74" s="19"/>
      <c r="CH74" s="19"/>
      <c r="CI74" s="19"/>
      <c r="CJ74" s="19"/>
      <c r="CK74" s="19"/>
      <c r="CL74" s="19"/>
      <c r="CM74" s="19"/>
      <c r="CN74" s="19"/>
      <c r="CO74" s="19"/>
      <c r="CP74" s="19"/>
      <c r="CQ74" s="19"/>
      <c r="CR74" s="19"/>
    </row>
    <row r="75" spans="1:96" s="4" customFormat="1" ht="15.95" customHeight="1" x14ac:dyDescent="0.25">
      <c r="A75" s="216"/>
      <c r="B75" s="199"/>
      <c r="C75" s="22" t="s">
        <v>5</v>
      </c>
      <c r="D75" s="55">
        <v>10.85</v>
      </c>
      <c r="E75" s="49">
        <f>SUM('[1]КОЛПИНО Янв. '!D72:E72,'[2]КОЛПИНО Февр.'!D72:E72,'[3]КОЛПИНО Март'!D72:E72,'[4]КОЛПИНО Апр.'!D72:E72,'[5]КОЛПИНО Май'!D72:E72,'[6]КОЛПИНО Июнь'!D72:E72,'[7]КОЛПИНО Июль'!D72:E72,'[8]КОЛПИНО Авг.'!D72:E72,'[9]КОЛПИНО Сент.'!D72:E72,'[10]КОЛПИНО Окт.'!D72:E72,'[11]КОЛПИНО Нояб.'!D72:E72,'[12]КОЛПИНО Дек.'!D72:E72)</f>
        <v>0.40100000000000002</v>
      </c>
      <c r="F75" s="55">
        <v>7.2</v>
      </c>
      <c r="G75" s="49">
        <f>SUM('[1]КОЛПИНО Янв. '!F72:G72,'[2]КОЛПИНО Февр.'!F72:G72,'[3]КОЛПИНО Март'!F72:G72,'[4]КОЛПИНО Апр.'!F72:G72,'[5]КОЛПИНО Май'!F72:G72,'[6]КОЛПИНО Июнь'!F72:G72,'[7]КОЛПИНО Июль'!F72:G72,'[8]КОЛПИНО Авг.'!F72:G72,'[9]КОЛПИНО Сент.'!F72:G72,'[10]КОЛПИНО Окт.'!F72:G72,'[11]КОЛПИНО Нояб.'!F72:G72,'[12]КОЛПИНО Дек.'!F72:G72)</f>
        <v>7.9450000000000003</v>
      </c>
      <c r="H75" s="55">
        <v>7.2</v>
      </c>
      <c r="I75" s="49">
        <f>SUM('[1]КОЛПИНО Янв. '!H72:I72,'[2]КОЛПИНО Февр.'!H72:I72,'[3]КОЛПИНО Март'!H72:I72,'[4]КОЛПИНО Апр.'!H72:I72,'[5]КОЛПИНО Май'!H72:I72,'[6]КОЛПИНО Июнь'!H72:I72,'[7]КОЛПИНО Июль'!H72:I72,'[8]КОЛПИНО Авг.'!H72:I72,'[9]КОЛПИНО Сент.'!H72:I72,'[10]КОЛПИНО Окт.'!H72:I72,'[11]КОЛПИНО Нояб.'!H72:I72,'[12]КОЛПИНО Дек.'!H72:I72)</f>
        <v>23.003</v>
      </c>
      <c r="J75" s="55">
        <v>10.8</v>
      </c>
      <c r="K75" s="68">
        <f>SUM('[1]КОЛПИНО Янв. '!J72:K72,'[2]КОЛПИНО Февр.'!J72:K72,'[3]КОЛПИНО Март'!J72:K72,'[4]КОЛПИНО Апр.'!J72:K72,'[5]КОЛПИНО Май'!J72:K72,'[6]КОЛПИНО Июнь'!J72:K72,'[7]КОЛПИНО Июль'!J72:K72,'[8]КОЛПИНО Авг.'!J72:K72,'[9]КОЛПИНО Сент.'!J72:K72,'[10]КОЛПИНО Окт.'!J72:K72,'[11]КОЛПИНО Нояб.'!J72:K72,'[12]КОЛПИНО Дек.'!J72:K72)</f>
        <v>7.71</v>
      </c>
      <c r="L75" s="55">
        <v>24</v>
      </c>
      <c r="M75" s="49">
        <f>SUM('[1]КОЛПИНО Янв. '!L72:M72,'[2]КОЛПИНО Февр.'!L72:M72,'[3]КОЛПИНО Март'!L72:M72,'[4]КОЛПИНО Апр.'!L72:M72,'[5]КОЛПИНО Май'!L72:M72,'[6]КОЛПИНО Июнь'!L72:M72,'[7]КОЛПИНО Июль'!L72:M72,'[8]КОЛПИНО Авг.'!L72:M72,'[9]КОЛПИНО Сент.'!L72:M72,'[10]КОЛПИНО Окт.'!L72:M72,'[11]КОЛПИНО Нояб.'!L72:M72,'[12]КОЛПИНО Дек.'!L72:M72)</f>
        <v>36.784000000000006</v>
      </c>
      <c r="N75" s="55">
        <v>7.2</v>
      </c>
      <c r="O75" s="49">
        <f>SUM('[1]КОЛПИНО Янв. '!N72:O72,'[2]КОЛПИНО Февр.'!N72:O72,'[3]КОЛПИНО Март'!N72:O72,'[4]КОЛПИНО Апр.'!N72:O72,'[5]КОЛПИНО Май'!N72:O72,'[6]КОЛПИНО Июнь'!N72:O72,'[7]КОЛПИНО Июль'!N72:O72,'[8]КОЛПИНО Авг.'!N72:O72,'[9]КОЛПИНО Сент.'!N72:O72,'[10]КОЛПИНО Окт.'!N72:O72,'[11]КОЛПИНО Нояб.'!N72:O72,'[12]КОЛПИНО Дек.'!N72:O72)</f>
        <v>2.8639999999999999</v>
      </c>
      <c r="P75" s="55">
        <v>6</v>
      </c>
      <c r="Q75" s="49">
        <f>SUM('[1]КОЛПИНО Янв. '!P72:Q72,'[2]КОЛПИНО Февр.'!P72:Q72,'[3]КОЛПИНО Март'!P72:Q72,'[4]КОЛПИНО Апр.'!P72:Q72,'[5]КОЛПИНО Май'!P72:Q72,'[6]КОЛПИНО Июнь'!P72:Q72,'[7]КОЛПИНО Июль'!P72:Q72,'[8]КОЛПИНО Авг.'!P72:Q72,'[9]КОЛПИНО Сент.'!P72:Q72,'[10]КОЛПИНО Окт.'!P72:Q72,'[11]КОЛПИНО Нояб.'!P72:Q72,'[12]КОЛПИНО Дек.'!P72:Q72)</f>
        <v>54.796999999999997</v>
      </c>
      <c r="R75" s="55">
        <v>7.2</v>
      </c>
      <c r="S75" s="49">
        <f>SUM('[1]КОЛПИНО Янв. '!R72:S72,'[2]КОЛПИНО Февр.'!R72:S72,'[3]КОЛПИНО Март'!R72:S72,'[4]КОЛПИНО Апр.'!R72:S72,'[5]КОЛПИНО Май'!R72:S72,'[6]КОЛПИНО Июнь'!R72:S72,'[7]КОЛПИНО Июль'!R72:S72,'[8]КОЛПИНО Авг.'!R72:S72,'[9]КОЛПИНО Сент.'!R72:S72,'[10]КОЛПИНО Окт.'!R72:S72,'[11]КОЛПИНО Нояб.'!R72:S72,'[12]КОЛПИНО Дек.'!R72:S72)</f>
        <v>2.726</v>
      </c>
      <c r="T75" s="55">
        <v>7.2</v>
      </c>
      <c r="U75" s="49">
        <f>SUM('[1]КОЛПИНО Янв. '!T72:U72,'[2]КОЛПИНО Февр.'!T72:U72,'[3]КОЛПИНО Март'!T72:U72,'[4]КОЛПИНО Апр.'!T72:U72,'[5]КОЛПИНО Май'!T72:U72,'[6]КОЛПИНО Июнь'!T72:U72,'[7]КОЛПИНО Июль'!T72:U72,'[8]КОЛПИНО Авг.'!T72:U72,'[9]КОЛПИНО Сент.'!T72:U72,'[10]КОЛПИНО Окт.'!T72:U72,'[11]КОЛПИНО Нояб.'!T72:U72,'[12]КОЛПИНО Дек.'!T72:U72)</f>
        <v>5.1360000000000001</v>
      </c>
      <c r="V75" s="55">
        <v>10.8</v>
      </c>
      <c r="W75" s="49">
        <f>SUM('[1]КОЛПИНО Янв. '!V72:W72,'[2]КОЛПИНО Февр.'!V72:W72,'[3]КОЛПИНО Март'!V72:W72,'[4]КОЛПИНО Апр.'!V72:W72,'[5]КОЛПИНО Май'!V72:W72,'[6]КОЛПИНО Июнь'!V72:W72,'[7]КОЛПИНО Июль'!V72:W72,'[8]КОЛПИНО Авг.'!V72:W72,'[9]КОЛПИНО Сент.'!V72:W72,'[10]КОЛПИНО Окт.'!V72:W72,'[11]КОЛПИНО Нояб.'!V72:W72,'[12]КОЛПИНО Дек.'!V72:W72)</f>
        <v>2.8650000000000002</v>
      </c>
      <c r="X75" s="55">
        <v>3.6</v>
      </c>
      <c r="Y75" s="68">
        <f>SUM('[1]КОЛПИНО Янв. '!X72:Y72,'[2]КОЛПИНО Февр.'!X72:Y72,'[3]КОЛПИНО Март'!X72:Y72,'[4]КОЛПИНО Апр.'!X72:Y72,'[5]КОЛПИНО Май'!X72:Y72,'[6]КОЛПИНО Июнь'!X72:Y72,'[7]КОЛПИНО Июль'!X72:Y72,'[8]КОЛПИНО Авг.'!X72:Y72,'[9]КОЛПИНО Сент.'!X72:Y72,'[10]КОЛПИНО Окт.'!X72:Y72,'[11]КОЛПИНО Нояб.'!X72:Y72,'[12]КОЛПИНО Дек.'!X72:Y72)</f>
        <v>4.4000000000000004</v>
      </c>
      <c r="Z75" s="55">
        <v>7.2</v>
      </c>
      <c r="AA75" s="49">
        <f>SUM('[1]КОЛПИНО Янв. '!Z72:AA72,'[2]КОЛПИНО Февр.'!Z72:AA72,'[3]КОЛПИНО Март'!Z72:AA72,'[4]КОЛПИНО Апр.'!Z72:AA72,'[5]КОЛПИНО Май'!Z72:AA72,'[6]КОЛПИНО Июнь'!Z72:AA72,'[7]КОЛПИНО Июль'!Z72:AA72,'[8]КОЛПИНО Авг.'!Z72:AA72,'[9]КОЛПИНО Сент.'!Z72:AA72,'[10]КОЛПИНО Окт.'!Z72:AA72,'[11]КОЛПИНО Нояб.'!Z72:AA72,'[12]КОЛПИНО Дек.'!Z72:AA72)</f>
        <v>19.568000000000001</v>
      </c>
      <c r="AB75" s="55">
        <v>10.8</v>
      </c>
      <c r="AC75" s="49">
        <f>SUM('[1]КОЛПИНО Янв. '!AB72:AC72,'[2]КОЛПИНО Февр.'!AB72:AC72,'[3]КОЛПИНО Март'!AB72:AC72,'[4]КОЛПИНО Апр.'!AB72:AC72,'[5]КОЛПИНО Май'!AB72:AC72,'[6]КОЛПИНО Июнь'!AB72:AC72,'[7]КОЛПИНО Июль'!AB72:AC72,'[8]КОЛПИНО Авг.'!AB72:AC72,'[9]КОЛПИНО Сент.'!AB72:AC72,'[10]КОЛПИНО Окт.'!AB72:AC72,'[11]КОЛПИНО Нояб.'!AB72:AC72,'[12]КОЛПИНО Дек.'!AB72:AC72)</f>
        <v>25.611999999999995</v>
      </c>
      <c r="AD75" s="55">
        <v>34.799999999999997</v>
      </c>
      <c r="AE75" s="49">
        <f>SUM('[1]КОЛПИНО Янв. '!AD72:AE72,'[2]КОЛПИНО Февр.'!AD72:AE72,'[3]КОЛПИНО Март'!AD72:AE72,'[4]КОЛПИНО Апр.'!AD72:AE72,'[5]КОЛПИНО Май'!AD72:AE72,'[6]КОЛПИНО Июнь'!AD72:AE72,'[7]КОЛПИНО Июль'!AD72:AE72,'[8]КОЛПИНО Авг.'!AD72:AE72,'[9]КОЛПИНО Сент.'!AD72:AE72,'[10]КОЛПИНО Окт.'!AD72:AE72,'[11]КОЛПИНО Нояб.'!AD72:AE72,'[12]КОЛПИНО Дек.'!AD72:AE72)</f>
        <v>7.0150000000000006</v>
      </c>
      <c r="AF75" s="47"/>
      <c r="AG75" s="49">
        <f>SUM('[1]КОЛПИНО Янв. '!AF72:AG72,'[2]КОЛПИНО Февр.'!AF72:AG72,'[3]КОЛПИНО Март'!AF72:AG72,'[4]КОЛПИНО Апр.'!AF72:AG72,'[5]КОЛПИНО Май'!AF72:AG72,'[6]КОЛПИНО Июнь'!AF72:AG72,'[7]КОЛПИНО Июль'!AF72:AG72,'[8]КОЛПИНО Авг.'!AF72:AG72,'[9]КОЛПИНО Сент.'!AF72:AG72,'[10]КОЛПИНО Окт.'!AF72:AG72,'[11]КОЛПИНО Нояб.'!AF72:AG72,'[12]КОЛПИНО Дек.'!AF72:AG72)</f>
        <v>27.506999999999998</v>
      </c>
      <c r="AH75" s="55">
        <v>28.8</v>
      </c>
      <c r="AI75" s="49">
        <f>SUM('[1]КОЛПИНО Янв. '!AH72:AI72,'[2]КОЛПИНО Февр.'!AH72:AI72,'[3]КОЛПИНО Март'!AH72:AI72,'[4]КОЛПИНО Апр.'!AH72:AI72,'[5]КОЛПИНО Май'!AH72:AI72,'[6]КОЛПИНО Июнь'!AH72:AI72,'[7]КОЛПИНО Июль'!AH72:AI72,'[8]КОЛПИНО Авг.'!AH72:AI72,'[9]КОЛПИНО Сент.'!AH72:AI72,'[10]КОЛПИНО Окт.'!AH72:AI72,'[11]КОЛПИНО Нояб.'!AH72:AI72,'[12]КОЛПИНО Дек.'!AH72:AI72)</f>
        <v>14.782</v>
      </c>
      <c r="AJ75" s="55">
        <v>9.6</v>
      </c>
      <c r="AK75" s="49">
        <f>SUM('[1]КОЛПИНО Янв. '!AJ72:AK72,'[2]КОЛПИНО Февр.'!AJ72:AK72,'[3]КОЛПИНО Март'!AJ72:AK72,'[4]КОЛПИНО Апр.'!AJ72:AK72,'[5]КОЛПИНО Май'!AJ72:AK72,'[6]КОЛПИНО Июнь'!AJ72:AK72,'[7]КОЛПИНО Июль'!AJ72:AK72,'[8]КОЛПИНО Авг.'!AJ72:AK72,'[9]КОЛПИНО Сент.'!AJ72:AK72,'[10]КОЛПИНО Окт.'!AJ72:AK72,'[11]КОЛПИНО Нояб.'!AJ72:AK72,'[12]КОЛПИНО Дек.'!AJ72:AK72)</f>
        <v>30.659000000000002</v>
      </c>
      <c r="AL75" s="55">
        <v>36</v>
      </c>
      <c r="AM75" s="49">
        <f>SUM('[1]КОЛПИНО Янв. '!AL72:AM72,'[2]КОЛПИНО Февр.'!AL72:AM72,'[3]КОЛПИНО Март'!AL72:AM72,'[4]КОЛПИНО Апр.'!AL72:AM72,'[5]КОЛПИНО Май'!AL72:AM72,'[6]КОЛПИНО Июнь'!AL72:AM72,'[7]КОЛПИНО Июль'!AL72:AM72,'[8]КОЛПИНО Авг.'!AL72:AM72,'[9]КОЛПИНО Сент.'!AL72:AM72,'[10]КОЛПИНО Окт.'!AL72:AM72,'[11]КОЛПИНО Нояб.'!AL72:AM72,'[12]КОЛПИНО Дек.'!AL72:AM72)</f>
        <v>280.12700000000001</v>
      </c>
      <c r="AN75" s="55">
        <v>32.4</v>
      </c>
      <c r="AO75" s="49">
        <f>SUM('[1]КОЛПИНО Янв. '!AN72:AO72,'[2]КОЛПИНО Февр.'!AN72:AO72,'[3]КОЛПИНО Март'!AN72:AO72,'[4]КОЛПИНО Апр.'!AN72:AO72,'[5]КОЛПИНО Май'!AN72:AO72,'[6]КОЛПИНО Июнь'!AN72:AO72,'[7]КОЛПИНО Июль'!AN72:AO72,'[8]КОЛПИНО Авг.'!AN72:AO72,'[9]КОЛПИНО Сент.'!AN72:AO72,'[10]КОЛПИНО Окт.'!AN72:AO72,'[11]КОЛПИНО Нояб.'!AN72:AO72,'[12]КОЛПИНО Дек.'!AN72:AO72)</f>
        <v>103.34399999999999</v>
      </c>
      <c r="AP75" s="19"/>
      <c r="AQ75" s="19"/>
      <c r="AR75" s="19" t="s">
        <v>221</v>
      </c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  <c r="BO75" s="19"/>
      <c r="BP75" s="19"/>
      <c r="BQ75" s="19"/>
      <c r="BR75" s="19"/>
      <c r="BS75" s="19"/>
      <c r="BT75" s="19"/>
      <c r="BU75" s="19"/>
      <c r="BV75" s="19"/>
      <c r="BW75" s="19"/>
      <c r="BX75" s="19"/>
      <c r="BY75" s="19"/>
      <c r="BZ75" s="19"/>
      <c r="CA75" s="19"/>
      <c r="CB75" s="19"/>
      <c r="CC75" s="19"/>
      <c r="CD75" s="19"/>
      <c r="CE75" s="19"/>
      <c r="CF75" s="19"/>
      <c r="CG75" s="19"/>
      <c r="CH75" s="19"/>
      <c r="CI75" s="19"/>
      <c r="CJ75" s="19"/>
      <c r="CK75" s="19"/>
      <c r="CL75" s="19"/>
      <c r="CM75" s="19"/>
      <c r="CN75" s="19"/>
      <c r="CO75" s="19"/>
      <c r="CP75" s="19"/>
      <c r="CQ75" s="19"/>
      <c r="CR75" s="19"/>
    </row>
    <row r="76" spans="1:96" s="4" customFormat="1" ht="15.95" customHeight="1" x14ac:dyDescent="0.25">
      <c r="A76" s="216" t="s">
        <v>79</v>
      </c>
      <c r="B76" s="199" t="s">
        <v>47</v>
      </c>
      <c r="C76" s="22" t="s">
        <v>10</v>
      </c>
      <c r="D76" s="47">
        <v>1</v>
      </c>
      <c r="E76" s="49">
        <f>SUM('[1]КОЛПИНО Янв. '!D73:E73,'[2]КОЛПИНО Февр.'!D73:E73,'[3]КОЛПИНО Март'!D73:E73,'[4]КОЛПИНО Апр.'!D73:E73,'[5]КОЛПИНО Май'!D73:E73,'[6]КОЛПИНО Июнь'!D73:E73,'[7]КОЛПИНО Июль'!D73:E73,'[8]КОЛПИНО Авг.'!D73:E73,'[9]КОЛПИНО Сент.'!D73:E73,'[10]КОЛПИНО Окт.'!D73:E73,'[11]КОЛПИНО Нояб.'!D73:E73,'[12]КОЛПИНО Дек.'!D73:E73)</f>
        <v>3</v>
      </c>
      <c r="F76" s="47">
        <v>1</v>
      </c>
      <c r="G76" s="49">
        <f>SUM('[1]КОЛПИНО Янв. '!F73:G73,'[2]КОЛПИНО Февр.'!F73:G73,'[3]КОЛПИНО Март'!F73:G73,'[4]КОЛПИНО Апр.'!F73:G73,'[5]КОЛПИНО Май'!F73:G73,'[6]КОЛПИНО Июнь'!F73:G73,'[7]КОЛПИНО Июль'!F73:G73,'[8]КОЛПИНО Авг.'!F73:G73,'[9]КОЛПИНО Сент.'!F73:G73,'[10]КОЛПИНО Окт.'!F73:G73,'[11]КОЛПИНО Нояб.'!F73:G73,'[12]КОЛПИНО Дек.'!F73:G73)</f>
        <v>0</v>
      </c>
      <c r="H76" s="47">
        <v>1</v>
      </c>
      <c r="I76" s="49">
        <f>SUM('[1]КОЛПИНО Янв. '!H73:I73,'[2]КОЛПИНО Февр.'!H73:I73,'[3]КОЛПИНО Март'!H73:I73,'[4]КОЛПИНО Апр.'!H73:I73,'[5]КОЛПИНО Май'!H73:I73,'[6]КОЛПИНО Июнь'!H73:I73,'[7]КОЛПИНО Июль'!H73:I73,'[8]КОЛПИНО Авг.'!H73:I73,'[9]КОЛПИНО Сент.'!H73:I73,'[10]КОЛПИНО Окт.'!H73:I73,'[11]КОЛПИНО Нояб.'!H73:I73,'[12]КОЛПИНО Дек.'!H73:I73)</f>
        <v>0</v>
      </c>
      <c r="J76" s="47">
        <v>1</v>
      </c>
      <c r="K76" s="49">
        <f>SUM('[1]КОЛПИНО Янв. '!J73:K73,'[2]КОЛПИНО Февр.'!J73:K73,'[3]КОЛПИНО Март'!J73:K73,'[4]КОЛПИНО Апр.'!J73:K73,'[5]КОЛПИНО Май'!J73:K73,'[6]КОЛПИНО Июнь'!J73:K73,'[7]КОЛПИНО Июль'!J73:K73,'[8]КОЛПИНО Авг.'!J73:K73,'[9]КОЛПИНО Сент.'!J73:K73,'[10]КОЛПИНО Окт.'!J73:K73,'[11]КОЛПИНО Нояб.'!J73:K73,'[12]КОЛПИНО Дек.'!J73:K73)</f>
        <v>6</v>
      </c>
      <c r="L76" s="47">
        <v>1</v>
      </c>
      <c r="M76" s="49">
        <f>SUM('[1]КОЛПИНО Янв. '!L73:M73,'[2]КОЛПИНО Февр.'!L73:M73,'[3]КОЛПИНО Март'!L73:M73,'[4]КОЛПИНО Апр.'!L73:M73,'[5]КОЛПИНО Май'!L73:M73,'[6]КОЛПИНО Июнь'!L73:M73,'[7]КОЛПИНО Июль'!L73:M73,'[8]КОЛПИНО Авг.'!L73:M73,'[9]КОЛПИНО Сент.'!L73:M73,'[10]КОЛПИНО Окт.'!L73:M73,'[11]КОЛПИНО Нояб.'!L73:M73,'[12]КОЛПИНО Дек.'!L73:M73)</f>
        <v>11</v>
      </c>
      <c r="N76" s="47">
        <v>1</v>
      </c>
      <c r="O76" s="49">
        <f>SUM('[1]КОЛПИНО Янв. '!N73:O73,'[2]КОЛПИНО Февр.'!N73:O73,'[3]КОЛПИНО Март'!N73:O73,'[4]КОЛПИНО Апр.'!N73:O73,'[5]КОЛПИНО Май'!N73:O73,'[6]КОЛПИНО Июнь'!N73:O73,'[7]КОЛПИНО Июль'!N73:O73,'[8]КОЛПИНО Авг.'!N73:O73,'[9]КОЛПИНО Сент.'!N73:O73,'[10]КОЛПИНО Окт.'!N73:O73,'[11]КОЛПИНО Нояб.'!N73:O73,'[12]КОЛПИНО Дек.'!N73:O73)</f>
        <v>0</v>
      </c>
      <c r="P76" s="47">
        <v>1</v>
      </c>
      <c r="Q76" s="49">
        <f>SUM('[1]КОЛПИНО Янв. '!P73:Q73,'[2]КОЛПИНО Февр.'!P73:Q73,'[3]КОЛПИНО Март'!P73:Q73,'[4]КОЛПИНО Апр.'!P73:Q73,'[5]КОЛПИНО Май'!P73:Q73,'[6]КОЛПИНО Июнь'!P73:Q73,'[7]КОЛПИНО Июль'!P73:Q73,'[8]КОЛПИНО Авг.'!P73:Q73,'[9]КОЛПИНО Сент.'!P73:Q73,'[10]КОЛПИНО Окт.'!P73:Q73,'[11]КОЛПИНО Нояб.'!P73:Q73,'[12]КОЛПИНО Дек.'!P73:Q73)</f>
        <v>12</v>
      </c>
      <c r="R76" s="47">
        <v>1</v>
      </c>
      <c r="S76" s="49">
        <f>SUM('[1]КОЛПИНО Янв. '!R73:S73,'[2]КОЛПИНО Февр.'!R73:S73,'[3]КОЛПИНО Март'!R73:S73,'[4]КОЛПИНО Апр.'!R73:S73,'[5]КОЛПИНО Май'!R73:S73,'[6]КОЛПИНО Июнь'!R73:S73,'[7]КОЛПИНО Июль'!R73:S73,'[8]КОЛПИНО Авг.'!R73:S73,'[9]КОЛПИНО Сент.'!R73:S73,'[10]КОЛПИНО Окт.'!R73:S73,'[11]КОЛПИНО Нояб.'!R73:S73,'[12]КОЛПИНО Дек.'!R73:S73)</f>
        <v>3</v>
      </c>
      <c r="T76" s="47">
        <v>1</v>
      </c>
      <c r="U76" s="49">
        <f>SUM('[1]КОЛПИНО Янв. '!T73:U73,'[2]КОЛПИНО Февр.'!T73:U73,'[3]КОЛПИНО Март'!T73:U73,'[4]КОЛПИНО Апр.'!T73:U73,'[5]КОЛПИНО Май'!T73:U73,'[6]КОЛПИНО Июнь'!T73:U73,'[7]КОЛПИНО Июль'!T73:U73,'[8]КОЛПИНО Авг.'!T73:U73,'[9]КОЛПИНО Сент.'!T73:U73,'[10]КОЛПИНО Окт.'!T73:U73,'[11]КОЛПИНО Нояб.'!T73:U73,'[12]КОЛПИНО Дек.'!T73:U73)</f>
        <v>0</v>
      </c>
      <c r="V76" s="47">
        <v>1</v>
      </c>
      <c r="W76" s="49">
        <f>SUM('[1]КОЛПИНО Янв. '!V73:W73,'[2]КОЛПИНО Февр.'!V73:W73,'[3]КОЛПИНО Март'!V73:W73,'[4]КОЛПИНО Апр.'!V73:W73,'[5]КОЛПИНО Май'!V73:W73,'[6]КОЛПИНО Июнь'!V73:W73,'[7]КОЛПИНО Июль'!V73:W73,'[8]КОЛПИНО Авг.'!V73:W73,'[9]КОЛПИНО Сент.'!V73:W73,'[10]КОЛПИНО Окт.'!V73:W73,'[11]КОЛПИНО Нояб.'!V73:W73,'[12]КОЛПИНО Дек.'!V73:W73)</f>
        <v>1</v>
      </c>
      <c r="X76" s="47">
        <v>1</v>
      </c>
      <c r="Y76" s="49">
        <f>SUM('[1]КОЛПИНО Янв. '!X73:Y73,'[2]КОЛПИНО Февр.'!X73:Y73,'[3]КОЛПИНО Март'!X73:Y73,'[4]КОЛПИНО Апр.'!X73:Y73,'[5]КОЛПИНО Май'!X73:Y73,'[6]КОЛПИНО Июнь'!X73:Y73,'[7]КОЛПИНО Июль'!X73:Y73,'[8]КОЛПИНО Авг.'!X73:Y73,'[9]КОЛПИНО Сент.'!X73:Y73,'[10]КОЛПИНО Окт.'!X73:Y73,'[11]КОЛПИНО Нояб.'!X73:Y73,'[12]КОЛПИНО Дек.'!X73:Y73)</f>
        <v>7</v>
      </c>
      <c r="Z76" s="47">
        <v>1</v>
      </c>
      <c r="AA76" s="49">
        <f>SUM('[1]КОЛПИНО Янв. '!Z73:AA73,'[2]КОЛПИНО Февр.'!Z73:AA73,'[3]КОЛПИНО Март'!Z73:AA73,'[4]КОЛПИНО Апр.'!Z73:AA73,'[5]КОЛПИНО Май'!Z73:AA73,'[6]КОЛПИНО Июнь'!Z73:AA73,'[7]КОЛПИНО Июль'!Z73:AA73,'[8]КОЛПИНО Авг.'!Z73:AA73,'[9]КОЛПИНО Сент.'!Z73:AA73,'[10]КОЛПИНО Окт.'!Z73:AA73,'[11]КОЛПИНО Нояб.'!Z73:AA73,'[12]КОЛПИНО Дек.'!Z73:AA73)</f>
        <v>0</v>
      </c>
      <c r="AB76" s="47">
        <v>1</v>
      </c>
      <c r="AC76" s="49">
        <f>SUM('[1]КОЛПИНО Янв. '!AB73:AC73,'[2]КОЛПИНО Февр.'!AB73:AC73,'[3]КОЛПИНО Март'!AB73:AC73,'[4]КОЛПИНО Апр.'!AB73:AC73,'[5]КОЛПИНО Май'!AB73:AC73,'[6]КОЛПИНО Июнь'!AB73:AC73,'[7]КОЛПИНО Июль'!AB73:AC73,'[8]КОЛПИНО Авг.'!AB73:AC73,'[9]КОЛПИНО Сент.'!AB73:AC73,'[10]КОЛПИНО Окт.'!AB73:AC73,'[11]КОЛПИНО Нояб.'!AB73:AC73,'[12]КОЛПИНО Дек.'!AB73:AC73)</f>
        <v>1</v>
      </c>
      <c r="AD76" s="47">
        <v>1</v>
      </c>
      <c r="AE76" s="49">
        <f>SUM('[1]КОЛПИНО Янв. '!AD73:AE73,'[2]КОЛПИНО Февр.'!AD73:AE73,'[3]КОЛПИНО Март'!AD73:AE73,'[4]КОЛПИНО Апр.'!AD73:AE73,'[5]КОЛПИНО Май'!AD73:AE73,'[6]КОЛПИНО Июнь'!AD73:AE73,'[7]КОЛПИНО Июль'!AD73:AE73,'[8]КОЛПИНО Авг.'!AD73:AE73,'[9]КОЛПИНО Сент.'!AD73:AE73,'[10]КОЛПИНО Окт.'!AD73:AE73,'[11]КОЛПИНО Нояб.'!AD73:AE73,'[12]КОЛПИНО Дек.'!AD73:AE73)</f>
        <v>2</v>
      </c>
      <c r="AF76" s="47"/>
      <c r="AG76" s="49">
        <f>SUM('[1]КОЛПИНО Янв. '!AF73:AG73,'[2]КОЛПИНО Февр.'!AF73:AG73,'[3]КОЛПИНО Март'!AF73:AG73,'[4]КОЛПИНО Апр.'!AF73:AG73,'[5]КОЛПИНО Май'!AF73:AG73,'[6]КОЛПИНО Июнь'!AF73:AG73,'[7]КОЛПИНО Июль'!AF73:AG73,'[8]КОЛПИНО Авг.'!AF73:AG73,'[9]КОЛПИНО Сент.'!AF73:AG73,'[10]КОЛПИНО Окт.'!AF73:AG73,'[11]КОЛПИНО Нояб.'!AF73:AG73,'[12]КОЛПИНО Дек.'!AF73:AG73)</f>
        <v>8</v>
      </c>
      <c r="AH76" s="47">
        <v>1</v>
      </c>
      <c r="AI76" s="49">
        <f>SUM('[1]КОЛПИНО Янв. '!AH73:AI73,'[2]КОЛПИНО Февр.'!AH73:AI73,'[3]КОЛПИНО Март'!AH73:AI73,'[4]КОЛПИНО Апр.'!AH73:AI73,'[5]КОЛПИНО Май'!AH73:AI73,'[6]КОЛПИНО Июнь'!AH73:AI73,'[7]КОЛПИНО Июль'!AH73:AI73,'[8]КОЛПИНО Авг.'!AH73:AI73,'[9]КОЛПИНО Сент.'!AH73:AI73,'[10]КОЛПИНО Окт.'!AH73:AI73,'[11]КОЛПИНО Нояб.'!AH73:AI73,'[12]КОЛПИНО Дек.'!AH73:AI73)</f>
        <v>5</v>
      </c>
      <c r="AJ76" s="47">
        <v>1</v>
      </c>
      <c r="AK76" s="49">
        <f>SUM('[1]КОЛПИНО Янв. '!AJ73:AK73,'[2]КОЛПИНО Февр.'!AJ73:AK73,'[3]КОЛПИНО Март'!AJ73:AK73,'[4]КОЛПИНО Апр.'!AJ73:AK73,'[5]КОЛПИНО Май'!AJ73:AK73,'[6]КОЛПИНО Июнь'!AJ73:AK73,'[7]КОЛПИНО Июль'!AJ73:AK73,'[8]КОЛПИНО Авг.'!AJ73:AK73,'[9]КОЛПИНО Сент.'!AJ73:AK73,'[10]КОЛПИНО Окт.'!AJ73:AK73,'[11]КОЛПИНО Нояб.'!AJ73:AK73,'[12]КОЛПИНО Дек.'!AJ73:AK73)</f>
        <v>2</v>
      </c>
      <c r="AL76" s="47">
        <v>1</v>
      </c>
      <c r="AM76" s="49">
        <f>SUM('[1]КОЛПИНО Янв. '!AL73:AM73,'[2]КОЛПИНО Февр.'!AL73:AM73,'[3]КОЛПИНО Март'!AL73:AM73,'[4]КОЛПИНО Апр.'!AL73:AM73,'[5]КОЛПИНО Май'!AL73:AM73,'[6]КОЛПИНО Июнь'!AL73:AM73,'[7]КОЛПИНО Июль'!AL73:AM73,'[8]КОЛПИНО Авг.'!AL73:AM73,'[9]КОЛПИНО Сент.'!AL73:AM73,'[10]КОЛПИНО Окт.'!AL73:AM73,'[11]КОЛПИНО Нояб.'!AL73:AM73,'[12]КОЛПИНО Дек.'!AL73:AM73)</f>
        <v>171</v>
      </c>
      <c r="AN76" s="47">
        <v>1</v>
      </c>
      <c r="AO76" s="49">
        <f>SUM('[1]КОЛПИНО Янв. '!AN73:AO73,'[2]КОЛПИНО Февр.'!AN73:AO73,'[3]КОЛПИНО Март'!AN73:AO73,'[4]КОЛПИНО Апр.'!AN73:AO73,'[5]КОЛПИНО Май'!AN73:AO73,'[6]КОЛПИНО Июнь'!AN73:AO73,'[7]КОЛПИНО Июль'!AN73:AO73,'[8]КОЛПИНО Авг.'!AN73:AO73,'[9]КОЛПИНО Сент.'!AN73:AO73,'[10]КОЛПИНО Окт.'!AN73:AO73,'[11]КОЛПИНО Нояб.'!AN73:AO73,'[12]КОЛПИНО Дек.'!AN73:AO73)</f>
        <v>7</v>
      </c>
      <c r="AP76" s="19"/>
      <c r="AQ76" s="19"/>
      <c r="AR76" s="60">
        <f>AR10+AR58+AR71</f>
        <v>5082.3319999999994</v>
      </c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</row>
    <row r="77" spans="1:96" s="4" customFormat="1" ht="15.75" customHeight="1" x14ac:dyDescent="0.25">
      <c r="A77" s="216"/>
      <c r="B77" s="199"/>
      <c r="C77" s="22" t="s">
        <v>5</v>
      </c>
      <c r="D77" s="55">
        <v>15</v>
      </c>
      <c r="E77" s="49">
        <f>SUM('[1]КОЛПИНО Янв. '!D74:E74,'[2]КОЛПИНО Февр.'!D74:E74,'[3]КОЛПИНО Март'!D74:E74,'[4]КОЛПИНО Апр.'!D74:E74,'[5]КОЛПИНО Май'!D74:E74,'[6]КОЛПИНО Июнь'!D74:E74,'[7]КОЛПИНО Июль'!D74:E74,'[8]КОЛПИНО Авг.'!D74:E74,'[9]КОЛПИНО Сент.'!D74:E74,'[10]КОЛПИНО Окт.'!D74:E74,'[11]КОЛПИНО Нояб.'!D74:E74,'[12]КОЛПИНО Дек.'!D74:E74)</f>
        <v>8.0850000000000009</v>
      </c>
      <c r="F77" s="55">
        <v>15</v>
      </c>
      <c r="G77" s="49">
        <f>SUM('[1]КОЛПИНО Янв. '!F74:G74,'[2]КОЛПИНО Февр.'!F74:G74,'[3]КОЛПИНО Март'!F74:G74,'[4]КОЛПИНО Апр.'!F74:G74,'[5]КОЛПИНО Май'!F74:G74,'[6]КОЛПИНО Июнь'!F74:G74,'[7]КОЛПИНО Июль'!F74:G74,'[8]КОЛПИНО Авг.'!F74:G74,'[9]КОЛПИНО Сент.'!F74:G74,'[10]КОЛПИНО Окт.'!F74:G74,'[11]КОЛПИНО Нояб.'!F74:G74,'[12]КОЛПИНО Дек.'!F74:G74)</f>
        <v>0</v>
      </c>
      <c r="H77" s="55">
        <v>15</v>
      </c>
      <c r="I77" s="49">
        <f>SUM('[1]КОЛПИНО Янв. '!H74:I74,'[2]КОЛПИНО Февр.'!H74:I74,'[3]КОЛПИНО Март'!H74:I74,'[4]КОЛПИНО Апр.'!H74:I74,'[5]КОЛПИНО Май'!H74:I74,'[6]КОЛПИНО Июнь'!H74:I74,'[7]КОЛПИНО Июль'!H74:I74,'[8]КОЛПИНО Авг.'!H74:I74,'[9]КОЛПИНО Сент.'!H74:I74,'[10]КОЛПИНО Окт.'!H74:I74,'[11]КОЛПИНО Нояб.'!H74:I74,'[12]КОЛПИНО Дек.'!H74:I74)</f>
        <v>0</v>
      </c>
      <c r="J77" s="55">
        <v>15</v>
      </c>
      <c r="K77" s="49">
        <f>SUM('[1]КОЛПИНО Янв. '!J74:K74,'[2]КОЛПИНО Февр.'!J74:K74,'[3]КОЛПИНО Март'!J74:K74,'[4]КОЛПИНО Апр.'!J74:K74,'[5]КОЛПИНО Май'!J74:K74,'[6]КОЛПИНО Июнь'!J74:K74,'[7]КОЛПИНО Июль'!J74:K74,'[8]КОЛПИНО Авг.'!J74:K74,'[9]КОЛПИНО Сент.'!J74:K74,'[10]КОЛПИНО Окт.'!J74:K74,'[11]КОЛПИНО Нояб.'!J74:K74,'[12]КОЛПИНО Дек.'!J74:K74)</f>
        <v>16.809999999999999</v>
      </c>
      <c r="L77" s="47">
        <v>15</v>
      </c>
      <c r="M77" s="49">
        <f>SUM('[1]КОЛПИНО Янв. '!L74:M74,'[2]КОЛПИНО Февр.'!L74:M74,'[3]КОЛПИНО Март'!L74:M74,'[4]КОЛПИНО Апр.'!L74:M74,'[5]КОЛПИНО Май'!L74:M74,'[6]КОЛПИНО Июнь'!L74:M74,'[7]КОЛПИНО Июль'!L74:M74,'[8]КОЛПИНО Авг.'!L74:M74,'[9]КОЛПИНО Сент.'!L74:M74,'[10]КОЛПИНО Окт.'!L74:M74,'[11]КОЛПИНО Нояб.'!L74:M74,'[12]КОЛПИНО Дек.'!L74:M74)</f>
        <v>28.004999999999999</v>
      </c>
      <c r="N77" s="55">
        <v>15</v>
      </c>
      <c r="O77" s="49">
        <f>SUM('[1]КОЛПИНО Янв. '!N74:O74,'[2]КОЛПИНО Февр.'!N74:O74,'[3]КОЛПИНО Март'!N74:O74,'[4]КОЛПИНО Апр.'!N74:O74,'[5]КОЛПИНО Май'!N74:O74,'[6]КОЛПИНО Июнь'!N74:O74,'[7]КОЛПИНО Июль'!N74:O74,'[8]КОЛПИНО Авг.'!N74:O74,'[9]КОЛПИНО Сент.'!N74:O74,'[10]КОЛПИНО Окт.'!N74:O74,'[11]КОЛПИНО Нояб.'!N74:O74,'[12]КОЛПИНО Дек.'!N74:O74)</f>
        <v>0</v>
      </c>
      <c r="P77" s="55">
        <v>15</v>
      </c>
      <c r="Q77" s="49">
        <f>SUM('[1]КОЛПИНО Янв. '!P74:Q74,'[2]КОЛПИНО Февр.'!P74:Q74,'[3]КОЛПИНО Март'!P74:Q74,'[4]КОЛПИНО Апр.'!P74:Q74,'[5]КОЛПИНО Май'!P74:Q74,'[6]КОЛПИНО Июнь'!P74:Q74,'[7]КОЛПИНО Июль'!P74:Q74,'[8]КОЛПИНО Авг.'!P74:Q74,'[9]КОЛПИНО Сент.'!P74:Q74,'[10]КОЛПИНО Окт.'!P74:Q74,'[11]КОЛПИНО Нояб.'!P74:Q74,'[12]КОЛПИНО Дек.'!P74:Q74)</f>
        <v>26.306000000000001</v>
      </c>
      <c r="R77" s="55">
        <v>15</v>
      </c>
      <c r="S77" s="49">
        <f>SUM('[1]КОЛПИНО Янв. '!R74:S74,'[2]КОЛПИНО Февр.'!R74:S74,'[3]КОЛПИНО Март'!R74:S74,'[4]КОЛПИНО Апр.'!R74:S74,'[5]КОЛПИНО Май'!R74:S74,'[6]КОЛПИНО Июнь'!R74:S74,'[7]КОЛПИНО Июль'!R74:S74,'[8]КОЛПИНО Авг.'!R74:S74,'[9]КОЛПИНО Сент.'!R74:S74,'[10]КОЛПИНО Окт.'!R74:S74,'[11]КОЛПИНО Нояб.'!R74:S74,'[12]КОЛПИНО Дек.'!R74:S74)</f>
        <v>2.9969999999999999</v>
      </c>
      <c r="T77" s="55">
        <v>15</v>
      </c>
      <c r="U77" s="49">
        <f>SUM('[1]КОЛПИНО Янв. '!T74:U74,'[2]КОЛПИНО Февр.'!T74:U74,'[3]КОЛПИНО Март'!T74:U74,'[4]КОЛПИНО Апр.'!T74:U74,'[5]КОЛПИНО Май'!T74:U74,'[6]КОЛПИНО Июнь'!T74:U74,'[7]КОЛПИНО Июль'!T74:U74,'[8]КОЛПИНО Авг.'!T74:U74,'[9]КОЛПИНО Сент.'!T74:U74,'[10]КОЛПИНО Окт.'!T74:U74,'[11]КОЛПИНО Нояб.'!T74:U74,'[12]КОЛПИНО Дек.'!T74:U74)</f>
        <v>0</v>
      </c>
      <c r="V77" s="55">
        <v>15</v>
      </c>
      <c r="W77" s="49">
        <f>SUM('[1]КОЛПИНО Янв. '!V74:W74,'[2]КОЛПИНО Февр.'!V74:W74,'[3]КОЛПИНО Март'!V74:W74,'[4]КОЛПИНО Апр.'!V74:W74,'[5]КОЛПИНО Май'!V74:W74,'[6]КОЛПИНО Июнь'!V74:W74,'[7]КОЛПИНО Июль'!V74:W74,'[8]КОЛПИНО Авг.'!V74:W74,'[9]КОЛПИНО Сент.'!V74:W74,'[10]КОЛПИНО Окт.'!V74:W74,'[11]КОЛПИНО Нояб.'!V74:W74,'[12]КОЛПИНО Дек.'!V74:W74)</f>
        <v>1.9139999999999999</v>
      </c>
      <c r="X77" s="55">
        <v>15</v>
      </c>
      <c r="Y77" s="49">
        <f>SUM('[1]КОЛПИНО Янв. '!X74:Y74,'[2]КОЛПИНО Февр.'!X74:Y74,'[3]КОЛПИНО Март'!X74:Y74,'[4]КОЛПИНО Апр.'!X74:Y74,'[5]КОЛПИНО Май'!X74:Y74,'[6]КОЛПИНО Июнь'!X74:Y74,'[7]КОЛПИНО Июль'!X74:Y74,'[8]КОЛПИНО Авг.'!X74:Y74,'[9]КОЛПИНО Сент.'!X74:Y74,'[10]КОЛПИНО Окт.'!X74:Y74,'[11]КОЛПИНО Нояб.'!X74:Y74,'[12]КОЛПИНО Дек.'!X74:Y74)</f>
        <v>8.8510000000000009</v>
      </c>
      <c r="Z77" s="55">
        <v>15</v>
      </c>
      <c r="AA77" s="49">
        <f>SUM('[1]КОЛПИНО Янв. '!Z74:AA74,'[2]КОЛПИНО Февр.'!Z74:AA74,'[3]КОЛПИНО Март'!Z74:AA74,'[4]КОЛПИНО Апр.'!Z74:AA74,'[5]КОЛПИНО Май'!Z74:AA74,'[6]КОЛПИНО Июнь'!Z74:AA74,'[7]КОЛПИНО Июль'!Z74:AA74,'[8]КОЛПИНО Авг.'!Z74:AA74,'[9]КОЛПИНО Сент.'!Z74:AA74,'[10]КОЛПИНО Окт.'!Z74:AA74,'[11]КОЛПИНО Нояб.'!Z74:AA74,'[12]КОЛПИНО Дек.'!Z74:AA74)</f>
        <v>0</v>
      </c>
      <c r="AB77" s="55">
        <v>15</v>
      </c>
      <c r="AC77" s="49">
        <f>SUM('[1]КОЛПИНО Янв. '!AB74:AC74,'[2]КОЛПИНО Февр.'!AB74:AC74,'[3]КОЛПИНО Март'!AB74:AC74,'[4]КОЛПИНО Апр.'!AB74:AC74,'[5]КОЛПИНО Май'!AB74:AC74,'[6]КОЛПИНО Июнь'!AB74:AC74,'[7]КОЛПИНО Июль'!AB74:AC74,'[8]КОЛПИНО Авг.'!AB74:AC74,'[9]КОЛПИНО Сент.'!AB74:AC74,'[10]КОЛПИНО Окт.'!AB74:AC74,'[11]КОЛПИНО Нояб.'!AB74:AC74,'[12]КОЛПИНО Дек.'!AB74:AC74)</f>
        <v>1.8580000000000001</v>
      </c>
      <c r="AD77" s="55">
        <v>15</v>
      </c>
      <c r="AE77" s="49">
        <f>SUM('[1]КОЛПИНО Янв. '!AD74:AE74,'[2]КОЛПИНО Февр.'!AD74:AE74,'[3]КОЛПИНО Март'!AD74:AE74,'[4]КОЛПИНО Апр.'!AD74:AE74,'[5]КОЛПИНО Май'!AD74:AE74,'[6]КОЛПИНО Июнь'!AD74:AE74,'[7]КОЛПИНО Июль'!AD74:AE74,'[8]КОЛПИНО Авг.'!AD74:AE74,'[9]КОЛПИНО Сент.'!AD74:AE74,'[10]КОЛПИНО Окт.'!AD74:AE74,'[11]КОЛПИНО Нояб.'!AD74:AE74,'[12]КОЛПИНО Дек.'!AD74:AE74)</f>
        <v>4.9790000000000001</v>
      </c>
      <c r="AF77" s="55"/>
      <c r="AG77" s="49">
        <f>SUM('[1]КОЛПИНО Янв. '!AF74:AG74,'[2]КОЛПИНО Февр.'!AF74:AG74,'[3]КОЛПИНО Март'!AF74:AG74,'[4]КОЛПИНО Апр.'!AF74:AG74,'[5]КОЛПИНО Май'!AF74:AG74,'[6]КОЛПИНО Июнь'!AF74:AG74,'[7]КОЛПИНО Июль'!AF74:AG74,'[8]КОЛПИНО Авг.'!AF74:AG74,'[9]КОЛПИНО Сент.'!AF74:AG74,'[10]КОЛПИНО Окт.'!AF74:AG74,'[11]КОЛПИНО Нояб.'!AF74:AG74,'[12]КОЛПИНО Дек.'!AF74:AG74)</f>
        <v>17.881999999999998</v>
      </c>
      <c r="AH77" s="55">
        <v>15</v>
      </c>
      <c r="AI77" s="49">
        <f>SUM('[1]КОЛПИНО Янв. '!AH74:AI74,'[2]КОЛПИНО Февр.'!AH74:AI74,'[3]КОЛПИНО Март'!AH74:AI74,'[4]КОЛПИНО Апр.'!AH74:AI74,'[5]КОЛПИНО Май'!AH74:AI74,'[6]КОЛПИНО Июнь'!AH74:AI74,'[7]КОЛПИНО Июль'!AH74:AI74,'[8]КОЛПИНО Авг.'!AH74:AI74,'[9]КОЛПИНО Сент.'!AH74:AI74,'[10]КОЛПИНО Окт.'!AH74:AI74,'[11]КОЛПИНО Нояб.'!AH74:AI74,'[12]КОЛПИНО Дек.'!AH74:AI74)</f>
        <v>8.8130000000000006</v>
      </c>
      <c r="AJ77" s="55">
        <v>15</v>
      </c>
      <c r="AK77" s="49">
        <f>SUM('[1]КОЛПИНО Янв. '!AJ74:AK74,'[2]КОЛПИНО Февр.'!AJ74:AK74,'[3]КОЛПИНО Март'!AJ74:AK74,'[4]КОЛПИНО Апр.'!AJ74:AK74,'[5]КОЛПИНО Май'!AJ74:AK74,'[6]КОЛПИНО Июнь'!AJ74:AK74,'[7]КОЛПИНО Июль'!AJ74:AK74,'[8]КОЛПИНО Авг.'!AJ74:AK74,'[9]КОЛПИНО Сент.'!AJ74:AK74,'[10]КОЛПИНО Окт.'!AJ74:AK74,'[11]КОЛПИНО Нояб.'!AJ74:AK74,'[12]КОЛПИНО Дек.'!AJ74:AK74)</f>
        <v>3.5039999999999996</v>
      </c>
      <c r="AL77" s="55">
        <v>15</v>
      </c>
      <c r="AM77" s="49">
        <f>SUM('[1]КОЛПИНО Янв. '!AL74:AM74,'[2]КОЛПИНО Февр.'!AL74:AM74,'[3]КОЛПИНО Март'!AL74:AM74,'[4]КОЛПИНО Апр.'!AL74:AM74,'[5]КОЛПИНО Май'!AL74:AM74,'[6]КОЛПИНО Июнь'!AL74:AM74,'[7]КОЛПИНО Июль'!AL74:AM74,'[8]КОЛПИНО Авг.'!AL74:AM74,'[9]КОЛПИНО Сент.'!AL74:AM74,'[10]КОЛПИНО Окт.'!AL74:AM74,'[11]КОЛПИНО Нояб.'!AL74:AM74,'[12]КОЛПИНО Дек.'!AL74:AM74)</f>
        <v>362.39699999999999</v>
      </c>
      <c r="AN77" s="55">
        <v>15</v>
      </c>
      <c r="AO77" s="49">
        <f>SUM('[1]КОЛПИНО Янв. '!AN74:AO74,'[2]КОЛПИНО Февр.'!AN74:AO74,'[3]КОЛПИНО Март'!AN74:AO74,'[4]КОЛПИНО Апр.'!AN74:AO74,'[5]КОЛПИНО Май'!AN74:AO74,'[6]КОЛПИНО Июнь'!AN74:AO74,'[7]КОЛПИНО Июль'!AN74:AO74,'[8]КОЛПИНО Авг.'!AN74:AO74,'[9]КОЛПИНО Сент.'!AN74:AO74,'[10]КОЛПИНО Окт.'!AN74:AO74,'[11]КОЛПИНО Нояб.'!AN74:AO74,'[12]КОЛПИНО Дек.'!AN74:AO74)</f>
        <v>13.425000000000001</v>
      </c>
      <c r="AP77" s="19"/>
      <c r="AQ77" s="19"/>
      <c r="AR77" s="19" t="b">
        <f>AR76=AR80</f>
        <v>1</v>
      </c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  <c r="BO77" s="19"/>
      <c r="BP77" s="19"/>
      <c r="BQ77" s="19"/>
      <c r="BR77" s="19"/>
      <c r="BS77" s="19"/>
      <c r="BT77" s="19"/>
      <c r="BU77" s="19"/>
      <c r="BV77" s="19"/>
      <c r="BW77" s="19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</row>
    <row r="78" spans="1:96" s="4" customFormat="1" ht="32.1" customHeight="1" thickBot="1" x14ac:dyDescent="0.3">
      <c r="A78" s="36" t="s">
        <v>80</v>
      </c>
      <c r="B78" s="180" t="s">
        <v>247</v>
      </c>
      <c r="C78" s="22" t="s">
        <v>5</v>
      </c>
      <c r="D78" s="47"/>
      <c r="E78" s="49">
        <f>SUM('[1]КОЛПИНО Янв. '!D75:E75,'[2]КОЛПИНО Февр.'!D75:E75,'[3]КОЛПИНО Март'!D75:E75,'[4]КОЛПИНО Апр.'!D75:E75,'[5]КОЛПИНО Май'!D75:E75,'[6]КОЛПИНО Июнь'!D75:E75,'[7]КОЛПИНО Июль'!D75:E75,'[8]КОЛПИНО Авг.'!D75:E75,'[9]КОЛПИНО Сент.'!D75:E75,'[10]КОЛПИНО Окт.'!D75:E75,'[11]КОЛПИНО Нояб.'!D75:E75,'[12]КОЛПИНО Дек.'!D75:E75)</f>
        <v>0</v>
      </c>
      <c r="F78" s="47"/>
      <c r="G78" s="49">
        <f>SUM('[1]КОЛПИНО Янв. '!F75:G75,'[2]КОЛПИНО Февр.'!F75:G75,'[3]КОЛПИНО Март'!F75:G75,'[4]КОЛПИНО Апр.'!F75:G75,'[5]КОЛПИНО Май'!F75:G75,'[6]КОЛПИНО Июнь'!F75:G75,'[7]КОЛПИНО Июль'!F75:G75,'[8]КОЛПИНО Авг.'!F75:G75,'[9]КОЛПИНО Сент.'!F75:G75,'[10]КОЛПИНО Окт.'!F75:G75,'[11]КОЛПИНО Нояб.'!F75:G75,'[12]КОЛПИНО Дек.'!F75:G75)</f>
        <v>0</v>
      </c>
      <c r="H78" s="47"/>
      <c r="I78" s="49">
        <f>SUM('[1]КОЛПИНО Янв. '!H75:I75,'[2]КОЛПИНО Февр.'!H75:I75,'[3]КОЛПИНО Март'!H75:I75,'[4]КОЛПИНО Апр.'!H75:I75,'[5]КОЛПИНО Май'!H75:I75,'[6]КОЛПИНО Июнь'!H75:I75,'[7]КОЛПИНО Июль'!H75:I75,'[8]КОЛПИНО Авг.'!H75:I75,'[9]КОЛПИНО Сент.'!H75:I75,'[10]КОЛПИНО Окт.'!H75:I75,'[11]КОЛПИНО Нояб.'!H75:I75,'[12]КОЛПИНО Дек.'!H75:I75)</f>
        <v>0</v>
      </c>
      <c r="J78" s="47"/>
      <c r="K78" s="49">
        <f>SUM('[1]КОЛПИНО Янв. '!J75:K75,'[2]КОЛПИНО Февр.'!J75:K75,'[3]КОЛПИНО Март'!J75:K75,'[4]КОЛПИНО Апр.'!J75:K75,'[5]КОЛПИНО Май'!J75:K75,'[6]КОЛПИНО Июнь'!J75:K75,'[7]КОЛПИНО Июль'!J75:K75,'[8]КОЛПИНО Авг.'!J75:K75,'[9]КОЛПИНО Сент.'!J75:K75,'[10]КОЛПИНО Окт.'!J75:K75,'[11]КОЛПИНО Нояб.'!J75:K75,'[12]КОЛПИНО Дек.'!J75:K75)</f>
        <v>0</v>
      </c>
      <c r="L78" s="47"/>
      <c r="M78" s="49">
        <f>SUM('[1]КОЛПИНО Янв. '!L75:M75,'[2]КОЛПИНО Февр.'!L75:M75,'[3]КОЛПИНО Март'!L75:M75,'[4]КОЛПИНО Апр.'!L75:M75,'[5]КОЛПИНО Май'!L75:M75,'[6]КОЛПИНО Июнь'!L75:M75,'[7]КОЛПИНО Июль'!L75:M75,'[8]КОЛПИНО Авг.'!L75:M75,'[9]КОЛПИНО Сент.'!L75:M75,'[10]КОЛПИНО Окт.'!L75:M75,'[11]КОЛПИНО Нояб.'!L75:M75,'[12]КОЛПИНО Дек.'!L75:M75)</f>
        <v>0</v>
      </c>
      <c r="N78" s="47"/>
      <c r="O78" s="49">
        <f>SUM('[1]КОЛПИНО Янв. '!N75:O75,'[2]КОЛПИНО Февр.'!N75:O75,'[3]КОЛПИНО Март'!N75:O75,'[4]КОЛПИНО Апр.'!N75:O75,'[5]КОЛПИНО Май'!N75:O75,'[6]КОЛПИНО Июнь'!N75:O75,'[7]КОЛПИНО Июль'!N75:O75,'[8]КОЛПИНО Авг.'!N75:O75,'[9]КОЛПИНО Сент.'!N75:O75,'[10]КОЛПИНО Окт.'!N75:O75,'[11]КОЛПИНО Нояб.'!N75:O75,'[12]КОЛПИНО Дек.'!N75:O75)</f>
        <v>0</v>
      </c>
      <c r="P78" s="47"/>
      <c r="Q78" s="49">
        <f>SUM('[1]КОЛПИНО Янв. '!P75:Q75,'[2]КОЛПИНО Февр.'!P75:Q75,'[3]КОЛПИНО Март'!P75:Q75,'[4]КОЛПИНО Апр.'!P75:Q75,'[5]КОЛПИНО Май'!P75:Q75,'[6]КОЛПИНО Июнь'!P75:Q75,'[7]КОЛПИНО Июль'!P75:Q75,'[8]КОЛПИНО Авг.'!P75:Q75,'[9]КОЛПИНО Сент.'!P75:Q75,'[10]КОЛПИНО Окт.'!P75:Q75,'[11]КОЛПИНО Нояб.'!P75:Q75,'[12]КОЛПИНО Дек.'!P75:Q75)</f>
        <v>0</v>
      </c>
      <c r="R78" s="47"/>
      <c r="S78" s="49">
        <f>SUM('[1]КОЛПИНО Янв. '!R75:S75,'[2]КОЛПИНО Февр.'!R75:S75,'[3]КОЛПИНО Март'!R75:S75,'[4]КОЛПИНО Апр.'!R75:S75,'[5]КОЛПИНО Май'!R75:S75,'[6]КОЛПИНО Июнь'!R75:S75,'[7]КОЛПИНО Июль'!R75:S75,'[8]КОЛПИНО Авг.'!R75:S75,'[9]КОЛПИНО Сент.'!R75:S75,'[10]КОЛПИНО Окт.'!R75:S75,'[11]КОЛПИНО Нояб.'!R75:S75,'[12]КОЛПИНО Дек.'!R75:S75)</f>
        <v>0</v>
      </c>
      <c r="T78" s="47"/>
      <c r="U78" s="49">
        <f>SUM('[1]КОЛПИНО Янв. '!T75:U75,'[2]КОЛПИНО Февр.'!T75:U75,'[3]КОЛПИНО Март'!T75:U75,'[4]КОЛПИНО Апр.'!T75:U75,'[5]КОЛПИНО Май'!T75:U75,'[6]КОЛПИНО Июнь'!T75:U75,'[7]КОЛПИНО Июль'!T75:U75,'[8]КОЛПИНО Авг.'!T75:U75,'[9]КОЛПИНО Сент.'!T75:U75,'[10]КОЛПИНО Окт.'!T75:U75,'[11]КОЛПИНО Нояб.'!T75:U75,'[12]КОЛПИНО Дек.'!T75:U75)</f>
        <v>0</v>
      </c>
      <c r="V78" s="47"/>
      <c r="W78" s="49">
        <f>SUM('[1]КОЛПИНО Янв. '!V75:W75,'[2]КОЛПИНО Февр.'!V75:W75,'[3]КОЛПИНО Март'!V75:W75,'[4]КОЛПИНО Апр.'!V75:W75,'[5]КОЛПИНО Май'!V75:W75,'[6]КОЛПИНО Июнь'!V75:W75,'[7]КОЛПИНО Июль'!V75:W75,'[8]КОЛПИНО Авг.'!V75:W75,'[9]КОЛПИНО Сент.'!V75:W75,'[10]КОЛПИНО Окт.'!V75:W75,'[11]КОЛПИНО Нояб.'!V75:W75,'[12]КОЛПИНО Дек.'!V75:W75)</f>
        <v>0</v>
      </c>
      <c r="X78" s="47"/>
      <c r="Y78" s="49">
        <f>SUM('[1]КОЛПИНО Янв. '!X75:Y75,'[2]КОЛПИНО Февр.'!X75:Y75,'[3]КОЛПИНО Март'!X75:Y75,'[4]КОЛПИНО Апр.'!X75:Y75,'[5]КОЛПИНО Май'!X75:Y75,'[6]КОЛПИНО Июнь'!X75:Y75,'[7]КОЛПИНО Июль'!X75:Y75,'[8]КОЛПИНО Авг.'!X75:Y75,'[9]КОЛПИНО Сент.'!X75:Y75,'[10]КОЛПИНО Окт.'!X75:Y75,'[11]КОЛПИНО Нояб.'!X75:Y75,'[12]КОЛПИНО Дек.'!X75:Y75)</f>
        <v>0</v>
      </c>
      <c r="Z78" s="47"/>
      <c r="AA78" s="49">
        <f>SUM('[1]КОЛПИНО Янв. '!Z75:AA75,'[2]КОЛПИНО Февр.'!Z75:AA75,'[3]КОЛПИНО Март'!Z75:AA75,'[4]КОЛПИНО Апр.'!Z75:AA75,'[5]КОЛПИНО Май'!Z75:AA75,'[6]КОЛПИНО Июнь'!Z75:AA75,'[7]КОЛПИНО Июль'!Z75:AA75,'[8]КОЛПИНО Авг.'!Z75:AA75,'[9]КОЛПИНО Сент.'!Z75:AA75,'[10]КОЛПИНО Окт.'!Z75:AA75,'[11]КОЛПИНО Нояб.'!Z75:AA75,'[12]КОЛПИНО Дек.'!Z75:AA75)</f>
        <v>0</v>
      </c>
      <c r="AB78" s="47"/>
      <c r="AC78" s="49">
        <f>SUM('[1]КОЛПИНО Янв. '!AB75:AC75,'[2]КОЛПИНО Февр.'!AB75:AC75,'[3]КОЛПИНО Март'!AB75:AC75,'[4]КОЛПИНО Апр.'!AB75:AC75,'[5]КОЛПИНО Май'!AB75:AC75,'[6]КОЛПИНО Июнь'!AB75:AC75,'[7]КОЛПИНО Июль'!AB75:AC75,'[8]КОЛПИНО Авг.'!AB75:AC75,'[9]КОЛПИНО Сент.'!AB75:AC75,'[10]КОЛПИНО Окт.'!AB75:AC75,'[11]КОЛПИНО Нояб.'!AB75:AC75,'[12]КОЛПИНО Дек.'!AB75:AC75)</f>
        <v>0</v>
      </c>
      <c r="AD78" s="47"/>
      <c r="AE78" s="49">
        <f>SUM('[1]КОЛПИНО Янв. '!AD75:AE75,'[2]КОЛПИНО Февр.'!AD75:AE75,'[3]КОЛПИНО Март'!AD75:AE75,'[4]КОЛПИНО Апр.'!AD75:AE75,'[5]КОЛПИНО Май'!AD75:AE75,'[6]КОЛПИНО Июнь'!AD75:AE75,'[7]КОЛПИНО Июль'!AD75:AE75,'[8]КОЛПИНО Авг.'!AD75:AE75,'[9]КОЛПИНО Сент.'!AD75:AE75,'[10]КОЛПИНО Окт.'!AD75:AE75,'[11]КОЛПИНО Нояб.'!AD75:AE75,'[12]КОЛПИНО Дек.'!AD75:AE75)</f>
        <v>0</v>
      </c>
      <c r="AF78" s="47"/>
      <c r="AG78" s="49">
        <f>SUM('[1]КОЛПИНО Янв. '!AF75:AG75,'[2]КОЛПИНО Февр.'!AF75:AG75,'[3]КОЛПИНО Март'!AF75:AG75,'[4]КОЛПИНО Апр.'!AF75:AG75,'[5]КОЛПИНО Май'!AF75:AG75,'[6]КОЛПИНО Июнь'!AF75:AG75,'[7]КОЛПИНО Июль'!AF75:AG75,'[8]КОЛПИНО Авг.'!AF75:AG75,'[9]КОЛПИНО Сент.'!AF75:AG75,'[10]КОЛПИНО Окт.'!AF75:AG75,'[11]КОЛПИНО Нояб.'!AF75:AG75,'[12]КОЛПИНО Дек.'!AF75:AG75)</f>
        <v>0</v>
      </c>
      <c r="AH78" s="47"/>
      <c r="AI78" s="49">
        <f>SUM('[1]КОЛПИНО Янв. '!AH75:AI75,'[2]КОЛПИНО Февр.'!AH75:AI75,'[3]КОЛПИНО Март'!AH75:AI75,'[4]КОЛПИНО Апр.'!AH75:AI75,'[5]КОЛПИНО Май'!AH75:AI75,'[6]КОЛПИНО Июнь'!AH75:AI75,'[7]КОЛПИНО Июль'!AH75:AI75,'[8]КОЛПИНО Авг.'!AH75:AI75,'[9]КОЛПИНО Сент.'!AH75:AI75,'[10]КОЛПИНО Окт.'!AH75:AI75,'[11]КОЛПИНО Нояб.'!AH75:AI75,'[12]КОЛПИНО Дек.'!AH75:AI75)</f>
        <v>0</v>
      </c>
      <c r="AJ78" s="47"/>
      <c r="AK78" s="49">
        <f>SUM('[1]КОЛПИНО Янв. '!AJ75:AK75,'[2]КОЛПИНО Февр.'!AJ75:AK75,'[3]КОЛПИНО Март'!AJ75:AK75,'[4]КОЛПИНО Апр.'!AJ75:AK75,'[5]КОЛПИНО Май'!AJ75:AK75,'[6]КОЛПИНО Июнь'!AJ75:AK75,'[7]КОЛПИНО Июль'!AJ75:AK75,'[8]КОЛПИНО Авг.'!AJ75:AK75,'[9]КОЛПИНО Сент.'!AJ75:AK75,'[10]КОЛПИНО Окт.'!AJ75:AK75,'[11]КОЛПИНО Нояб.'!AJ75:AK75,'[12]КОЛПИНО Дек.'!AJ75:AK75)</f>
        <v>0</v>
      </c>
      <c r="AL78" s="47"/>
      <c r="AM78" s="49">
        <f>SUM('[1]КОЛПИНО Янв. '!AL75:AM75,'[2]КОЛПИНО Февр.'!AL75:AM75,'[3]КОЛПИНО Март'!AL75:AM75,'[4]КОЛПИНО Апр.'!AL75:AM75,'[5]КОЛПИНО Май'!AL75:AM75,'[6]КОЛПИНО Июнь'!AL75:AM75,'[7]КОЛПИНО Июль'!AL75:AM75,'[8]КОЛПИНО Авг.'!AL75:AM75,'[9]КОЛПИНО Сент.'!AL75:AM75,'[10]КОЛПИНО Окт.'!AL75:AM75,'[11]КОЛПИНО Нояб.'!AL75:AM75,'[12]КОЛПИНО Дек.'!AL75:AM75)</f>
        <v>0</v>
      </c>
      <c r="AN78" s="47"/>
      <c r="AO78" s="49">
        <f>SUM('[1]КОЛПИНО Янв. '!AN75:AO75,'[2]КОЛПИНО Февр.'!AN75:AO75,'[3]КОЛПИНО Март'!AN75:AO75,'[4]КОЛПИНО Апр.'!AN75:AO75,'[5]КОЛПИНО Май'!AN75:AO75,'[6]КОЛПИНО Июнь'!AN75:AO75,'[7]КОЛПИНО Июль'!AN75:AO75,'[8]КОЛПИНО Авг.'!AN75:AO75,'[9]КОЛПИНО Сент.'!AN75:AO75,'[10]КОЛПИНО Окт.'!AN75:AO75,'[11]КОЛПИНО Нояб.'!AN75:AO75,'[12]КОЛПИНО Дек.'!AN75:AO75)</f>
        <v>0</v>
      </c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  <c r="BO78" s="19"/>
      <c r="BP78" s="19"/>
      <c r="BQ78" s="19"/>
      <c r="BR78" s="19"/>
      <c r="BS78" s="19"/>
      <c r="BT78" s="19"/>
      <c r="BU78" s="19"/>
      <c r="BV78" s="19"/>
      <c r="BW78" s="19"/>
      <c r="BX78" s="19"/>
      <c r="BY78" s="19"/>
      <c r="BZ78" s="19"/>
      <c r="CA78" s="19"/>
      <c r="CB78" s="19"/>
      <c r="CC78" s="19"/>
      <c r="CD78" s="19"/>
      <c r="CE78" s="19"/>
      <c r="CF78" s="19"/>
      <c r="CG78" s="19"/>
      <c r="CH78" s="19"/>
      <c r="CI78" s="19"/>
      <c r="CJ78" s="19"/>
      <c r="CK78" s="19"/>
      <c r="CL78" s="19"/>
      <c r="CM78" s="19"/>
      <c r="CN78" s="19"/>
      <c r="CO78" s="19"/>
      <c r="CP78" s="19"/>
      <c r="CQ78" s="19"/>
      <c r="CR78" s="19"/>
    </row>
    <row r="79" spans="1:96" s="4" customFormat="1" ht="32.1" customHeight="1" thickBot="1" x14ac:dyDescent="0.3">
      <c r="A79" s="37" t="s">
        <v>81</v>
      </c>
      <c r="B79" s="182" t="s">
        <v>52</v>
      </c>
      <c r="C79" s="26" t="s">
        <v>5</v>
      </c>
      <c r="D79" s="47"/>
      <c r="E79" s="50">
        <f>SUM('[1]КОЛПИНО Янв. '!D76:E76,'[2]КОЛПИНО Февр.'!D76:E76,'[3]КОЛПИНО Март'!D76:E76,'[4]КОЛПИНО Апр.'!D76:E76,'[5]КОЛПИНО Май'!D76:E76,'[6]КОЛПИНО Июнь'!D76:E76,'[7]КОЛПИНО Июль'!D76:E76,'[8]КОЛПИНО Авг.'!D76:E76,'[9]КОЛПИНО Сент.'!D76:E76,'[10]КОЛПИНО Окт.'!D76:E76,'[11]КОЛПИНО Нояб.'!D76:E76,'[12]КОЛПИНО Дек.'!D76:E76)</f>
        <v>0</v>
      </c>
      <c r="F79" s="47"/>
      <c r="G79" s="50">
        <f>SUM('[1]КОЛПИНО Янв. '!F76:G76,'[2]КОЛПИНО Февр.'!F76:G76,'[3]КОЛПИНО Март'!F76:G76,'[4]КОЛПИНО Апр.'!F76:G76,'[5]КОЛПИНО Май'!F76:G76,'[6]КОЛПИНО Июнь'!F76:G76,'[7]КОЛПИНО Июль'!F76:G76,'[8]КОЛПИНО Авг.'!F76:G76,'[9]КОЛПИНО Сент.'!F76:G76,'[10]КОЛПИНО Окт.'!F76:G76,'[11]КОЛПИНО Нояб.'!F76:G76,'[12]КОЛПИНО Дек.'!F76:G76)</f>
        <v>0</v>
      </c>
      <c r="H79" s="47"/>
      <c r="I79" s="50">
        <f>SUM('[1]КОЛПИНО Янв. '!H76:I76,'[2]КОЛПИНО Февр.'!H76:I76,'[3]КОЛПИНО Март'!H76:I76,'[4]КОЛПИНО Апр.'!H76:I76,'[5]КОЛПИНО Май'!H76:I76,'[6]КОЛПИНО Июнь'!H76:I76,'[7]КОЛПИНО Июль'!H76:I76,'[8]КОЛПИНО Авг.'!H76:I76,'[9]КОЛПИНО Сент.'!H76:I76,'[10]КОЛПИНО Окт.'!H76:I76,'[11]КОЛПИНО Нояб.'!H76:I76,'[12]КОЛПИНО Дек.'!H76:I76)</f>
        <v>6.2839999999999998</v>
      </c>
      <c r="J79" s="47"/>
      <c r="K79" s="50">
        <f>SUM('[1]КОЛПИНО Янв. '!J76:K76,'[2]КОЛПИНО Февр.'!J76:K76,'[3]КОЛПИНО Март'!J76:K76,'[4]КОЛПИНО Апр.'!J76:K76,'[5]КОЛПИНО Май'!J76:K76,'[6]КОЛПИНО Июнь'!J76:K76,'[7]КОЛПИНО Июль'!J76:K76,'[8]КОЛПИНО Авг.'!J76:K76,'[9]КОЛПИНО Сент.'!J76:K76,'[10]КОЛПИНО Окт.'!J76:K76,'[11]КОЛПИНО Нояб.'!J76:K76,'[12]КОЛПИНО Дек.'!J76:K76)</f>
        <v>0</v>
      </c>
      <c r="L79" s="47"/>
      <c r="M79" s="50">
        <f>SUM('[1]КОЛПИНО Янв. '!L76:M76,'[2]КОЛПИНО Февр.'!L76:M76,'[3]КОЛПИНО Март'!L76:M76,'[4]КОЛПИНО Апр.'!L76:M76,'[5]КОЛПИНО Май'!L76:M76,'[6]КОЛПИНО Июнь'!L76:M76,'[7]КОЛПИНО Июль'!L76:M76,'[8]КОЛПИНО Авг.'!L76:M76,'[9]КОЛПИНО Сент.'!L76:M76,'[10]КОЛПИНО Окт.'!L76:M76,'[11]КОЛПИНО Нояб.'!L76:M76,'[12]КОЛПИНО Дек.'!L76:M76)</f>
        <v>0</v>
      </c>
      <c r="N79" s="47"/>
      <c r="O79" s="50">
        <f>SUM('[1]КОЛПИНО Янв. '!N76:O76,'[2]КОЛПИНО Февр.'!N76:O76,'[3]КОЛПИНО Март'!N76:O76,'[4]КОЛПИНО Апр.'!N76:O76,'[5]КОЛПИНО Май'!N76:O76,'[6]КОЛПИНО Июнь'!N76:O76,'[7]КОЛПИНО Июль'!N76:O76,'[8]КОЛПИНО Авг.'!N76:O76,'[9]КОЛПИНО Сент.'!N76:O76,'[10]КОЛПИНО Окт.'!N76:O76,'[11]КОЛПИНО Нояб.'!N76:O76,'[12]КОЛПИНО Дек.'!N76:O76)</f>
        <v>0</v>
      </c>
      <c r="P79" s="47"/>
      <c r="Q79" s="50">
        <f>SUM('[1]КОЛПИНО Янв. '!P76:Q76,'[2]КОЛПИНО Февр.'!P76:Q76,'[3]КОЛПИНО Март'!P76:Q76,'[4]КОЛПИНО Апр.'!P76:Q76,'[5]КОЛПИНО Май'!P76:Q76,'[6]КОЛПИНО Июнь'!P76:Q76,'[7]КОЛПИНО Июль'!P76:Q76,'[8]КОЛПИНО Авг.'!P76:Q76,'[9]КОЛПИНО Сент.'!P76:Q76,'[10]КОЛПИНО Окт.'!P76:Q76,'[11]КОЛПИНО Нояб.'!P76:Q76,'[12]КОЛПИНО Дек.'!P76:Q76)</f>
        <v>0</v>
      </c>
      <c r="R79" s="47"/>
      <c r="S79" s="50">
        <f>SUM('[1]КОЛПИНО Янв. '!R76:S76,'[2]КОЛПИНО Февр.'!R76:S76,'[3]КОЛПИНО Март'!R76:S76,'[4]КОЛПИНО Апр.'!R76:S76,'[5]КОЛПИНО Май'!R76:S76,'[6]КОЛПИНО Июнь'!R76:S76,'[7]КОЛПИНО Июль'!R76:S76,'[8]КОЛПИНО Авг.'!R76:S76,'[9]КОЛПИНО Сент.'!R76:S76,'[10]КОЛПИНО Окт.'!R76:S76,'[11]КОЛПИНО Нояб.'!R76:S76,'[12]КОЛПИНО Дек.'!R76:S76)</f>
        <v>0</v>
      </c>
      <c r="T79" s="47"/>
      <c r="U79" s="50">
        <f>SUM('[1]КОЛПИНО Янв. '!T76:U76,'[2]КОЛПИНО Февр.'!T76:U76,'[3]КОЛПИНО Март'!T76:U76,'[4]КОЛПИНО Апр.'!T76:U76,'[5]КОЛПИНО Май'!T76:U76,'[6]КОЛПИНО Июнь'!T76:U76,'[7]КОЛПИНО Июль'!T76:U76,'[8]КОЛПИНО Авг.'!T76:U76,'[9]КОЛПИНО Сент.'!T76:U76,'[10]КОЛПИНО Окт.'!T76:U76,'[11]КОЛПИНО Нояб.'!T76:U76,'[12]КОЛПИНО Дек.'!T76:U76)</f>
        <v>10.670999999999999</v>
      </c>
      <c r="V79" s="47"/>
      <c r="W79" s="50">
        <f>SUM('[1]КОЛПИНО Янв. '!V76:W76,'[2]КОЛПИНО Февр.'!V76:W76,'[3]КОЛПИНО Март'!V76:W76,'[4]КОЛПИНО Апр.'!V76:W76,'[5]КОЛПИНО Май'!V76:W76,'[6]КОЛПИНО Июнь'!V76:W76,'[7]КОЛПИНО Июль'!V76:W76,'[8]КОЛПИНО Авг.'!V76:W76,'[9]КОЛПИНО Сент.'!V76:W76,'[10]КОЛПИНО Окт.'!V76:W76,'[11]КОЛПИНО Нояб.'!V76:W76,'[12]КОЛПИНО Дек.'!V76:W76)</f>
        <v>12.023</v>
      </c>
      <c r="X79" s="47"/>
      <c r="Y79" s="50">
        <f>SUM('[1]КОЛПИНО Янв. '!X76:Y76,'[2]КОЛПИНО Февр.'!X76:Y76,'[3]КОЛПИНО Март'!X76:Y76,'[4]КОЛПИНО Апр.'!X76:Y76,'[5]КОЛПИНО Май'!X76:Y76,'[6]КОЛПИНО Июнь'!X76:Y76,'[7]КОЛПИНО Июль'!X76:Y76,'[8]КОЛПИНО Авг.'!X76:Y76,'[9]КОЛПИНО Сент.'!X76:Y76,'[10]КОЛПИНО Окт.'!X76:Y76,'[11]КОЛПИНО Нояб.'!X76:Y76,'[12]КОЛПИНО Дек.'!X76:Y76)</f>
        <v>6.5510000000000002</v>
      </c>
      <c r="Z79" s="47"/>
      <c r="AA79" s="50">
        <f>SUM('[1]КОЛПИНО Янв. '!Z76:AA76,'[2]КОЛПИНО Февр.'!Z76:AA76,'[3]КОЛПИНО Март'!Z76:AA76,'[4]КОЛПИНО Апр.'!Z76:AA76,'[5]КОЛПИНО Май'!Z76:AA76,'[6]КОЛПИНО Июнь'!Z76:AA76,'[7]КОЛПИНО Июль'!Z76:AA76,'[8]КОЛПИНО Авг.'!Z76:AA76,'[9]КОЛПИНО Сент.'!Z76:AA76,'[10]КОЛПИНО Окт.'!Z76:AA76,'[11]КОЛПИНО Нояб.'!Z76:AA76,'[12]КОЛПИНО Дек.'!Z76:AA76)</f>
        <v>0</v>
      </c>
      <c r="AB79" s="47"/>
      <c r="AC79" s="50">
        <f>SUM('[1]КОЛПИНО Янв. '!AB76:AC76,'[2]КОЛПИНО Февр.'!AB76:AC76,'[3]КОЛПИНО Март'!AB76:AC76,'[4]КОЛПИНО Апр.'!AB76:AC76,'[5]КОЛПИНО Май'!AB76:AC76,'[6]КОЛПИНО Июнь'!AB76:AC76,'[7]КОЛПИНО Июль'!AB76:AC76,'[8]КОЛПИНО Авг.'!AB76:AC76,'[9]КОЛПИНО Сент.'!AB76:AC76,'[10]КОЛПИНО Окт.'!AB76:AC76,'[11]КОЛПИНО Нояб.'!AB76:AC76,'[12]КОЛПИНО Дек.'!AB76:AC76)</f>
        <v>0</v>
      </c>
      <c r="AD79" s="47"/>
      <c r="AE79" s="50">
        <f>SUM('[1]КОЛПИНО Янв. '!AD76:AE76,'[2]КОЛПИНО Февр.'!AD76:AE76,'[3]КОЛПИНО Март'!AD76:AE76,'[4]КОЛПИНО Апр.'!AD76:AE76,'[5]КОЛПИНО Май'!AD76:AE76,'[6]КОЛПИНО Июнь'!AD76:AE76,'[7]КОЛПИНО Июль'!AD76:AE76,'[8]КОЛПИНО Авг.'!AD76:AE76,'[9]КОЛПИНО Сент.'!AD76:AE76,'[10]КОЛПИНО Окт.'!AD76:AE76,'[11]КОЛПИНО Нояб.'!AD76:AE76,'[12]КОЛПИНО Дек.'!AD76:AE76)</f>
        <v>0</v>
      </c>
      <c r="AF79" s="47"/>
      <c r="AG79" s="50">
        <f>SUM('[1]КОЛПИНО Янв. '!AF76:AG76,'[2]КОЛПИНО Февр.'!AF76:AG76,'[3]КОЛПИНО Март'!AF76:AG76,'[4]КОЛПИНО Апр.'!AF76:AG76,'[5]КОЛПИНО Май'!AF76:AG76,'[6]КОЛПИНО Июнь'!AF76:AG76,'[7]КОЛПИНО Июль'!AF76:AG76,'[8]КОЛПИНО Авг.'!AF76:AG76,'[9]КОЛПИНО Сент.'!AF76:AG76,'[10]КОЛПИНО Окт.'!AF76:AG76,'[11]КОЛПИНО Нояб.'!AF76:AG76,'[12]КОЛПИНО Дек.'!AF76:AG76)</f>
        <v>0</v>
      </c>
      <c r="AH79" s="47"/>
      <c r="AI79" s="50">
        <f>SUM('[1]КОЛПИНО Янв. '!AH76:AI76,'[2]КОЛПИНО Февр.'!AH76:AI76,'[3]КОЛПИНО Март'!AH76:AI76,'[4]КОЛПИНО Апр.'!AH76:AI76,'[5]КОЛПИНО Май'!AH76:AI76,'[6]КОЛПИНО Июнь'!AH76:AI76,'[7]КОЛПИНО Июль'!AH76:AI76,'[8]КОЛПИНО Авг.'!AH76:AI76,'[9]КОЛПИНО Сент.'!AH76:AI76,'[10]КОЛПИНО Окт.'!AH76:AI76,'[11]КОЛПИНО Нояб.'!AH76:AI76,'[12]КОЛПИНО Дек.'!AH76:AI76)</f>
        <v>9.2159999999999993</v>
      </c>
      <c r="AJ79" s="47"/>
      <c r="AK79" s="50">
        <f>SUM('[1]КОЛПИНО Янв. '!AJ76:AK76,'[2]КОЛПИНО Февр.'!AJ76:AK76,'[3]КОЛПИНО Март'!AJ76:AK76,'[4]КОЛПИНО Апр.'!AJ76:AK76,'[5]КОЛПИНО Май'!AJ76:AK76,'[6]КОЛПИНО Июнь'!AJ76:AK76,'[7]КОЛПИНО Июль'!AJ76:AK76,'[8]КОЛПИНО Авг.'!AJ76:AK76,'[9]КОЛПИНО Сент.'!AJ76:AK76,'[10]КОЛПИНО Окт.'!AJ76:AK76,'[11]КОЛПИНО Нояб.'!AJ76:AK76,'[12]КОЛПИНО Дек.'!AJ76:AK76)</f>
        <v>20.442</v>
      </c>
      <c r="AL79" s="47"/>
      <c r="AM79" s="50">
        <f>SUM('[1]КОЛПИНО Янв. '!AL76:AM76,'[2]КОЛПИНО Февр.'!AL76:AM76,'[3]КОЛПИНО Март'!AL76:AM76,'[4]КОЛПИНО Апр.'!AL76:AM76,'[5]КОЛПИНО Май'!AL76:AM76,'[6]КОЛПИНО Июнь'!AL76:AM76,'[7]КОЛПИНО Июль'!AL76:AM76,'[8]КОЛПИНО Авг.'!AL76:AM76,'[9]КОЛПИНО Сент.'!AL76:AM76,'[10]КОЛПИНО Окт.'!AL76:AM76,'[11]КОЛПИНО Нояб.'!AL76:AM76,'[12]КОЛПИНО Дек.'!AL76:AM76)</f>
        <v>16.582000000000001</v>
      </c>
      <c r="AN79" s="47"/>
      <c r="AO79" s="50">
        <f>SUM('[1]КОЛПИНО Янв. '!AN76:AO76,'[2]КОЛПИНО Февр.'!AN76:AO76,'[3]КОЛПИНО Март'!AN76:AO76,'[4]КОЛПИНО Апр.'!AN76:AO76,'[5]КОЛПИНО Май'!AN76:AO76,'[6]КОЛПИНО Июнь'!AN76:AO76,'[7]КОЛПИНО Июль'!AN76:AO76,'[8]КОЛПИНО Авг.'!AN76:AO76,'[9]КОЛПИНО Сент.'!AN76:AO76,'[10]КОЛПИНО Окт.'!AN76:AO76,'[11]КОЛПИНО Нояб.'!AN76:AO76,'[12]КОЛПИНО Дек.'!AN76:AO76)</f>
        <v>5.5439999999999996</v>
      </c>
      <c r="AP79" s="73"/>
      <c r="AQ79" s="75" t="s">
        <v>206</v>
      </c>
      <c r="AR79" s="76" t="s">
        <v>207</v>
      </c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  <c r="BO79" s="19"/>
      <c r="BP79" s="19"/>
      <c r="BQ79" s="19"/>
      <c r="BR79" s="19"/>
      <c r="BS79" s="19"/>
      <c r="BT79" s="19"/>
      <c r="BU79" s="19"/>
      <c r="BV79" s="19"/>
      <c r="BW79" s="19"/>
      <c r="BX79" s="19"/>
      <c r="BY79" s="19"/>
      <c r="BZ79" s="19"/>
      <c r="CA79" s="19"/>
      <c r="CB79" s="19"/>
      <c r="CC79" s="19"/>
      <c r="CD79" s="19"/>
      <c r="CE79" s="19"/>
      <c r="CF79" s="19"/>
      <c r="CG79" s="19"/>
      <c r="CH79" s="19"/>
      <c r="CI79" s="19"/>
      <c r="CJ79" s="19"/>
      <c r="CK79" s="19"/>
      <c r="CL79" s="19"/>
      <c r="CM79" s="19"/>
      <c r="CN79" s="19"/>
      <c r="CO79" s="19"/>
      <c r="CP79" s="19"/>
      <c r="CQ79" s="19"/>
      <c r="CR79" s="19"/>
    </row>
    <row r="80" spans="1:96" s="4" customFormat="1" ht="32.1" customHeight="1" thickBot="1" x14ac:dyDescent="0.3">
      <c r="A80" s="6" t="s">
        <v>72</v>
      </c>
      <c r="B80" s="179" t="s">
        <v>53</v>
      </c>
      <c r="C80" s="27" t="s">
        <v>5</v>
      </c>
      <c r="D80" s="57">
        <f>D10+D58+D71</f>
        <v>112.94999999999999</v>
      </c>
      <c r="E80" s="56">
        <f>SUM('[1]КОЛПИНО Янв. '!D77:E77,'[2]КОЛПИНО Февр.'!D77:E77,'[3]КОЛПИНО Март'!D77:E77,'[4]КОЛПИНО Апр.'!D77:E77,'[5]КОЛПИНО Май'!D77:E77,'[6]КОЛПИНО Июнь'!D77:E77,'[7]КОЛПИНО Июль'!D77:E77,'[8]КОЛПИНО Авг.'!D77:E77,'[9]КОЛПИНО Сент.'!D77:E77,'[10]КОЛПИНО Окт.'!D77:E77,'[11]КОЛПИНО Нояб.'!D77:E77,'[12]КОЛПИНО Дек.'!D77:E77)</f>
        <v>54.998000000000005</v>
      </c>
      <c r="F80" s="57">
        <f>F10+F58+F71</f>
        <v>311.34999999999997</v>
      </c>
      <c r="G80" s="56">
        <f>SUM('[1]КОЛПИНО Янв. '!F77:G77,'[2]КОЛПИНО Февр.'!F77:G77,'[3]КОЛПИНО Март'!F77:G77,'[4]КОЛПИНО Апр.'!F77:G77,'[5]КОЛПИНО Май'!F77:G77,'[6]КОЛПИНО Июнь'!F77:G77,'[7]КОЛПИНО Июль'!F77:G77,'[8]КОЛПИНО Авг.'!F77:G77,'[9]КОЛПИНО Сент.'!F77:G77,'[10]КОЛПИНО Окт.'!F77:G77,'[11]КОЛПИНО Нояб.'!F77:G77,'[12]КОЛПИНО Дек.'!F77:G77)</f>
        <v>254.87200000000001</v>
      </c>
      <c r="H80" s="57">
        <f>H10+H58+H71</f>
        <v>114.4</v>
      </c>
      <c r="I80" s="56">
        <f>SUM('[1]КОЛПИНО Янв. '!H77:I77,'[2]КОЛПИНО Февр.'!H77:I77,'[3]КОЛПИНО Март'!H77:I77,'[4]КОЛПИНО Апр.'!H77:I77,'[5]КОЛПИНО Май'!H77:I77,'[6]КОЛПИНО Июнь'!H77:I77,'[7]КОЛПИНО Июль'!H77:I77,'[8]КОЛПИНО Авг.'!H77:I77,'[9]КОЛПИНО Сент.'!H77:I77,'[10]КОЛПИНО Окт.'!H77:I77,'[11]КОЛПИНО Нояб.'!H77:I77,'[12]КОЛПИНО Дек.'!H77:I77)</f>
        <v>108.54900000000001</v>
      </c>
      <c r="J80" s="57">
        <f>J10+J58+J71</f>
        <v>79.150000000000006</v>
      </c>
      <c r="K80" s="56">
        <f>SUM('[1]КОЛПИНО Янв. '!J77:K77,'[2]КОЛПИНО Февр.'!J77:K77,'[3]КОЛПИНО Март'!J77:K77,'[4]КОЛПИНО Апр.'!J77:K77,'[5]КОЛПИНО Май'!J77:K77,'[6]КОЛПИНО Июнь'!J77:K77,'[7]КОЛПИНО Июль'!J77:K77,'[8]КОЛПИНО Авг.'!J77:K77,'[9]КОЛПИНО Сент.'!J77:K77,'[10]КОЛПИНО Окт.'!J77:K77,'[11]КОЛПИНО Нояб.'!J77:K77,'[12]КОЛПИНО Дек.'!J77:K77)</f>
        <v>138.82599999999999</v>
      </c>
      <c r="L80" s="57">
        <f>L10+L58+L71</f>
        <v>219</v>
      </c>
      <c r="M80" s="56">
        <f>SUM('[1]КОЛПИНО Янв. '!L77:M77,'[2]КОЛПИНО Февр.'!L77:M77,'[3]КОЛПИНО Март'!L77:M77,'[4]КОЛПИНО Апр.'!L77:M77,'[5]КОЛПИНО Май'!L77:M77,'[6]КОЛПИНО Июнь'!L77:M77,'[7]КОЛПИНО Июль'!L77:M77,'[8]КОЛПИНО Авг.'!L77:M77,'[9]КОЛПИНО Сент.'!L77:M77,'[10]КОЛПИНО Окт.'!L77:M77,'[11]КОЛПИНО Нояб.'!L77:M77,'[12]КОЛПИНО Дек.'!L77:M77)</f>
        <v>353.93799999999999</v>
      </c>
      <c r="N80" s="57">
        <f>N10+N58+N71</f>
        <v>112.8</v>
      </c>
      <c r="O80" s="56">
        <f>SUM('[1]КОЛПИНО Янв. '!N77:O77,'[2]КОЛПИНО Февр.'!N77:O77,'[3]КОЛПИНО Март'!N77:O77,'[4]КОЛПИНО Апр.'!N77:O77,'[5]КОЛПИНО Май'!N77:O77,'[6]КОЛПИНО Июнь'!N77:O77,'[7]КОЛПИНО Июль'!N77:O77,'[8]КОЛПИНО Авг.'!N77:O77,'[9]КОЛПИНО Сент.'!N77:O77,'[10]КОЛПИНО Окт.'!N77:O77,'[11]КОЛПИНО Нояб.'!N77:O77,'[12]КОЛПИНО Дек.'!N77:O77)</f>
        <v>36.121999999999993</v>
      </c>
      <c r="P80" s="57">
        <f>P10+P58+P71</f>
        <v>137.5</v>
      </c>
      <c r="Q80" s="56">
        <f>SUM('[1]КОЛПИНО Янв. '!P77:Q77,'[2]КОЛПИНО Февр.'!P77:Q77,'[3]КОЛПИНО Март'!P77:Q77,'[4]КОЛПИНО Апр.'!P77:Q77,'[5]КОЛПИНО Май'!P77:Q77,'[6]КОЛПИНО Июнь'!P77:Q77,'[7]КОЛПИНО Июль'!P77:Q77,'[8]КОЛПИНО Авг.'!P77:Q77,'[9]КОЛПИНО Сент.'!P77:Q77,'[10]КОЛПИНО Окт.'!P77:Q77,'[11]КОЛПИНО Нояб.'!P77:Q77,'[12]КОЛПИНО Дек.'!P77:Q77)</f>
        <v>162.18</v>
      </c>
      <c r="R80" s="57">
        <f>R10+R58+R71</f>
        <v>25.7</v>
      </c>
      <c r="S80" s="56">
        <f>SUM('[1]КОЛПИНО Янв. '!R77:S77,'[2]КОЛПИНО Февр.'!R77:S77,'[3]КОЛПИНО Март'!R77:S77,'[4]КОЛПИНО Апр.'!R77:S77,'[5]КОЛПИНО Май'!R77:S77,'[6]КОЛПИНО Июнь'!R77:S77,'[7]КОЛПИНО Июль'!R77:S77,'[8]КОЛПИНО Авг.'!R77:S77,'[9]КОЛПИНО Сент.'!R77:S77,'[10]КОЛПИНО Окт.'!R77:S77,'[11]КОЛПИНО Нояб.'!R77:S77,'[12]КОЛПИНО Дек.'!R77:S77)</f>
        <v>27.379000000000001</v>
      </c>
      <c r="T80" s="57">
        <f>T10+T58+T71</f>
        <v>49</v>
      </c>
      <c r="U80" s="56">
        <f>SUM('[1]КОЛПИНО Янв. '!T77:U77,'[2]КОЛПИНО Февр.'!T77:U77,'[3]КОЛПИНО Март'!T77:U77,'[4]КОЛПИНО Апр.'!T77:U77,'[5]КОЛПИНО Май'!T77:U77,'[6]КОЛПИНО Июнь'!T77:U77,'[7]КОЛПИНО Июль'!T77:U77,'[8]КОЛПИНО Авг.'!T77:U77,'[9]КОЛПИНО Сент.'!T77:U77,'[10]КОЛПИНО Окт.'!T77:U77,'[11]КОЛПИНО Нояб.'!T77:U77,'[12]КОЛПИНО Дек.'!T77:U77)</f>
        <v>57.064000000000007</v>
      </c>
      <c r="V80" s="57">
        <f>V10+V58+V71</f>
        <v>66.8</v>
      </c>
      <c r="W80" s="56">
        <f>SUM('[1]КОЛПИНО Янв. '!V77:W77,'[2]КОЛПИНО Февр.'!V77:W77,'[3]КОЛПИНО Март'!V77:W77,'[4]КОЛПИНО Апр.'!V77:W77,'[5]КОЛПИНО Май'!V77:W77,'[6]КОЛПИНО Июнь'!V77:W77,'[7]КОЛПИНО Июль'!V77:W77,'[8]КОЛПИНО Авг.'!V77:W77,'[9]КОЛПИНО Сент.'!V77:W77,'[10]КОЛПИНО Окт.'!V77:W77,'[11]КОЛПИНО Нояб.'!V77:W77,'[12]КОЛПИНО Дек.'!V77:W77)</f>
        <v>133.72800000000001</v>
      </c>
      <c r="X80" s="57">
        <f>X10+X58+X71</f>
        <v>60</v>
      </c>
      <c r="Y80" s="56">
        <f>SUM('[1]КОЛПИНО Янв. '!X77:Y77,'[2]КОЛПИНО Февр.'!X77:Y77,'[3]КОЛПИНО Март'!X77:Y77,'[4]КОЛПИНО Апр.'!X77:Y77,'[5]КОЛПИНО Май'!X77:Y77,'[6]КОЛПИНО Июнь'!X77:Y77,'[7]КОЛПИНО Июль'!X77:Y77,'[8]КОЛПИНО Авг.'!X77:Y77,'[9]КОЛПИНО Сент.'!X77:Y77,'[10]КОЛПИНО Окт.'!X77:Y77,'[11]КОЛПИНО Нояб.'!X77:Y77,'[12]КОЛПИНО Дек.'!X77:Y77)</f>
        <v>119.27500000000001</v>
      </c>
      <c r="Z80" s="57">
        <f>Z10+Z58+Z71</f>
        <v>76.349999999999994</v>
      </c>
      <c r="AA80" s="56">
        <f>SUM('[1]КОЛПИНО Янв. '!Z77:AA77,'[2]КОЛПИНО Февр.'!Z77:AA77,'[3]КОЛПИНО Март'!Z77:AA77,'[4]КОЛПИНО Апр.'!Z77:AA77,'[5]КОЛПИНО Май'!Z77:AA77,'[6]КОЛПИНО Июнь'!Z77:AA77,'[7]КОЛПИНО Июль'!Z77:AA77,'[8]КОЛПИНО Авг.'!Z77:AA77,'[9]КОЛПИНО Сент.'!Z77:AA77,'[10]КОЛПИНО Окт.'!Z77:AA77,'[11]КОЛПИНО Нояб.'!Z77:AA77,'[12]КОЛПИНО Дек.'!Z77:AA77)</f>
        <v>142.39299999999997</v>
      </c>
      <c r="AB80" s="57">
        <f>AB10+AB58+AB71</f>
        <v>154.35000000000002</v>
      </c>
      <c r="AC80" s="56">
        <f>SUM('[1]КОЛПИНО Янв. '!AB77:AC77,'[2]КОЛПИНО Февр.'!AB77:AC77,'[3]КОЛПИНО Март'!AB77:AC77,'[4]КОЛПИНО Апр.'!AB77:AC77,'[5]КОЛПИНО Май'!AB77:AC77,'[6]КОЛПИНО Июнь'!AB77:AC77,'[7]КОЛПИНО Июль'!AB77:AC77,'[8]КОЛПИНО Авг.'!AB77:AC77,'[9]КОЛПИНО Сент.'!AB77:AC77,'[10]КОЛПИНО Окт.'!AB77:AC77,'[11]КОЛПИНО Нояб.'!AB77:AC77,'[12]КОЛПИНО Дек.'!AB77:AC77)</f>
        <v>215.904</v>
      </c>
      <c r="AD80" s="57">
        <f>AD10+AD58+AD71</f>
        <v>87.05</v>
      </c>
      <c r="AE80" s="56">
        <f>SUM('[1]КОЛПИНО Янв. '!AD77:AE77,'[2]КОЛПИНО Февр.'!AD77:AE77,'[3]КОЛПИНО Март'!AD77:AE77,'[4]КОЛПИНО Апр.'!AD77:AE77,'[5]КОЛПИНО Май'!AD77:AE77,'[6]КОЛПИНО Июнь'!AD77:AE77,'[7]КОЛПИНО Июль'!AD77:AE77,'[8]КОЛПИНО Авг.'!AD77:AE77,'[9]КОЛПИНО Сент.'!AD77:AE77,'[10]КОЛПИНО Окт.'!AD77:AE77,'[11]КОЛПИНО Нояб.'!AD77:AE77,'[12]КОЛПИНО Дек.'!AD77:AE77)</f>
        <v>177.63099999999997</v>
      </c>
      <c r="AF80" s="57">
        <f>AF10+AF58+AF71</f>
        <v>0</v>
      </c>
      <c r="AG80" s="56">
        <f>SUM('[1]КОЛПИНО Янв. '!AF77:AG77,'[2]КОЛПИНО Февр.'!AF77:AG77,'[3]КОЛПИНО Март'!AF77:AG77,'[4]КОЛПИНО Апр.'!AF77:AG77,'[5]КОЛПИНО Май'!AF77:AG77,'[6]КОЛПИНО Июнь'!AF77:AG77,'[7]КОЛПИНО Июль'!AF77:AG77,'[8]КОЛПИНО Авг.'!AF77:AG77,'[9]КОЛПИНО Сент.'!AF77:AG77,'[10]КОЛПИНО Окт.'!AF77:AG77,'[11]КОЛПИНО Нояб.'!AF77:AG77,'[12]КОЛПИНО Дек.'!AF77:AG77)</f>
        <v>51.960999999999991</v>
      </c>
      <c r="AH80" s="57">
        <f>AH10+AH58+AH71</f>
        <v>738.9</v>
      </c>
      <c r="AI80" s="56">
        <f>SUM('[1]КОЛПИНО Янв. '!AH77:AI77,'[2]КОЛПИНО Февр.'!AH77:AI77,'[3]КОЛПИНО Март'!AH77:AI77,'[4]КОЛПИНО Апр.'!AH77:AI77,'[5]КОЛПИНО Май'!AH77:AI77,'[6]КОЛПИНО Июнь'!AH77:AI77,'[7]КОЛПИНО Июль'!AH77:AI77,'[8]КОЛПИНО Авг.'!AH77:AI77,'[9]КОЛПИНО Сент.'!AH77:AI77,'[10]КОЛПИНО Окт.'!AH77:AI77,'[11]КОЛПИНО Нояб.'!AH77:AI77,'[12]КОЛПИНО Дек.'!AH77:AI77)</f>
        <v>422.572</v>
      </c>
      <c r="AJ80" s="57">
        <f>AJ10+AJ58+AJ71</f>
        <v>329.1</v>
      </c>
      <c r="AK80" s="56">
        <f>SUM('[1]КОЛПИНО Янв. '!AJ77:AK77,'[2]КОЛПИНО Февр.'!AJ77:AK77,'[3]КОЛПИНО Март'!AJ77:AK77,'[4]КОЛПИНО Апр.'!AJ77:AK77,'[5]КОЛПИНО Май'!AJ77:AK77,'[6]КОЛПИНО Июнь'!AJ77:AK77,'[7]КОЛПИНО Июль'!AJ77:AK77,'[8]КОЛПИНО Авг.'!AJ77:AK77,'[9]КОЛПИНО Сент.'!AJ77:AK77,'[10]КОЛПИНО Окт.'!AJ77:AK77,'[11]КОЛПИНО Нояб.'!AJ77:AK77,'[12]КОЛПИНО Дек.'!AJ77:AK77)</f>
        <v>339.72300000000001</v>
      </c>
      <c r="AL80" s="57">
        <f>AL10+AL58+AL71</f>
        <v>1477.4</v>
      </c>
      <c r="AM80" s="56">
        <f>SUM('[1]КОЛПИНО Янв. '!AL77:AM77,'[2]КОЛПИНО Февр.'!AL77:AM77,'[3]КОЛПИНО Март'!AL77:AM77,'[4]КОЛПИНО Апр.'!AL77:AM77,'[5]КОЛПИНО Май'!AL77:AM77,'[6]КОЛПИНО Июнь'!AL77:AM77,'[7]КОЛПИНО Июль'!AL77:AM77,'[8]КОЛПИНО Авг.'!AL77:AM77,'[9]КОЛПИНО Сент.'!AL77:AM77,'[10]КОЛПИНО Окт.'!AL77:AM77,'[11]КОЛПИНО Нояб.'!AL77:AM77,'[12]КОЛПИНО Дек.'!AL77:AM77)</f>
        <v>1928.845</v>
      </c>
      <c r="AN80" s="57">
        <f>AN10+AN58+AN71</f>
        <v>81.8</v>
      </c>
      <c r="AO80" s="56">
        <f>SUM('[1]КОЛПИНО Янв. '!AN77:AO77,'[2]КОЛПИНО Февр.'!AN77:AO77,'[3]КОЛПИНО Март'!AN77:AO77,'[4]КОЛПИНО Апр.'!AN77:AO77,'[5]КОЛПИНО Май'!AN77:AO77,'[6]КОЛПИНО Июнь'!AN77:AO77,'[7]КОЛПИНО Июль'!AN77:AO77,'[8]КОЛПИНО Авг.'!AN77:AO77,'[9]КОЛПИНО Сент.'!AN77:AO77,'[10]КОЛПИНО Окт.'!AN77:AO77,'[11]КОЛПИНО Нояб.'!AN77:AO77,'[12]КОЛПИНО Дек.'!AN77:AO77)</f>
        <v>356.37199999999996</v>
      </c>
      <c r="AP80" s="74" t="s">
        <v>208</v>
      </c>
      <c r="AQ80" s="77">
        <f>D80+F80+H80+J80+L80+N80+P80+R80+T80+V80+X80+Z80+AB80+AD80+AF80+AH80+AJ80+AL80+AN80</f>
        <v>4233.5999999999995</v>
      </c>
      <c r="AR80" s="78">
        <f>E80+G80+I80+K80+M80+O80+Q80+S80+U80+W80+Y80+AA80+AC80+AE80+AG80+AI80+AK80+AM80+AO80</f>
        <v>5082.3320000000003</v>
      </c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  <c r="BO80" s="19"/>
      <c r="BP80" s="19"/>
      <c r="BQ80" s="19"/>
      <c r="BR80" s="19"/>
      <c r="BS80" s="19"/>
      <c r="BT80" s="19"/>
      <c r="BU80" s="19"/>
      <c r="BV80" s="19"/>
      <c r="BW80" s="19"/>
      <c r="BX80" s="19"/>
      <c r="BY80" s="19"/>
      <c r="BZ80" s="19"/>
      <c r="CA80" s="19"/>
      <c r="CB80" s="19"/>
      <c r="CC80" s="19"/>
      <c r="CD80" s="19"/>
      <c r="CE80" s="19"/>
      <c r="CF80" s="19"/>
      <c r="CG80" s="19"/>
      <c r="CH80" s="19"/>
      <c r="CI80" s="19"/>
      <c r="CJ80" s="19"/>
      <c r="CK80" s="19"/>
      <c r="CL80" s="19"/>
      <c r="CM80" s="19"/>
      <c r="CN80" s="19"/>
      <c r="CO80" s="19"/>
      <c r="CP80" s="19"/>
      <c r="CQ80" s="19"/>
      <c r="CR80" s="19"/>
    </row>
    <row r="81" spans="1:96" s="4" customFormat="1" ht="32.1" customHeight="1" thickBot="1" x14ac:dyDescent="0.3">
      <c r="A81" s="30" t="s">
        <v>73</v>
      </c>
      <c r="B81" s="181" t="s">
        <v>71</v>
      </c>
      <c r="C81" s="32" t="s">
        <v>69</v>
      </c>
      <c r="D81" s="63"/>
      <c r="E81" s="64">
        <f>SUM('[1]КОЛПИНО Янв. '!D78:E78,'[2]КОЛПИНО Февр.'!D78:E78,'[3]КОЛПИНО Март'!D78:E78,'[4]КОЛПИНО Апр.'!D78:E78,'[5]КОЛПИНО Май'!D78:E78,'[6]КОЛПИНО Июнь'!D78:E78,'[7]КОЛПИНО Июль'!D78:E78,'[8]КОЛПИНО Авг.'!D78:E78,'[9]КОЛПИНО Сент.'!D78:E78,'[10]КОЛПИНО Окт.'!D78:E78,'[11]КОЛПИНО Нояб.'!D78:E78,'[12]КОЛПИНО Дек.'!D78:E78)</f>
        <v>125.54599999999999</v>
      </c>
      <c r="F81" s="63"/>
      <c r="G81" s="64">
        <f>SUM('[1]КОЛПИНО Янв. '!F78:G78,'[2]КОЛПИНО Февр.'!F78:G78,'[3]КОЛПИНО Март'!F78:G78,'[4]КОЛПИНО Апр.'!F78:G78,'[5]КОЛПИНО Май'!F78:G78,'[6]КОЛПИНО Июнь'!F78:G78,'[7]КОЛПИНО Июль'!F78:G78,'[8]КОЛПИНО Авг.'!F78:G78,'[9]КОЛПИНО Сент.'!F78:G78,'[10]КОЛПИНО Окт.'!F78:G78,'[11]КОЛПИНО Нояб.'!F78:G78,'[12]КОЛПИНО Дек.'!F78:G78)</f>
        <v>152.95600000000005</v>
      </c>
      <c r="H81" s="63"/>
      <c r="I81" s="64">
        <f>SUM('[1]КОЛПИНО Янв. '!H78:I78,'[2]КОЛПИНО Февр.'!H78:I78,'[3]КОЛПИНО Март'!H78:I78,'[4]КОЛПИНО Апр.'!H78:I78,'[5]КОЛПИНО Май'!H78:I78,'[6]КОЛПИНО Июнь'!H78:I78,'[7]КОЛПИНО Июль'!H78:I78,'[8]КОЛПИНО Авг.'!H78:I78,'[9]КОЛПИНО Сент.'!H78:I78,'[10]КОЛПИНО Окт.'!H78:I78,'[11]КОЛПИНО Нояб.'!H78:I78,'[12]КОЛПИНО Дек.'!H78:I78)</f>
        <v>96.612000000000009</v>
      </c>
      <c r="J81" s="63"/>
      <c r="K81" s="64">
        <f>SUM('[1]КОЛПИНО Янв. '!J78:K78,'[2]КОЛПИНО Февр.'!J78:K78,'[3]КОЛПИНО Март'!J78:K78,'[4]КОЛПИНО Апр.'!J78:K78,'[5]КОЛПИНО Май'!J78:K78,'[6]КОЛПИНО Июнь'!J78:K78,'[7]КОЛПИНО Июль'!J78:K78,'[8]КОЛПИНО Авг.'!J78:K78,'[9]КОЛПИНО Сент.'!J78:K78,'[10]КОЛПИНО Окт.'!J78:K78,'[11]КОЛПИНО Нояб.'!J78:K78,'[12]КОЛПИНО Дек.'!J78:K78)</f>
        <v>95.77000000000001</v>
      </c>
      <c r="L81" s="63"/>
      <c r="M81" s="64">
        <f>SUM('[1]КОЛПИНО Янв. '!L78:M78,'[2]КОЛПИНО Февр.'!L78:M78,'[3]КОЛПИНО Март'!L78:M78,'[4]КОЛПИНО Апр.'!L78:M78,'[5]КОЛПИНО Май'!L78:M78,'[6]КОЛПИНО Июнь'!L78:M78,'[7]КОЛПИНО Июль'!L78:M78,'[8]КОЛПИНО Авг.'!L78:M78,'[9]КОЛПИНО Сент.'!L78:M78,'[10]КОЛПИНО Окт.'!L78:M78,'[11]КОЛПИНО Нояб.'!L78:M78,'[12]КОЛПИНО Дек.'!L78:M78)</f>
        <v>225.709</v>
      </c>
      <c r="N81" s="63"/>
      <c r="O81" s="64">
        <f>SUM('[1]КОЛПИНО Янв. '!N78:O78,'[2]КОЛПИНО Февр.'!N78:O78,'[3]КОЛПИНО Март'!N78:O78,'[4]КОЛПИНО Апр.'!N78:O78,'[5]КОЛПИНО Май'!N78:O78,'[6]КОЛПИНО Июнь'!N78:O78,'[7]КОЛПИНО Июль'!N78:O78,'[8]КОЛПИНО Авг.'!N78:O78,'[9]КОЛПИНО Сент.'!N78:O78,'[10]КОЛПИНО Окт.'!N78:O78,'[11]КОЛПИНО Нояб.'!N78:O78,'[12]КОЛПИНО Дек.'!N78:O78)</f>
        <v>92.513999999999996</v>
      </c>
      <c r="P81" s="63"/>
      <c r="Q81" s="64">
        <f>SUM('[1]КОЛПИНО Янв. '!P78:Q78,'[2]КОЛПИНО Февр.'!P78:Q78,'[3]КОЛПИНО Март'!P78:Q78,'[4]КОЛПИНО Апр.'!P78:Q78,'[5]КОЛПИНО Май'!P78:Q78,'[6]КОЛПИНО Июнь'!P78:Q78,'[7]КОЛПИНО Июль'!P78:Q78,'[8]КОЛПИНО Авг.'!P78:Q78,'[9]КОЛПИНО Сент.'!P78:Q78,'[10]КОЛПИНО Окт.'!P78:Q78,'[11]КОЛПИНО Нояб.'!P78:Q78,'[12]КОЛПИНО Дек.'!P78:Q78)</f>
        <v>128.97300000000001</v>
      </c>
      <c r="R81" s="63"/>
      <c r="S81" s="64">
        <f>SUM('[1]КОЛПИНО Янв. '!R78:S78,'[2]КОЛПИНО Февр.'!R78:S78,'[3]КОЛПИНО Март'!R78:S78,'[4]КОЛПИНО Апр.'!R78:S78,'[5]КОЛПИНО Май'!R78:S78,'[6]КОЛПИНО Июнь'!R78:S78,'[7]КОЛПИНО Июль'!R78:S78,'[8]КОЛПИНО Авг.'!R78:S78,'[9]КОЛПИНО Сент.'!R78:S78,'[10]КОЛПИНО Окт.'!R78:S78,'[11]КОЛПИНО Нояб.'!R78:S78,'[12]КОЛПИНО Дек.'!R78:S78)</f>
        <v>57.018000000000001</v>
      </c>
      <c r="T81" s="63"/>
      <c r="U81" s="64">
        <f>SUM('[1]КОЛПИНО Янв. '!T78:U78,'[2]КОЛПИНО Февр.'!T78:U78,'[3]КОЛПИНО Март'!T78:U78,'[4]КОЛПИНО Апр.'!T78:U78,'[5]КОЛПИНО Май'!T78:U78,'[6]КОЛПИНО Июнь'!T78:U78,'[7]КОЛПИНО Июль'!T78:U78,'[8]КОЛПИНО Авг.'!T78:U78,'[9]КОЛПИНО Сент.'!T78:U78,'[10]КОЛПИНО Окт.'!T78:U78,'[11]КОЛПИНО Нояб.'!T78:U78,'[12]КОЛПИНО Дек.'!T78:U78)</f>
        <v>141.392</v>
      </c>
      <c r="V81" s="63"/>
      <c r="W81" s="64">
        <f>SUM('[1]КОЛПИНО Янв. '!V78:W78,'[2]КОЛПИНО Февр.'!V78:W78,'[3]КОЛПИНО Март'!V78:W78,'[4]КОЛПИНО Апр.'!V78:W78,'[5]КОЛПИНО Май'!V78:W78,'[6]КОЛПИНО Июнь'!V78:W78,'[7]КОЛПИНО Июль'!V78:W78,'[8]КОЛПИНО Авг.'!V78:W78,'[9]КОЛПИНО Сент.'!V78:W78,'[10]КОЛПИНО Окт.'!V78:W78,'[11]КОЛПИНО Нояб.'!V78:W78,'[12]КОЛПИНО Дек.'!V78:W78)</f>
        <v>127.15400000000001</v>
      </c>
      <c r="X81" s="63"/>
      <c r="Y81" s="64">
        <f>SUM('[1]КОЛПИНО Янв. '!X78:Y78,'[2]КОЛПИНО Февр.'!X78:Y78,'[3]КОЛПИНО Март'!X78:Y78,'[4]КОЛПИНО Апр.'!X78:Y78,'[5]КОЛПИНО Май'!X78:Y78,'[6]КОЛПИНО Июнь'!X78:Y78,'[7]КОЛПИНО Июль'!X78:Y78,'[8]КОЛПИНО Авг.'!X78:Y78,'[9]КОЛПИНО Сент.'!X78:Y78,'[10]КОЛПИНО Окт.'!X78:Y78,'[11]КОЛПИНО Нояб.'!X78:Y78,'[12]КОЛПИНО Дек.'!X78:Y78)</f>
        <v>143.72</v>
      </c>
      <c r="Z81" s="63"/>
      <c r="AA81" s="64">
        <f>SUM('[1]КОЛПИНО Янв. '!Z78:AA78,'[2]КОЛПИНО Февр.'!Z78:AA78,'[3]КОЛПИНО Март'!Z78:AA78,'[4]КОЛПИНО Апр.'!Z78:AA78,'[5]КОЛПИНО Май'!Z78:AA78,'[6]КОЛПИНО Июнь'!Z78:AA78,'[7]КОЛПИНО Июль'!Z78:AA78,'[8]КОЛПИНО Авг.'!Z78:AA78,'[9]КОЛПИНО Сент.'!Z78:AA78,'[10]КОЛПИНО Окт.'!Z78:AA78,'[11]КОЛПИНО Нояб.'!Z78:AA78,'[12]КОЛПИНО Дек.'!Z78:AA78)</f>
        <v>161.90700000000001</v>
      </c>
      <c r="AB81" s="63"/>
      <c r="AC81" s="64">
        <f>SUM('[1]КОЛПИНО Янв. '!AB78:AC78,'[2]КОЛПИНО Февр.'!AB78:AC78,'[3]КОЛПИНО Март'!AB78:AC78,'[4]КОЛПИНО Апр.'!AB78:AC78,'[5]КОЛПИНО Май'!AB78:AC78,'[6]КОЛПИНО Июнь'!AB78:AC78,'[7]КОЛПИНО Июль'!AB78:AC78,'[8]КОЛПИНО Авг.'!AB78:AC78,'[9]КОЛПИНО Сент.'!AB78:AC78,'[10]КОЛПИНО Окт.'!AB78:AC78,'[11]КОЛПИНО Нояб.'!AB78:AC78,'[12]КОЛПИНО Дек.'!AB78:AC78)</f>
        <v>126.616</v>
      </c>
      <c r="AD81" s="63"/>
      <c r="AE81" s="64">
        <f>SUM('[1]КОЛПИНО Янв. '!AD78:AE78,'[2]КОЛПИНО Февр.'!AD78:AE78,'[3]КОЛПИНО Март'!AD78:AE78,'[4]КОЛПИНО Апр.'!AD78:AE78,'[5]КОЛПИНО Май'!AD78:AE78,'[6]КОЛПИНО Июнь'!AD78:AE78,'[7]КОЛПИНО Июль'!AD78:AE78,'[8]КОЛПИНО Авг.'!AD78:AE78,'[9]КОЛПИНО Сент.'!AD78:AE78,'[10]КОЛПИНО Окт.'!AD78:AE78,'[11]КОЛПИНО Нояб.'!AD78:AE78,'[12]КОЛПИНО Дек.'!AD78:AE78)</f>
        <v>198.49499999999998</v>
      </c>
      <c r="AF81" s="63"/>
      <c r="AG81" s="64">
        <f>SUM('[1]КОЛПИНО Янв. '!AF78:AG78,'[2]КОЛПИНО Февр.'!AF78:AG78,'[3]КОЛПИНО Март'!AF78:AG78,'[4]КОЛПИНО Апр.'!AF78:AG78,'[5]КОЛПИНО Май'!AF78:AG78,'[6]КОЛПИНО Июнь'!AF78:AG78,'[7]КОЛПИНО Июль'!AF78:AG78,'[8]КОЛПИНО Авг.'!AF78:AG78,'[9]КОЛПИНО Сент.'!AF78:AG78,'[10]КОЛПИНО Окт.'!AF78:AG78,'[11]КОЛПИНО Нояб.'!AF78:AG78,'[12]КОЛПИНО Дек.'!AF78:AG78)</f>
        <v>193.38099999999997</v>
      </c>
      <c r="AH81" s="63"/>
      <c r="AI81" s="64">
        <f>SUM('[1]КОЛПИНО Янв. '!AH78:AI78,'[2]КОЛПИНО Февр.'!AH78:AI78,'[3]КОЛПИНО Март'!AH78:AI78,'[4]КОЛПИНО Апр.'!AH78:AI78,'[5]КОЛПИНО Май'!AH78:AI78,'[6]КОЛПИНО Июнь'!AH78:AI78,'[7]КОЛПИНО Июль'!AH78:AI78,'[8]КОЛПИНО Авг.'!AH78:AI78,'[9]КОЛПИНО Сент.'!AH78:AI78,'[10]КОЛПИНО Окт.'!AH78:AI78,'[11]КОЛПИНО Нояб.'!AH78:AI78,'[12]КОЛПИНО Дек.'!AH78:AI78)</f>
        <v>275.20300000000003</v>
      </c>
      <c r="AJ81" s="63"/>
      <c r="AK81" s="64">
        <f>SUM('[1]КОЛПИНО Янв. '!AJ78:AK78,'[2]КОЛПИНО Февр.'!AJ78:AK78,'[3]КОЛПИНО Март'!AJ78:AK78,'[4]КОЛПИНО Апр.'!AJ78:AK78,'[5]КОЛПИНО Май'!AJ78:AK78,'[6]КОЛПИНО Июнь'!AJ78:AK78,'[7]КОЛПИНО Июль'!AJ78:AK78,'[8]КОЛПИНО Авг.'!AJ78:AK78,'[9]КОЛПИНО Сент.'!AJ78:AK78,'[10]КОЛПИНО Окт.'!AJ78:AK78,'[11]КОЛПИНО Нояб.'!AJ78:AK78,'[12]КОЛПИНО Дек.'!AJ78:AK78)</f>
        <v>196.79600000000002</v>
      </c>
      <c r="AL81" s="63"/>
      <c r="AM81" s="64">
        <f>SUM('[1]КОЛПИНО Янв. '!AL78:AM78,'[2]КОЛПИНО Февр.'!AL78:AM78,'[3]КОЛПИНО Март'!AL78:AM78,'[4]КОЛПИНО Апр.'!AL78:AM78,'[5]КОЛПИНО Май'!AL78:AM78,'[6]КОЛПИНО Июнь'!AL78:AM78,'[7]КОЛПИНО Июль'!AL78:AM78,'[8]КОЛПИНО Авг.'!AL78:AM78,'[9]КОЛПИНО Сент.'!AL78:AM78,'[10]КОЛПИНО Окт.'!AL78:AM78,'[11]КОЛПИНО Нояб.'!AL78:AM78,'[12]КОЛПИНО Дек.'!AL78:AM78)</f>
        <v>481.66899999999998</v>
      </c>
      <c r="AN81" s="63"/>
      <c r="AO81" s="64">
        <f>SUM('[1]КОЛПИНО Янв. '!AN78:AO78,'[2]КОЛПИНО Февр.'!AN78:AO78,'[3]КОЛПИНО Март'!AN78:AO78,'[4]КОЛПИНО Апр.'!AN78:AO78,'[5]КОЛПИНО Май'!AN78:AO78,'[6]КОЛПИНО Июнь'!AN78:AO78,'[7]КОЛПИНО Июль'!AN78:AO78,'[8]КОЛПИНО Авг.'!AN78:AO78,'[9]КОЛПИНО Сент.'!AN78:AO78,'[10]КОЛПИНО Окт.'!AN78:AO78,'[11]КОЛПИНО Нояб.'!AN78:AO78,'[12]КОЛПИНО Дек.'!AN78:AO78)</f>
        <v>373.64200000000005</v>
      </c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  <c r="BO81" s="19"/>
      <c r="BP81" s="19"/>
      <c r="BQ81" s="19"/>
      <c r="BR81" s="19"/>
      <c r="BS81" s="19"/>
      <c r="BT81" s="19"/>
      <c r="BU81" s="19"/>
      <c r="BV81" s="19"/>
      <c r="BW81" s="19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</row>
    <row r="82" spans="1:96" s="1" customFormat="1" ht="44.45" customHeight="1" thickBot="1" x14ac:dyDescent="0.3">
      <c r="A82" s="226"/>
      <c r="B82" s="227"/>
      <c r="C82" s="228"/>
      <c r="D82" s="223" t="s">
        <v>189</v>
      </c>
      <c r="E82" s="224"/>
      <c r="F82" s="223" t="s">
        <v>190</v>
      </c>
      <c r="G82" s="224"/>
      <c r="H82" s="223" t="s">
        <v>84</v>
      </c>
      <c r="I82" s="224"/>
      <c r="J82" s="223" t="s">
        <v>85</v>
      </c>
      <c r="K82" s="224"/>
      <c r="L82" s="223" t="s">
        <v>191</v>
      </c>
      <c r="M82" s="224"/>
      <c r="N82" s="223" t="s">
        <v>192</v>
      </c>
      <c r="O82" s="224"/>
      <c r="P82" s="223" t="s">
        <v>193</v>
      </c>
      <c r="Q82" s="225"/>
      <c r="R82" s="194" t="s">
        <v>86</v>
      </c>
      <c r="S82" s="195"/>
      <c r="T82" s="194" t="s">
        <v>87</v>
      </c>
      <c r="U82" s="195"/>
      <c r="V82" s="194" t="s">
        <v>194</v>
      </c>
      <c r="W82" s="195"/>
      <c r="X82" s="194" t="s">
        <v>195</v>
      </c>
      <c r="Y82" s="195"/>
      <c r="Z82" s="194" t="s">
        <v>196</v>
      </c>
      <c r="AA82" s="195"/>
      <c r="AB82" s="194" t="s">
        <v>197</v>
      </c>
      <c r="AC82" s="195"/>
      <c r="AD82" s="194" t="s">
        <v>198</v>
      </c>
      <c r="AE82" s="195"/>
      <c r="AF82" s="194" t="s">
        <v>199</v>
      </c>
      <c r="AG82" s="195"/>
      <c r="AH82" s="223" t="s">
        <v>88</v>
      </c>
      <c r="AI82" s="224"/>
      <c r="AJ82" s="223" t="s">
        <v>89</v>
      </c>
      <c r="AK82" s="224"/>
      <c r="AL82" s="223" t="s">
        <v>200</v>
      </c>
      <c r="AM82" s="224"/>
      <c r="AN82" s="223" t="s">
        <v>201</v>
      </c>
      <c r="AO82" s="224"/>
      <c r="AP82" s="79" t="s">
        <v>224</v>
      </c>
      <c r="AQ82" s="80">
        <f>AR80-AQ80</f>
        <v>848.73200000000088</v>
      </c>
      <c r="AR82" s="18" t="s">
        <v>226</v>
      </c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</row>
    <row r="83" spans="1:96" s="1" customFormat="1" hidden="1" x14ac:dyDescent="0.25">
      <c r="A83" s="39"/>
      <c r="B83" s="39"/>
      <c r="C83" s="39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</row>
    <row r="84" spans="1:96" s="1" customFormat="1" hidden="1" x14ac:dyDescent="0.25">
      <c r="A84" s="39"/>
      <c r="B84" s="39"/>
      <c r="C84" s="39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</row>
    <row r="85" spans="1:96" s="1" customFormat="1" hidden="1" x14ac:dyDescent="0.25">
      <c r="A85" s="65"/>
      <c r="B85" t="s">
        <v>203</v>
      </c>
      <c r="C85" s="39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</row>
    <row r="86" spans="1:96" s="1" customFormat="1" hidden="1" x14ac:dyDescent="0.25">
      <c r="A86" s="66"/>
      <c r="B86" t="s">
        <v>202</v>
      </c>
      <c r="C86" s="39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</row>
    <row r="87" spans="1:96" s="1" customFormat="1" hidden="1" x14ac:dyDescent="0.25">
      <c r="A87" s="39"/>
      <c r="B87" s="39"/>
      <c r="C87" s="39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</row>
    <row r="88" spans="1:96" s="1" customFormat="1" ht="30.75" customHeight="1" x14ac:dyDescent="0.25">
      <c r="A88" s="138">
        <v>1</v>
      </c>
      <c r="B88" s="138" t="s">
        <v>231</v>
      </c>
      <c r="C88" s="116" t="s">
        <v>228</v>
      </c>
      <c r="D88" s="122"/>
      <c r="E88" s="147">
        <v>-110.51</v>
      </c>
      <c r="F88" s="122"/>
      <c r="G88" s="147">
        <v>-152.20099999999999</v>
      </c>
      <c r="H88" s="122"/>
      <c r="I88" s="147">
        <v>-41.435000000000002</v>
      </c>
      <c r="J88" s="122"/>
      <c r="K88" s="147">
        <v>-200.28800000000001</v>
      </c>
      <c r="L88" s="121"/>
      <c r="M88" s="147">
        <v>1412.0340000000001</v>
      </c>
      <c r="N88" s="122"/>
      <c r="O88" s="123">
        <v>-217.131</v>
      </c>
      <c r="P88" s="120"/>
      <c r="Q88" s="148">
        <v>2156.7240000000002</v>
      </c>
      <c r="R88" s="124"/>
      <c r="S88" s="123">
        <v>457.779</v>
      </c>
      <c r="T88" s="124"/>
      <c r="U88" s="123">
        <v>74.528999999999996</v>
      </c>
      <c r="V88" s="124"/>
      <c r="W88" s="147">
        <v>-5.8929999999999998</v>
      </c>
      <c r="X88" s="121"/>
      <c r="Y88" s="147">
        <v>-63.38</v>
      </c>
      <c r="Z88" s="121"/>
      <c r="AA88" s="147">
        <v>88.715999999999994</v>
      </c>
      <c r="AB88" s="121"/>
      <c r="AC88" s="147">
        <v>56.793999999999997</v>
      </c>
      <c r="AD88" s="121"/>
      <c r="AE88" s="147">
        <v>-758.04700000000003</v>
      </c>
      <c r="AF88" s="121"/>
      <c r="AG88" s="147">
        <v>0</v>
      </c>
      <c r="AH88" s="121"/>
      <c r="AI88" s="147">
        <v>-547.86400000000003</v>
      </c>
      <c r="AJ88" s="124"/>
      <c r="AK88" s="123">
        <v>-853.62099999999998</v>
      </c>
      <c r="AL88" s="124"/>
      <c r="AM88" s="123">
        <v>-391.94099999999997</v>
      </c>
      <c r="AN88" s="124"/>
      <c r="AO88" s="123">
        <v>487.15300000000002</v>
      </c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</row>
    <row r="89" spans="1:96" s="1" customFormat="1" ht="28.5" customHeight="1" x14ac:dyDescent="0.25">
      <c r="A89" s="139">
        <v>2</v>
      </c>
      <c r="B89" s="140" t="s">
        <v>227</v>
      </c>
      <c r="C89" s="116" t="s">
        <v>228</v>
      </c>
      <c r="D89" s="117"/>
      <c r="E89" s="118">
        <v>131.16099</v>
      </c>
      <c r="F89" s="117"/>
      <c r="G89" s="118">
        <v>142.47497000000001</v>
      </c>
      <c r="H89" s="117"/>
      <c r="I89" s="118">
        <v>124.84368000000001</v>
      </c>
      <c r="J89" s="117"/>
      <c r="K89" s="118">
        <v>125.65136</v>
      </c>
      <c r="L89" s="117"/>
      <c r="M89" s="118">
        <v>721.41737000000001</v>
      </c>
      <c r="N89" s="117"/>
      <c r="O89" s="118">
        <v>103.73475999999999</v>
      </c>
      <c r="P89" s="117"/>
      <c r="Q89" s="118">
        <v>476.38432999999998</v>
      </c>
      <c r="R89" s="117"/>
      <c r="S89" s="118">
        <v>123.08596</v>
      </c>
      <c r="T89" s="117"/>
      <c r="U89" s="118">
        <v>126.61282</v>
      </c>
      <c r="V89" s="117"/>
      <c r="W89" s="118">
        <v>115.81733</v>
      </c>
      <c r="X89" s="117"/>
      <c r="Y89" s="118">
        <v>125.26696</v>
      </c>
      <c r="Z89" s="117"/>
      <c r="AA89" s="118">
        <v>120.62672000000001</v>
      </c>
      <c r="AB89" s="117"/>
      <c r="AC89" s="118">
        <v>128.53668999999999</v>
      </c>
      <c r="AD89" s="117"/>
      <c r="AE89" s="118">
        <v>134.14883</v>
      </c>
      <c r="AF89" s="117"/>
      <c r="AG89" s="118">
        <v>352.43373000000003</v>
      </c>
      <c r="AH89" s="117"/>
      <c r="AI89" s="118">
        <v>504.02460000000002</v>
      </c>
      <c r="AJ89" s="117"/>
      <c r="AK89" s="118">
        <v>510.65645000000001</v>
      </c>
      <c r="AL89" s="117"/>
      <c r="AM89" s="118">
        <v>861.28832999999997</v>
      </c>
      <c r="AN89" s="117"/>
      <c r="AO89" s="118">
        <v>473.62948</v>
      </c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</row>
    <row r="90" spans="1:96" s="1" customFormat="1" ht="23.25" x14ac:dyDescent="0.25">
      <c r="A90" s="163">
        <v>3</v>
      </c>
      <c r="B90" s="163" t="s">
        <v>238</v>
      </c>
      <c r="C90" s="164" t="s">
        <v>228</v>
      </c>
      <c r="D90" s="117"/>
      <c r="E90" s="119">
        <v>10.847</v>
      </c>
      <c r="F90" s="117"/>
      <c r="G90" s="119">
        <v>6.71401</v>
      </c>
      <c r="H90" s="117"/>
      <c r="I90" s="119">
        <v>17.518180000000001</v>
      </c>
      <c r="J90" s="117"/>
      <c r="K90" s="119">
        <v>27.401540000000001</v>
      </c>
      <c r="L90" s="117"/>
      <c r="M90" s="119">
        <v>27.603809999999999</v>
      </c>
      <c r="N90" s="117"/>
      <c r="O90" s="119">
        <v>10.5329</v>
      </c>
      <c r="P90" s="117"/>
      <c r="Q90" s="119">
        <v>30.972660000000001</v>
      </c>
      <c r="R90" s="117"/>
      <c r="S90" s="119">
        <v>11.55095</v>
      </c>
      <c r="T90" s="117"/>
      <c r="U90" s="119">
        <v>20.863969999999998</v>
      </c>
      <c r="V90" s="117"/>
      <c r="W90" s="119">
        <v>33.325519999999997</v>
      </c>
      <c r="X90" s="117"/>
      <c r="Y90" s="119">
        <v>33.538469999999997</v>
      </c>
      <c r="Z90" s="117"/>
      <c r="AA90" s="119">
        <v>38.304989999999997</v>
      </c>
      <c r="AB90" s="117"/>
      <c r="AC90" s="119">
        <v>33.27946</v>
      </c>
      <c r="AD90" s="117"/>
      <c r="AE90" s="119">
        <v>1.07602</v>
      </c>
      <c r="AF90" s="117"/>
      <c r="AG90" s="119">
        <v>0</v>
      </c>
      <c r="AH90" s="117"/>
      <c r="AI90" s="119">
        <v>82.413600000000002</v>
      </c>
      <c r="AJ90" s="117"/>
      <c r="AK90" s="119">
        <v>58.43768</v>
      </c>
      <c r="AL90" s="117"/>
      <c r="AM90" s="119" t="s">
        <v>235</v>
      </c>
      <c r="AN90" s="117"/>
      <c r="AO90" s="119">
        <v>27.457820000000002</v>
      </c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</row>
    <row r="91" spans="1:96" s="155" customFormat="1" ht="23.25" x14ac:dyDescent="0.25">
      <c r="A91" s="149">
        <v>4</v>
      </c>
      <c r="B91" s="150" t="s">
        <v>233</v>
      </c>
      <c r="C91" s="151" t="s">
        <v>228</v>
      </c>
      <c r="D91" s="152"/>
      <c r="E91" s="153">
        <f t="shared" ref="E91" si="0">SUM(E88:E90)</f>
        <v>31.497989999999994</v>
      </c>
      <c r="F91" s="152"/>
      <c r="G91" s="153">
        <f t="shared" ref="G91" si="1">SUM(G88:G90)</f>
        <v>-3.0120199999999802</v>
      </c>
      <c r="H91" s="152"/>
      <c r="I91" s="153">
        <f t="shared" ref="I91" si="2">SUM(I88:I90)</f>
        <v>100.92686</v>
      </c>
      <c r="J91" s="153"/>
      <c r="K91" s="171">
        <f>SUM(K88:K90)</f>
        <v>-47.235100000000017</v>
      </c>
      <c r="L91" s="153"/>
      <c r="M91" s="153">
        <f>SUM(M88:M90)</f>
        <v>2161.0551800000003</v>
      </c>
      <c r="N91" s="153"/>
      <c r="O91" s="153">
        <f>SUM(O88:O90)</f>
        <v>-102.86334000000001</v>
      </c>
      <c r="P91" s="153"/>
      <c r="Q91" s="153">
        <f>SUM(Q88:Q90)</f>
        <v>2664.0809899999999</v>
      </c>
      <c r="R91" s="153"/>
      <c r="S91" s="153">
        <f>SUM(S88:S90)</f>
        <v>592.41590999999994</v>
      </c>
      <c r="T91" s="153"/>
      <c r="U91" s="153">
        <f t="shared" ref="U91" si="3">SUM(U88:U90)</f>
        <v>222.00578999999999</v>
      </c>
      <c r="V91" s="153"/>
      <c r="W91" s="153">
        <f t="shared" ref="W91" si="4">SUM(W88:W90)</f>
        <v>143.24984999999998</v>
      </c>
      <c r="X91" s="153"/>
      <c r="Y91" s="153">
        <f t="shared" ref="Y91" si="5">SUM(Y88:Y90)</f>
        <v>95.425429999999992</v>
      </c>
      <c r="Z91" s="153"/>
      <c r="AA91" s="153">
        <f t="shared" ref="AA91" si="6">SUM(AA88:AA90)</f>
        <v>247.64770999999999</v>
      </c>
      <c r="AB91" s="153"/>
      <c r="AC91" s="153">
        <f t="shared" ref="AC91" si="7">SUM(AC88:AC90)</f>
        <v>218.61015</v>
      </c>
      <c r="AD91" s="153"/>
      <c r="AE91" s="153">
        <f t="shared" ref="AE91" si="8">SUM(AE88:AE90)</f>
        <v>-622.82215000000008</v>
      </c>
      <c r="AF91" s="153"/>
      <c r="AG91" s="153">
        <f t="shared" ref="AG91" si="9">SUM(AG88:AG90)</f>
        <v>352.43373000000003</v>
      </c>
      <c r="AH91" s="153"/>
      <c r="AI91" s="153">
        <f t="shared" ref="AI91" si="10">SUM(AI88:AI90)</f>
        <v>38.57419999999999</v>
      </c>
      <c r="AJ91" s="153"/>
      <c r="AK91" s="153">
        <f t="shared" ref="AK91" si="11">SUM(AK88:AK90)</f>
        <v>-284.52686999999997</v>
      </c>
      <c r="AL91" s="153"/>
      <c r="AM91" s="153">
        <f>SUM(AM88:AM90)</f>
        <v>469.34733</v>
      </c>
      <c r="AN91" s="153"/>
      <c r="AO91" s="153">
        <f t="shared" ref="AO91" si="12">SUM(AO88:AO90)</f>
        <v>988.24030000000005</v>
      </c>
      <c r="AP91" s="154"/>
      <c r="AQ91" s="154"/>
      <c r="AR91" s="154"/>
      <c r="AS91" s="154"/>
      <c r="AT91" s="154"/>
      <c r="AU91" s="154"/>
      <c r="AV91" s="154"/>
      <c r="AW91" s="154"/>
      <c r="AX91" s="154"/>
      <c r="AY91" s="154"/>
      <c r="AZ91" s="154"/>
      <c r="BA91" s="154"/>
      <c r="BB91" s="154"/>
      <c r="BC91" s="154"/>
      <c r="BD91" s="154"/>
      <c r="BE91" s="154"/>
      <c r="BF91" s="154"/>
      <c r="BG91" s="154"/>
      <c r="BH91" s="154"/>
      <c r="BI91" s="154"/>
      <c r="BJ91" s="154"/>
      <c r="BK91" s="154"/>
      <c r="BL91" s="154"/>
      <c r="BM91" s="154"/>
      <c r="BN91" s="154"/>
      <c r="BO91" s="154"/>
      <c r="BP91" s="154"/>
      <c r="BQ91" s="154"/>
      <c r="BR91" s="154"/>
      <c r="BS91" s="154"/>
      <c r="BT91" s="154"/>
      <c r="BU91" s="154"/>
      <c r="BV91" s="154"/>
      <c r="BW91" s="154"/>
      <c r="BX91" s="154"/>
      <c r="BY91" s="154"/>
      <c r="BZ91" s="154"/>
      <c r="CA91" s="154"/>
      <c r="CB91" s="154"/>
      <c r="CC91" s="154"/>
      <c r="CD91" s="154"/>
      <c r="CE91" s="154"/>
      <c r="CF91" s="154"/>
      <c r="CG91" s="154"/>
      <c r="CH91" s="154"/>
      <c r="CI91" s="154"/>
      <c r="CJ91" s="154"/>
      <c r="CK91" s="154"/>
      <c r="CL91" s="154"/>
      <c r="CM91" s="154"/>
      <c r="CN91" s="154"/>
      <c r="CO91" s="154"/>
      <c r="CP91" s="154"/>
      <c r="CQ91" s="154"/>
      <c r="CR91" s="154"/>
    </row>
    <row r="92" spans="1:96" s="1" customFormat="1" ht="34.5" customHeight="1" x14ac:dyDescent="0.25">
      <c r="A92" s="142">
        <v>5</v>
      </c>
      <c r="B92" s="143" t="s">
        <v>232</v>
      </c>
      <c r="C92" s="116" t="s">
        <v>228</v>
      </c>
      <c r="D92" s="117"/>
      <c r="E92" s="117"/>
      <c r="F92" s="117"/>
      <c r="G92" s="117"/>
      <c r="H92" s="117"/>
      <c r="I92" s="117"/>
      <c r="J92" s="117"/>
      <c r="K92" s="172">
        <v>0.221</v>
      </c>
      <c r="L92" s="117"/>
      <c r="M92" s="117">
        <v>3.0609999999999999</v>
      </c>
      <c r="N92" s="117"/>
      <c r="O92" s="117">
        <v>0.22500000000000001</v>
      </c>
      <c r="P92" s="117"/>
      <c r="Q92" s="117"/>
      <c r="R92" s="117"/>
      <c r="S92" s="117"/>
      <c r="T92" s="117"/>
      <c r="U92" s="117"/>
      <c r="V92" s="117"/>
      <c r="W92" s="117"/>
      <c r="X92" s="117"/>
      <c r="Y92" s="117"/>
      <c r="Z92" s="117"/>
      <c r="AA92" s="117"/>
      <c r="AB92" s="117"/>
      <c r="AC92" s="117">
        <v>0.91300000000000003</v>
      </c>
      <c r="AD92" s="117"/>
      <c r="AE92" s="117">
        <v>1.899</v>
      </c>
      <c r="AF92" s="117"/>
      <c r="AG92" s="117"/>
      <c r="AH92" s="117"/>
      <c r="AI92" s="117">
        <v>2.4249999999999998</v>
      </c>
      <c r="AJ92" s="117"/>
      <c r="AK92" s="117"/>
      <c r="AL92" s="117"/>
      <c r="AM92" s="117">
        <v>2.3279999999999998</v>
      </c>
      <c r="AN92" s="117"/>
      <c r="AO92" s="117">
        <v>1.119</v>
      </c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</row>
    <row r="93" spans="1:96" s="1" customFormat="1" x14ac:dyDescent="0.25">
      <c r="A93" s="116"/>
      <c r="B93" s="116"/>
      <c r="C93" s="116"/>
      <c r="D93" s="117"/>
      <c r="E93" s="117"/>
      <c r="F93" s="117"/>
      <c r="G93" s="117"/>
      <c r="H93" s="117"/>
      <c r="I93" s="117"/>
      <c r="J93" s="117"/>
      <c r="K93" s="172">
        <v>0.224</v>
      </c>
      <c r="L93" s="117"/>
      <c r="M93" s="117">
        <v>6.61</v>
      </c>
      <c r="N93" s="117"/>
      <c r="O93" s="117">
        <v>0.33400000000000002</v>
      </c>
      <c r="P93" s="117"/>
      <c r="Q93" s="117"/>
      <c r="R93" s="117"/>
      <c r="S93" s="117"/>
      <c r="T93" s="117"/>
      <c r="U93" s="117"/>
      <c r="V93" s="117"/>
      <c r="W93" s="117"/>
      <c r="X93" s="117"/>
      <c r="Y93" s="117"/>
      <c r="Z93" s="117"/>
      <c r="AA93" s="117"/>
      <c r="AB93" s="117"/>
      <c r="AC93" s="117"/>
      <c r="AD93" s="117"/>
      <c r="AE93" s="117"/>
      <c r="AF93" s="117"/>
      <c r="AG93" s="117"/>
      <c r="AH93" s="117"/>
      <c r="AI93" s="117"/>
      <c r="AJ93" s="117"/>
      <c r="AK93" s="117">
        <v>2.161</v>
      </c>
      <c r="AL93" s="117"/>
      <c r="AM93" s="117">
        <v>1.2350000000000001</v>
      </c>
      <c r="AN93" s="117"/>
      <c r="AO93" s="117">
        <v>1.121</v>
      </c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</row>
    <row r="94" spans="1:96" s="1" customFormat="1" x14ac:dyDescent="0.25">
      <c r="A94" s="116"/>
      <c r="B94" s="116"/>
      <c r="C94" s="116"/>
      <c r="D94" s="117"/>
      <c r="E94" s="117"/>
      <c r="F94" s="117"/>
      <c r="G94" s="117"/>
      <c r="H94" s="117"/>
      <c r="I94" s="117"/>
      <c r="J94" s="117"/>
      <c r="K94" s="172">
        <v>0.625</v>
      </c>
      <c r="L94" s="117"/>
      <c r="M94" s="117"/>
      <c r="N94" s="117"/>
      <c r="O94" s="117"/>
      <c r="P94" s="117"/>
      <c r="Q94" s="117"/>
      <c r="R94" s="117"/>
      <c r="S94" s="117"/>
      <c r="T94" s="117"/>
      <c r="U94" s="117"/>
      <c r="V94" s="117"/>
      <c r="W94" s="117"/>
      <c r="X94" s="117"/>
      <c r="Y94" s="117"/>
      <c r="Z94" s="117"/>
      <c r="AA94" s="117"/>
      <c r="AB94" s="117"/>
      <c r="AC94" s="117"/>
      <c r="AD94" s="117"/>
      <c r="AE94" s="117"/>
      <c r="AF94" s="117"/>
      <c r="AG94" s="117"/>
      <c r="AH94" s="117"/>
      <c r="AI94" s="117"/>
      <c r="AJ94" s="117"/>
      <c r="AK94" s="117">
        <v>1.84</v>
      </c>
      <c r="AL94" s="117"/>
      <c r="AM94" s="117">
        <v>1.1279999999999999</v>
      </c>
      <c r="AN94" s="117"/>
      <c r="AO94" s="117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</row>
    <row r="95" spans="1:96" s="1" customFormat="1" x14ac:dyDescent="0.25">
      <c r="A95" s="116"/>
      <c r="B95" s="116"/>
      <c r="C95" s="116"/>
      <c r="D95" s="117"/>
      <c r="E95" s="117"/>
      <c r="F95" s="117"/>
      <c r="G95" s="117"/>
      <c r="H95" s="117"/>
      <c r="I95" s="117"/>
      <c r="J95" s="117"/>
      <c r="K95" s="172"/>
      <c r="L95" s="117"/>
      <c r="M95" s="117"/>
      <c r="N95" s="117"/>
      <c r="O95" s="117"/>
      <c r="P95" s="117"/>
      <c r="Q95" s="117"/>
      <c r="R95" s="117"/>
      <c r="S95" s="117"/>
      <c r="T95" s="117"/>
      <c r="U95" s="117"/>
      <c r="V95" s="117"/>
      <c r="W95" s="117"/>
      <c r="X95" s="117"/>
      <c r="Y95" s="117"/>
      <c r="Z95" s="117"/>
      <c r="AA95" s="117"/>
      <c r="AB95" s="117"/>
      <c r="AC95" s="117"/>
      <c r="AD95" s="117"/>
      <c r="AE95" s="117"/>
      <c r="AF95" s="117"/>
      <c r="AG95" s="117"/>
      <c r="AH95" s="117"/>
      <c r="AI95" s="117"/>
      <c r="AJ95" s="117"/>
      <c r="AK95" s="117"/>
      <c r="AL95" s="117"/>
      <c r="AM95" s="117">
        <v>1.1279999999999999</v>
      </c>
      <c r="AN95" s="117"/>
      <c r="AO95" s="117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</row>
    <row r="96" spans="1:96" s="1" customFormat="1" x14ac:dyDescent="0.25">
      <c r="A96" s="116">
        <v>6</v>
      </c>
      <c r="B96" s="116" t="s">
        <v>234</v>
      </c>
      <c r="C96" s="116" t="s">
        <v>228</v>
      </c>
      <c r="D96" s="117"/>
      <c r="E96" s="167">
        <f>E91-(E92+E93+E94+E95)</f>
        <v>31.497989999999994</v>
      </c>
      <c r="F96" s="117"/>
      <c r="G96" s="167">
        <f t="shared" ref="G96" si="13">G91-(G92+G93+G94+G95)</f>
        <v>-3.0120199999999802</v>
      </c>
      <c r="H96" s="117"/>
      <c r="I96" s="167">
        <f t="shared" ref="I96" si="14">I91-(I92+I93+I94+I95)</f>
        <v>100.92686</v>
      </c>
      <c r="J96" s="117"/>
      <c r="K96" s="173">
        <v>-46.165100000000002</v>
      </c>
      <c r="L96" s="117"/>
      <c r="M96" s="117">
        <f t="shared" ref="M96" si="15">M91-(M92+M93+M94+M95)</f>
        <v>2151.3841800000005</v>
      </c>
      <c r="N96" s="117"/>
      <c r="O96" s="167">
        <v>-102.3043</v>
      </c>
      <c r="P96" s="117"/>
      <c r="Q96" s="117">
        <f t="shared" ref="Q96" si="16">Q91-(Q92+Q93+Q94+Q95)</f>
        <v>2664.0809899999999</v>
      </c>
      <c r="R96" s="117"/>
      <c r="S96" s="167">
        <f t="shared" ref="S96" si="17">S91-(S92+S93+S94+S95)</f>
        <v>592.41590999999994</v>
      </c>
      <c r="T96" s="117"/>
      <c r="U96" s="167">
        <f t="shared" ref="U96" si="18">U91-(U92+U93+U94+U95)</f>
        <v>222.00578999999999</v>
      </c>
      <c r="V96" s="117"/>
      <c r="W96" s="167">
        <f t="shared" ref="W96" si="19">W91-(W92+W93+W94+W95)</f>
        <v>143.24984999999998</v>
      </c>
      <c r="X96" s="117"/>
      <c r="Y96" s="167">
        <f t="shared" ref="Y96" si="20">Y91-(Y92+Y93+Y94+Y95)</f>
        <v>95.425429999999992</v>
      </c>
      <c r="Z96" s="177"/>
      <c r="AA96" s="167">
        <f t="shared" ref="AA96" si="21">AA91-(AA92+AA93+AA94+AA95)</f>
        <v>247.64770999999999</v>
      </c>
      <c r="AB96" s="177"/>
      <c r="AC96" s="167">
        <f t="shared" ref="AC96" si="22">AC91-(AC92+AC93+AC94+AC95)</f>
        <v>217.69714999999999</v>
      </c>
      <c r="AD96" s="177"/>
      <c r="AE96" s="167">
        <v>-620.92319999999995</v>
      </c>
      <c r="AF96" s="177"/>
      <c r="AG96" s="167">
        <f t="shared" ref="AG96" si="23">AG91-(AG92+AG93+AG94+AG95)</f>
        <v>352.43373000000003</v>
      </c>
      <c r="AH96" s="177"/>
      <c r="AI96" s="167">
        <v>-41.414400000000001</v>
      </c>
      <c r="AJ96" s="177"/>
      <c r="AK96" s="167">
        <v>-280.52690000000001</v>
      </c>
      <c r="AL96" s="117"/>
      <c r="AM96" s="167">
        <f t="shared" ref="AM96" si="24">AM91-(AM92+AM93+AM94+AM95)</f>
        <v>463.52832999999998</v>
      </c>
      <c r="AN96" s="117"/>
      <c r="AO96" s="167">
        <f t="shared" ref="AO96" si="25">AO91-(AO92+AO93+AO94+AO95)</f>
        <v>986.00030000000004</v>
      </c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</row>
    <row r="97" spans="1:96" s="1" customFormat="1" ht="27.6" customHeight="1" x14ac:dyDescent="0.25">
      <c r="A97" s="116">
        <v>7</v>
      </c>
      <c r="B97" s="183" t="s">
        <v>239</v>
      </c>
      <c r="C97" s="116" t="s">
        <v>228</v>
      </c>
      <c r="D97" s="117"/>
      <c r="E97" s="167">
        <f>E96-E80</f>
        <v>-23.50001000000001</v>
      </c>
      <c r="F97" s="117"/>
      <c r="G97" s="167">
        <f t="shared" ref="G97" si="26">G96-G80</f>
        <v>-257.88402000000002</v>
      </c>
      <c r="H97" s="117"/>
      <c r="I97" s="167">
        <f t="shared" ref="I97" si="27">I96-I80</f>
        <v>-7.6221400000000017</v>
      </c>
      <c r="J97" s="117"/>
      <c r="K97" s="173">
        <f t="shared" ref="K97" si="28">K96-K80</f>
        <v>-184.99109999999999</v>
      </c>
      <c r="L97" s="117"/>
      <c r="M97" s="167">
        <f t="shared" ref="M97" si="29">M96-M80</f>
        <v>1797.4461800000004</v>
      </c>
      <c r="N97" s="117"/>
      <c r="O97" s="167">
        <f t="shared" ref="O97" si="30">O96-O80</f>
        <v>-138.4263</v>
      </c>
      <c r="P97" s="117"/>
      <c r="Q97" s="167">
        <f t="shared" ref="Q97" si="31">Q96-Q80</f>
        <v>2501.9009900000001</v>
      </c>
      <c r="R97" s="117"/>
      <c r="S97" s="167">
        <f t="shared" ref="S97" si="32">S96-S80</f>
        <v>565.03690999999992</v>
      </c>
      <c r="T97" s="117"/>
      <c r="U97" s="167">
        <f t="shared" ref="U97" si="33">U96-U80</f>
        <v>164.94178999999997</v>
      </c>
      <c r="V97" s="117"/>
      <c r="W97" s="167">
        <f t="shared" ref="W97" si="34">W96-W80</f>
        <v>9.5218499999999722</v>
      </c>
      <c r="X97" s="117"/>
      <c r="Y97" s="167">
        <f t="shared" ref="Y97" si="35">Y96-Y80</f>
        <v>-23.849570000000014</v>
      </c>
      <c r="Z97" s="117"/>
      <c r="AA97" s="167">
        <f t="shared" ref="AA97" si="36">AA96-AA80</f>
        <v>105.25471000000002</v>
      </c>
      <c r="AB97" s="117"/>
      <c r="AC97" s="167">
        <f t="shared" ref="AC97" si="37">AC96-AC80</f>
        <v>1.7931499999999971</v>
      </c>
      <c r="AD97" s="117"/>
      <c r="AE97" s="167">
        <f t="shared" ref="AE97" si="38">AE96-AE80</f>
        <v>-798.55419999999992</v>
      </c>
      <c r="AF97" s="117"/>
      <c r="AG97" s="167">
        <f t="shared" ref="AG97" si="39">AG96-AG80</f>
        <v>300.47273000000001</v>
      </c>
      <c r="AH97" s="117"/>
      <c r="AI97" s="167">
        <f t="shared" ref="AI97" si="40">AI96-AI80</f>
        <v>-463.9864</v>
      </c>
      <c r="AJ97" s="117"/>
      <c r="AK97" s="167">
        <f t="shared" ref="AK97" si="41">AK96-AK80</f>
        <v>-620.24990000000003</v>
      </c>
      <c r="AL97" s="117"/>
      <c r="AM97" s="167">
        <f t="shared" ref="AM97" si="42">AM96-AM80</f>
        <v>-1465.3166700000002</v>
      </c>
      <c r="AN97" s="117"/>
      <c r="AO97" s="167">
        <f t="shared" ref="AO97" si="43">AO96-AO80</f>
        <v>629.62830000000008</v>
      </c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</row>
    <row r="98" spans="1:96" s="1" customFormat="1" ht="30" x14ac:dyDescent="0.25">
      <c r="A98" s="116"/>
      <c r="B98" s="184" t="s">
        <v>240</v>
      </c>
      <c r="C98" s="116" t="s">
        <v>228</v>
      </c>
      <c r="D98" s="117"/>
      <c r="E98" s="167">
        <f>2014.76*6.31*12*0.9/1000</f>
        <v>137.30186447999998</v>
      </c>
      <c r="F98" s="117"/>
      <c r="G98" s="167">
        <f>2003.7*6.31*12*0.9/1000</f>
        <v>136.54814759999999</v>
      </c>
      <c r="H98" s="117"/>
      <c r="I98" s="167">
        <f>2033.2*6.31*12*0.9/1000</f>
        <v>138.5585136</v>
      </c>
      <c r="J98" s="117"/>
      <c r="K98" s="117">
        <f>2026.5*6.31*12*0.9/1000</f>
        <v>138.101922</v>
      </c>
      <c r="L98" s="117"/>
      <c r="M98" s="117">
        <f>10322*6.31*12*0.9/1000</f>
        <v>703.42365599999982</v>
      </c>
      <c r="N98" s="117"/>
      <c r="O98" s="167">
        <f>1527.26*6.31*12*0.9/1000</f>
        <v>104.07971447999999</v>
      </c>
      <c r="P98" s="117"/>
      <c r="Q98" s="117">
        <f>6889.7*6.31*12*0.9/1000</f>
        <v>469.51927560000001</v>
      </c>
      <c r="R98" s="117"/>
      <c r="S98" s="117">
        <f>2048.8*6.31*12*0.9/1000</f>
        <v>139.62162240000001</v>
      </c>
      <c r="T98" s="117"/>
      <c r="U98" s="117">
        <f>2145.18*6.31*12*0.9/1000</f>
        <v>146.18972663999998</v>
      </c>
      <c r="V98" s="117"/>
      <c r="W98" s="117">
        <f>2154.56*6.31*12*0.9/1000</f>
        <v>146.82895487999997</v>
      </c>
      <c r="X98" s="117"/>
      <c r="Y98" s="167">
        <f>2145.33*6.31*12*0.9/1000</f>
        <v>146.19994883999999</v>
      </c>
      <c r="Z98" s="167"/>
      <c r="AA98" s="167">
        <f>2154.08*6.31*12*0.9/1000</f>
        <v>146.79624383999999</v>
      </c>
      <c r="AB98" s="117"/>
      <c r="AC98" s="117">
        <f>2148.25*6.31*12*0.9/1000</f>
        <v>146.39894099999998</v>
      </c>
      <c r="AD98" s="117"/>
      <c r="AE98" s="117">
        <f>1790*6.31*12*0.9/1000</f>
        <v>121.98492</v>
      </c>
      <c r="AF98" s="117"/>
      <c r="AG98" s="117">
        <f>10316.3*6.31*12*0.9/1000</f>
        <v>703.03521239999986</v>
      </c>
      <c r="AH98" s="117"/>
      <c r="AI98" s="117">
        <f>7654.7*6.31*12*0.9/1000</f>
        <v>521.65249559999995</v>
      </c>
      <c r="AJ98" s="117"/>
      <c r="AK98" s="117">
        <f>7860.81*6.31*12*0.9/1000</f>
        <v>535.69847988000004</v>
      </c>
      <c r="AL98" s="117"/>
      <c r="AM98" s="117">
        <f>14193.2*6.31*12*0.9/1000</f>
        <v>967.23819360000016</v>
      </c>
      <c r="AN98" s="117"/>
      <c r="AO98" s="117">
        <f>6676.7*6.31*12*0.9/1000</f>
        <v>455.00375160000004</v>
      </c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</row>
    <row r="99" spans="1:96" s="1" customFormat="1" x14ac:dyDescent="0.25">
      <c r="A99" s="116"/>
      <c r="B99" s="166" t="s">
        <v>241</v>
      </c>
      <c r="C99" s="116" t="s">
        <v>228</v>
      </c>
      <c r="D99" s="117"/>
      <c r="E99" s="167">
        <f>E97+E98</f>
        <v>113.80185447999997</v>
      </c>
      <c r="F99" s="117"/>
      <c r="G99" s="167">
        <f>G97+G98</f>
        <v>-121.33587240000003</v>
      </c>
      <c r="H99" s="117"/>
      <c r="I99" s="167">
        <f>I97+I98</f>
        <v>130.9363736</v>
      </c>
      <c r="J99" s="117"/>
      <c r="K99" s="167">
        <f>K97+K98</f>
        <v>-46.889177999999987</v>
      </c>
      <c r="L99" s="117"/>
      <c r="M99" s="167">
        <f>M97+M98</f>
        <v>2500.8698360000003</v>
      </c>
      <c r="N99" s="117"/>
      <c r="O99" s="167">
        <f>O97+O98</f>
        <v>-34.346585520000005</v>
      </c>
      <c r="P99" s="117"/>
      <c r="Q99" s="167">
        <f>Q97+Q98</f>
        <v>2971.4202656000002</v>
      </c>
      <c r="R99" s="117"/>
      <c r="S99" s="167">
        <f>S97+S98</f>
        <v>704.6585323999999</v>
      </c>
      <c r="T99" s="117"/>
      <c r="U99" s="167">
        <f>U97+U98</f>
        <v>311.13151663999997</v>
      </c>
      <c r="V99" s="117"/>
      <c r="W99" s="167">
        <f>W97+W98</f>
        <v>156.35080487999994</v>
      </c>
      <c r="X99" s="117"/>
      <c r="Y99" s="167">
        <f>Y97+Y98</f>
        <v>122.35037883999998</v>
      </c>
      <c r="Z99" s="117"/>
      <c r="AA99" s="167">
        <f>AA97+AA98</f>
        <v>252.05095384000001</v>
      </c>
      <c r="AB99" s="117"/>
      <c r="AC99" s="167">
        <f>AC97+AC98</f>
        <v>148.19209099999998</v>
      </c>
      <c r="AD99" s="117"/>
      <c r="AE99" s="167">
        <f>AE97+AE98</f>
        <v>-676.56927999999994</v>
      </c>
      <c r="AF99" s="117"/>
      <c r="AG99" s="167">
        <f>AG97+AG98</f>
        <v>1003.5079423999998</v>
      </c>
      <c r="AH99" s="117"/>
      <c r="AI99" s="167">
        <f>AI97+AI98</f>
        <v>57.666095599999949</v>
      </c>
      <c r="AJ99" s="117"/>
      <c r="AK99" s="167">
        <f>AK97+AK98</f>
        <v>-84.551420119999989</v>
      </c>
      <c r="AL99" s="117"/>
      <c r="AM99" s="167">
        <f>AM97+AM98</f>
        <v>-498.0784764</v>
      </c>
      <c r="AN99" s="117"/>
      <c r="AO99" s="167">
        <f>AO97+AO98</f>
        <v>1084.6320516000001</v>
      </c>
      <c r="AP99" s="174"/>
      <c r="AQ99" s="174">
        <f>E99+G99+I99+K99+M99+O99+Q99+S99+U99+W99+Y99+AA99+AC99+AE99+AG99+AI99+AK99+AM99+AO99</f>
        <v>8095.7978844399986</v>
      </c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</row>
    <row r="100" spans="1:96" s="1" customFormat="1" x14ac:dyDescent="0.25">
      <c r="A100" s="39"/>
      <c r="B100" s="39"/>
      <c r="C100" s="39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</row>
    <row r="101" spans="1:96" s="1" customFormat="1" x14ac:dyDescent="0.25">
      <c r="A101" s="39"/>
      <c r="B101" s="39"/>
      <c r="C101" s="39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</row>
    <row r="102" spans="1:96" s="1" customFormat="1" x14ac:dyDescent="0.25">
      <c r="A102" s="39"/>
      <c r="B102" s="39"/>
      <c r="C102" s="39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</row>
    <row r="103" spans="1:96" s="1" customFormat="1" x14ac:dyDescent="0.25">
      <c r="A103" s="39"/>
      <c r="B103" s="39"/>
      <c r="C103" s="39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>
        <f>'МЕТАЛЛОСТРОЙ 01-12'!E107+'ПОНТОННЫЙ 01-12'!CP98+'САПЕРНЫЙ 01-12'!D98</f>
        <v>42813.745160160011</v>
      </c>
      <c r="AL103" s="40"/>
      <c r="AM103" s="40"/>
      <c r="AN103" s="40"/>
      <c r="AO103" s="40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</row>
    <row r="104" spans="1:96" s="1" customFormat="1" x14ac:dyDescent="0.25"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</row>
    <row r="105" spans="1:96" s="1" customFormat="1" x14ac:dyDescent="0.25"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</row>
    <row r="106" spans="1:96" s="1" customFormat="1" x14ac:dyDescent="0.25"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</row>
    <row r="107" spans="1:96" s="1" customFormat="1" x14ac:dyDescent="0.25"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</row>
    <row r="108" spans="1:96" s="1" customFormat="1" x14ac:dyDescent="0.25"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</row>
    <row r="109" spans="1:96" s="1" customFormat="1" x14ac:dyDescent="0.25"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</row>
    <row r="110" spans="1:96" s="1" customFormat="1" x14ac:dyDescent="0.25"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</row>
    <row r="111" spans="1:96" s="1" customFormat="1" x14ac:dyDescent="0.25"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</row>
    <row r="112" spans="1:96" s="1" customFormat="1" x14ac:dyDescent="0.25"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</row>
    <row r="113" spans="4:96" s="1" customFormat="1" x14ac:dyDescent="0.25"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</row>
    <row r="114" spans="4:96" s="1" customFormat="1" x14ac:dyDescent="0.25"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</row>
    <row r="115" spans="4:96" s="1" customFormat="1" x14ac:dyDescent="0.25"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</row>
    <row r="116" spans="4:96" s="1" customFormat="1" x14ac:dyDescent="0.25"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</row>
    <row r="117" spans="4:96" s="1" customFormat="1" x14ac:dyDescent="0.25"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</row>
    <row r="118" spans="4:96" s="1" customFormat="1" x14ac:dyDescent="0.25"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</row>
    <row r="119" spans="4:96" s="1" customFormat="1" x14ac:dyDescent="0.25"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</row>
    <row r="120" spans="4:96" s="1" customFormat="1" x14ac:dyDescent="0.25"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</row>
    <row r="121" spans="4:96" s="1" customFormat="1" x14ac:dyDescent="0.25"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</row>
    <row r="122" spans="4:96" s="1" customFormat="1" x14ac:dyDescent="0.25"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</row>
    <row r="123" spans="4:96" s="1" customFormat="1" x14ac:dyDescent="0.25"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</row>
    <row r="124" spans="4:96" s="1" customFormat="1" x14ac:dyDescent="0.25"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</row>
    <row r="125" spans="4:96" s="1" customFormat="1" x14ac:dyDescent="0.25"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</row>
    <row r="126" spans="4:96" s="1" customFormat="1" x14ac:dyDescent="0.25"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8"/>
      <c r="BT126" s="18"/>
      <c r="BU126" s="18"/>
      <c r="BV126" s="18"/>
      <c r="BW126" s="18"/>
      <c r="BX126" s="18"/>
      <c r="BY126" s="18"/>
      <c r="BZ126" s="18"/>
      <c r="CA126" s="18"/>
      <c r="CB126" s="18"/>
      <c r="CC126" s="18"/>
      <c r="CD126" s="18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  <c r="CP126" s="18"/>
      <c r="CQ126" s="18"/>
      <c r="CR126" s="18"/>
    </row>
    <row r="127" spans="4:96" s="1" customFormat="1" x14ac:dyDescent="0.25"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</row>
    <row r="128" spans="4:96" s="1" customFormat="1" x14ac:dyDescent="0.25"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8"/>
      <c r="CP128" s="18"/>
      <c r="CQ128" s="18"/>
      <c r="CR128" s="18"/>
    </row>
    <row r="129" spans="4:96" s="1" customFormat="1" x14ac:dyDescent="0.25"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  <c r="BQ129" s="18"/>
      <c r="BR129" s="18"/>
      <c r="BS129" s="18"/>
      <c r="BT129" s="18"/>
      <c r="BU129" s="18"/>
      <c r="BV129" s="18"/>
      <c r="BW129" s="18"/>
      <c r="BX129" s="18"/>
      <c r="BY129" s="18"/>
      <c r="BZ129" s="18"/>
      <c r="CA129" s="18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8"/>
      <c r="CQ129" s="18"/>
      <c r="CR129" s="18"/>
    </row>
    <row r="130" spans="4:96" s="1" customFormat="1" x14ac:dyDescent="0.25"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  <c r="BT130" s="18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</row>
    <row r="131" spans="4:96" s="1" customFormat="1" x14ac:dyDescent="0.25"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</row>
    <row r="132" spans="4:96" s="1" customFormat="1" x14ac:dyDescent="0.25"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</row>
    <row r="133" spans="4:96" s="1" customFormat="1" x14ac:dyDescent="0.25"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  <c r="BQ133" s="18"/>
      <c r="BR133" s="18"/>
      <c r="BS133" s="18"/>
      <c r="BT133" s="18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  <c r="CP133" s="18"/>
      <c r="CQ133" s="18"/>
      <c r="CR133" s="18"/>
    </row>
    <row r="134" spans="4:96" s="1" customFormat="1" x14ac:dyDescent="0.25"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</row>
    <row r="135" spans="4:96" s="1" customFormat="1" x14ac:dyDescent="0.25"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/>
      <c r="BT135" s="18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  <c r="CR135" s="18"/>
    </row>
    <row r="136" spans="4:96" s="1" customFormat="1" x14ac:dyDescent="0.25"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8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</row>
    <row r="137" spans="4:96" s="1" customFormat="1" x14ac:dyDescent="0.25"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</row>
    <row r="138" spans="4:96" s="1" customFormat="1" x14ac:dyDescent="0.25"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</row>
    <row r="139" spans="4:96" s="1" customFormat="1" x14ac:dyDescent="0.25"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</row>
    <row r="140" spans="4:96" s="1" customFormat="1" x14ac:dyDescent="0.25"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</row>
    <row r="141" spans="4:96" s="1" customFormat="1" x14ac:dyDescent="0.25"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/>
      <c r="BT141" s="18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</row>
    <row r="142" spans="4:96" s="1" customFormat="1" x14ac:dyDescent="0.25"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/>
      <c r="BT142" s="18"/>
      <c r="BU142" s="18"/>
      <c r="BV142" s="18"/>
      <c r="BW142" s="18"/>
      <c r="BX142" s="18"/>
      <c r="BY142" s="18"/>
      <c r="BZ142" s="18"/>
      <c r="CA142" s="18"/>
      <c r="CB142" s="18"/>
      <c r="CC142" s="18"/>
      <c r="CD142" s="18"/>
      <c r="CE142" s="18"/>
      <c r="CF142" s="18"/>
      <c r="CG142" s="18"/>
      <c r="CH142" s="18"/>
      <c r="CI142" s="18"/>
      <c r="CJ142" s="18"/>
      <c r="CK142" s="18"/>
      <c r="CL142" s="18"/>
      <c r="CM142" s="18"/>
      <c r="CN142" s="18"/>
      <c r="CO142" s="18"/>
      <c r="CP142" s="18"/>
      <c r="CQ142" s="18"/>
      <c r="CR142" s="18"/>
    </row>
    <row r="143" spans="4:96" s="1" customFormat="1" x14ac:dyDescent="0.25"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8"/>
      <c r="BT143" s="18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</row>
    <row r="144" spans="4:96" s="1" customFormat="1" x14ac:dyDescent="0.25"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8"/>
      <c r="BT144" s="18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  <c r="CN144" s="18"/>
      <c r="CO144" s="18"/>
      <c r="CP144" s="18"/>
      <c r="CQ144" s="18"/>
      <c r="CR144" s="18"/>
    </row>
    <row r="145" spans="4:96" s="1" customFormat="1" x14ac:dyDescent="0.25"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8"/>
      <c r="BT145" s="18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</row>
    <row r="146" spans="4:96" s="1" customFormat="1" x14ac:dyDescent="0.25"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  <c r="BL146" s="18"/>
      <c r="BM146" s="18"/>
      <c r="BN146" s="18"/>
      <c r="BO146" s="18"/>
      <c r="BP146" s="18"/>
      <c r="BQ146" s="18"/>
      <c r="BR146" s="18"/>
      <c r="BS146" s="18"/>
      <c r="BT146" s="18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  <c r="CN146" s="18"/>
      <c r="CO146" s="18"/>
      <c r="CP146" s="18"/>
      <c r="CQ146" s="18"/>
      <c r="CR146" s="18"/>
    </row>
    <row r="147" spans="4:96" s="1" customFormat="1" x14ac:dyDescent="0.25"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  <c r="BQ147" s="18"/>
      <c r="BR147" s="18"/>
      <c r="BS147" s="18"/>
      <c r="BT147" s="18"/>
      <c r="BU147" s="18"/>
      <c r="BV147" s="18"/>
      <c r="BW147" s="18"/>
      <c r="BX147" s="18"/>
      <c r="BY147" s="18"/>
      <c r="BZ147" s="18"/>
      <c r="CA147" s="18"/>
      <c r="CB147" s="18"/>
      <c r="CC147" s="18"/>
      <c r="CD147" s="18"/>
      <c r="CE147" s="18"/>
      <c r="CF147" s="18"/>
      <c r="CG147" s="18"/>
      <c r="CH147" s="18"/>
      <c r="CI147" s="18"/>
      <c r="CJ147" s="18"/>
      <c r="CK147" s="18"/>
      <c r="CL147" s="18"/>
      <c r="CM147" s="18"/>
      <c r="CN147" s="18"/>
      <c r="CO147" s="18"/>
      <c r="CP147" s="18"/>
      <c r="CQ147" s="18"/>
      <c r="CR147" s="18"/>
    </row>
  </sheetData>
  <mergeCells count="108">
    <mergeCell ref="A4:C5"/>
    <mergeCell ref="AQ24:AQ25"/>
    <mergeCell ref="AF82:AG82"/>
    <mergeCell ref="AH82:AI82"/>
    <mergeCell ref="AJ82:AK82"/>
    <mergeCell ref="AL82:AM82"/>
    <mergeCell ref="AN82:AO82"/>
    <mergeCell ref="V82:W82"/>
    <mergeCell ref="X82:Y82"/>
    <mergeCell ref="Z82:AA82"/>
    <mergeCell ref="AB82:AC82"/>
    <mergeCell ref="AD82:AE82"/>
    <mergeCell ref="L82:M82"/>
    <mergeCell ref="N82:O82"/>
    <mergeCell ref="P82:Q82"/>
    <mergeCell ref="R82:S82"/>
    <mergeCell ref="T82:U82"/>
    <mergeCell ref="A82:C82"/>
    <mergeCell ref="D82:E82"/>
    <mergeCell ref="F82:G82"/>
    <mergeCell ref="H82:I82"/>
    <mergeCell ref="J82:K82"/>
    <mergeCell ref="A40:A41"/>
    <mergeCell ref="B40:B41"/>
    <mergeCell ref="A42:A43"/>
    <mergeCell ref="B42:B43"/>
    <mergeCell ref="A34:A35"/>
    <mergeCell ref="B34:B35"/>
    <mergeCell ref="A36:A37"/>
    <mergeCell ref="B36:B37"/>
    <mergeCell ref="A38:A39"/>
    <mergeCell ref="B38:B39"/>
    <mergeCell ref="A76:A77"/>
    <mergeCell ref="B76:B77"/>
    <mergeCell ref="A65:A66"/>
    <mergeCell ref="B65:B66"/>
    <mergeCell ref="A67:A68"/>
    <mergeCell ref="B67:B68"/>
    <mergeCell ref="A69:A70"/>
    <mergeCell ref="B69:B70"/>
    <mergeCell ref="A74:A75"/>
    <mergeCell ref="B74:B75"/>
    <mergeCell ref="A52:A53"/>
    <mergeCell ref="B52:B53"/>
    <mergeCell ref="A44:A45"/>
    <mergeCell ref="B44:B45"/>
    <mergeCell ref="A46:A47"/>
    <mergeCell ref="B46:B47"/>
    <mergeCell ref="A48:A49"/>
    <mergeCell ref="B48:B49"/>
    <mergeCell ref="A50:A51"/>
    <mergeCell ref="B50:B51"/>
    <mergeCell ref="A54:A55"/>
    <mergeCell ref="B54:B55"/>
    <mergeCell ref="A56:A57"/>
    <mergeCell ref="B56:B57"/>
    <mergeCell ref="A72:A73"/>
    <mergeCell ref="B72:B73"/>
    <mergeCell ref="A59:A60"/>
    <mergeCell ref="B59:B60"/>
    <mergeCell ref="A61:A62"/>
    <mergeCell ref="B61:B62"/>
    <mergeCell ref="A63:A64"/>
    <mergeCell ref="B63:B64"/>
    <mergeCell ref="A32:A33"/>
    <mergeCell ref="B32:B33"/>
    <mergeCell ref="A26:A27"/>
    <mergeCell ref="B26:B27"/>
    <mergeCell ref="P8:Q8"/>
    <mergeCell ref="A28:A29"/>
    <mergeCell ref="B28:B29"/>
    <mergeCell ref="A17:A18"/>
    <mergeCell ref="B17:B18"/>
    <mergeCell ref="A19:A20"/>
    <mergeCell ref="B19:B20"/>
    <mergeCell ref="A21:A22"/>
    <mergeCell ref="B21:B22"/>
    <mergeCell ref="A15:A16"/>
    <mergeCell ref="B15:B16"/>
    <mergeCell ref="A24:A25"/>
    <mergeCell ref="A11:A12"/>
    <mergeCell ref="B11:B12"/>
    <mergeCell ref="B30:B31"/>
    <mergeCell ref="B24:B25"/>
    <mergeCell ref="C6:C9"/>
    <mergeCell ref="B6:B9"/>
    <mergeCell ref="A6:A9"/>
    <mergeCell ref="A30:A31"/>
    <mergeCell ref="A13:A14"/>
    <mergeCell ref="B13:B14"/>
    <mergeCell ref="D8:E8"/>
    <mergeCell ref="J8:K8"/>
    <mergeCell ref="L8:M8"/>
    <mergeCell ref="F8:G8"/>
    <mergeCell ref="H8:I8"/>
    <mergeCell ref="N8:O8"/>
    <mergeCell ref="X8:Y8"/>
    <mergeCell ref="R8:S8"/>
    <mergeCell ref="Z8:AA8"/>
    <mergeCell ref="AL8:AM8"/>
    <mergeCell ref="AN8:AO8"/>
    <mergeCell ref="V8:W8"/>
    <mergeCell ref="AF8:AG8"/>
    <mergeCell ref="AH8:AI8"/>
    <mergeCell ref="AJ8:AK8"/>
    <mergeCell ref="AB8:AC8"/>
    <mergeCell ref="T8:U8"/>
    <mergeCell ref="AD8:AE8"/>
  </mergeCells>
  <pageMargins left="0.19685039370078741" right="0" top="0" bottom="0" header="0.51181102362204722" footer="0.5118110236220472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T107"/>
  <sheetViews>
    <sheetView tabSelected="1" workbookViewId="0">
      <pane xSplit="3" topLeftCell="D1" activePane="topRight" state="frozen"/>
      <selection pane="topRight" activeCell="B5" sqref="B5"/>
    </sheetView>
  </sheetViews>
  <sheetFormatPr defaultRowHeight="15" x14ac:dyDescent="0.25"/>
  <cols>
    <col min="2" max="2" width="63.28515625" customWidth="1"/>
    <col min="4" max="93" width="10.7109375" customWidth="1"/>
    <col min="94" max="94" width="23.85546875" customWidth="1"/>
    <col min="95" max="95" width="17.140625" customWidth="1"/>
    <col min="96" max="96" width="14.5703125" customWidth="1"/>
  </cols>
  <sheetData>
    <row r="2" spans="1:95" x14ac:dyDescent="0.25">
      <c r="A2" t="s">
        <v>249</v>
      </c>
    </row>
    <row r="3" spans="1:95" x14ac:dyDescent="0.25">
      <c r="A3" s="289"/>
      <c r="B3" s="289"/>
      <c r="C3" s="289"/>
    </row>
    <row r="4" spans="1:95" x14ac:dyDescent="0.25">
      <c r="A4" s="289"/>
      <c r="B4" s="289"/>
      <c r="C4" s="289"/>
    </row>
    <row r="5" spans="1:95" x14ac:dyDescent="0.25">
      <c r="A5" s="288"/>
      <c r="B5" s="288"/>
      <c r="C5" s="28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</row>
    <row r="6" spans="1:95" ht="31.5" customHeight="1" thickBot="1" x14ac:dyDescent="0.3">
      <c r="A6" s="286" t="s">
        <v>83</v>
      </c>
      <c r="B6" s="286"/>
      <c r="C6" s="286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</row>
    <row r="7" spans="1:95" ht="15.75" hidden="1" thickBot="1" x14ac:dyDescent="0.3">
      <c r="A7" s="287"/>
      <c r="B7" s="287"/>
      <c r="C7" s="287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</row>
    <row r="8" spans="1:95" ht="15.95" customHeight="1" x14ac:dyDescent="0.25">
      <c r="A8" s="210" t="s">
        <v>0</v>
      </c>
      <c r="B8" s="207" t="s">
        <v>1</v>
      </c>
      <c r="C8" s="207" t="s">
        <v>2</v>
      </c>
      <c r="D8" s="239" t="s">
        <v>82</v>
      </c>
      <c r="E8" s="240"/>
      <c r="F8" s="240"/>
      <c r="G8" s="240"/>
      <c r="H8" s="240"/>
      <c r="I8" s="240"/>
      <c r="J8" s="240"/>
      <c r="K8" s="240"/>
      <c r="L8" s="240"/>
      <c r="M8" s="240"/>
      <c r="N8" s="240"/>
      <c r="O8" s="240"/>
      <c r="P8" s="240"/>
      <c r="Q8" s="240"/>
      <c r="R8" s="240"/>
      <c r="S8" s="240"/>
      <c r="T8" s="240"/>
      <c r="U8" s="240"/>
      <c r="V8" s="240"/>
      <c r="W8" s="240"/>
      <c r="X8" s="240"/>
      <c r="Y8" s="240"/>
      <c r="Z8" s="240"/>
      <c r="AA8" s="240"/>
      <c r="AB8" s="240"/>
      <c r="AC8" s="240"/>
      <c r="AD8" s="240"/>
      <c r="AE8" s="240"/>
      <c r="AF8" s="240"/>
      <c r="AG8" s="240"/>
      <c r="AH8" s="240"/>
      <c r="AI8" s="240"/>
      <c r="AJ8" s="240"/>
      <c r="AK8" s="240"/>
      <c r="AL8" s="240"/>
      <c r="AM8" s="240"/>
      <c r="AN8" s="240"/>
      <c r="AO8" s="240"/>
      <c r="AP8" s="240"/>
      <c r="AQ8" s="240"/>
      <c r="AR8" s="240"/>
      <c r="AS8" s="240"/>
      <c r="AT8" s="240"/>
      <c r="AU8" s="240"/>
      <c r="AV8" s="240"/>
      <c r="AW8" s="240"/>
      <c r="AX8" s="240"/>
      <c r="AY8" s="240"/>
      <c r="AZ8" s="240"/>
      <c r="BA8" s="240"/>
      <c r="BB8" s="240"/>
      <c r="BC8" s="240"/>
      <c r="BD8" s="240"/>
      <c r="BE8" s="240"/>
      <c r="BF8" s="240"/>
      <c r="BG8" s="240"/>
      <c r="BH8" s="240"/>
      <c r="BI8" s="240"/>
      <c r="BJ8" s="240"/>
      <c r="BK8" s="240"/>
      <c r="BL8" s="240"/>
      <c r="BM8" s="240"/>
      <c r="BN8" s="240"/>
      <c r="BO8" s="240"/>
      <c r="BP8" s="240"/>
      <c r="BQ8" s="240"/>
      <c r="BR8" s="240"/>
      <c r="BS8" s="240"/>
      <c r="BT8" s="240"/>
      <c r="BU8" s="240"/>
      <c r="BV8" s="240"/>
      <c r="BW8" s="240"/>
      <c r="BX8" s="240"/>
      <c r="BY8" s="240"/>
      <c r="BZ8" s="240"/>
      <c r="CA8" s="240"/>
      <c r="CB8" s="240"/>
      <c r="CC8" s="240"/>
      <c r="CD8" s="240"/>
      <c r="CE8" s="240"/>
      <c r="CF8" s="240"/>
      <c r="CG8" s="240"/>
      <c r="CH8" s="240"/>
      <c r="CI8" s="240"/>
      <c r="CJ8" s="240"/>
      <c r="CK8" s="240"/>
      <c r="CL8" s="240"/>
      <c r="CM8" s="240"/>
      <c r="CN8" s="240"/>
      <c r="CO8" s="241"/>
    </row>
    <row r="9" spans="1:95" ht="15.95" customHeight="1" thickBot="1" x14ac:dyDescent="0.3">
      <c r="A9" s="211"/>
      <c r="B9" s="208"/>
      <c r="C9" s="208"/>
      <c r="D9" s="242"/>
      <c r="E9" s="243"/>
      <c r="F9" s="243"/>
      <c r="G9" s="243"/>
      <c r="H9" s="243"/>
      <c r="I9" s="243"/>
      <c r="J9" s="243"/>
      <c r="K9" s="243"/>
      <c r="L9" s="243"/>
      <c r="M9" s="243"/>
      <c r="N9" s="243"/>
      <c r="O9" s="243"/>
      <c r="P9" s="243"/>
      <c r="Q9" s="243"/>
      <c r="R9" s="243"/>
      <c r="S9" s="243"/>
      <c r="T9" s="243"/>
      <c r="U9" s="243"/>
      <c r="V9" s="243"/>
      <c r="W9" s="243"/>
      <c r="X9" s="243"/>
      <c r="Y9" s="243"/>
      <c r="Z9" s="243"/>
      <c r="AA9" s="243"/>
      <c r="AB9" s="243"/>
      <c r="AC9" s="243"/>
      <c r="AD9" s="243"/>
      <c r="AE9" s="243"/>
      <c r="AF9" s="243"/>
      <c r="AG9" s="243"/>
      <c r="AH9" s="243"/>
      <c r="AI9" s="243"/>
      <c r="AJ9" s="243"/>
      <c r="AK9" s="243"/>
      <c r="AL9" s="243"/>
      <c r="AM9" s="243"/>
      <c r="AN9" s="243"/>
      <c r="AO9" s="243"/>
      <c r="AP9" s="243"/>
      <c r="AQ9" s="243"/>
      <c r="AR9" s="243"/>
      <c r="AS9" s="243"/>
      <c r="AT9" s="243"/>
      <c r="AU9" s="243"/>
      <c r="AV9" s="243"/>
      <c r="AW9" s="243"/>
      <c r="AX9" s="243"/>
      <c r="AY9" s="243"/>
      <c r="AZ9" s="243"/>
      <c r="BA9" s="243"/>
      <c r="BB9" s="243"/>
      <c r="BC9" s="243"/>
      <c r="BD9" s="243"/>
      <c r="BE9" s="243"/>
      <c r="BF9" s="243"/>
      <c r="BG9" s="243"/>
      <c r="BH9" s="243"/>
      <c r="BI9" s="243"/>
      <c r="BJ9" s="243"/>
      <c r="BK9" s="243"/>
      <c r="BL9" s="243"/>
      <c r="BM9" s="243"/>
      <c r="BN9" s="243"/>
      <c r="BO9" s="243"/>
      <c r="BP9" s="243"/>
      <c r="BQ9" s="243"/>
      <c r="BR9" s="243"/>
      <c r="BS9" s="243"/>
      <c r="BT9" s="243"/>
      <c r="BU9" s="243"/>
      <c r="BV9" s="243"/>
      <c r="BW9" s="243"/>
      <c r="BX9" s="243"/>
      <c r="BY9" s="243"/>
      <c r="BZ9" s="243"/>
      <c r="CA9" s="243"/>
      <c r="CB9" s="243"/>
      <c r="CC9" s="243"/>
      <c r="CD9" s="243"/>
      <c r="CE9" s="243"/>
      <c r="CF9" s="243"/>
      <c r="CG9" s="243"/>
      <c r="CH9" s="243"/>
      <c r="CI9" s="243"/>
      <c r="CJ9" s="243"/>
      <c r="CK9" s="243"/>
      <c r="CL9" s="243"/>
      <c r="CM9" s="243"/>
      <c r="CN9" s="243"/>
      <c r="CO9" s="244"/>
    </row>
    <row r="10" spans="1:95" ht="32.1" customHeight="1" thickBot="1" x14ac:dyDescent="0.3">
      <c r="A10" s="211"/>
      <c r="B10" s="208"/>
      <c r="C10" s="208"/>
      <c r="D10" s="229" t="s">
        <v>90</v>
      </c>
      <c r="E10" s="229"/>
      <c r="F10" s="229" t="s">
        <v>91</v>
      </c>
      <c r="G10" s="229"/>
      <c r="H10" s="229" t="s">
        <v>92</v>
      </c>
      <c r="I10" s="229"/>
      <c r="J10" s="229" t="s">
        <v>210</v>
      </c>
      <c r="K10" s="229"/>
      <c r="L10" s="229" t="s">
        <v>93</v>
      </c>
      <c r="M10" s="229"/>
      <c r="N10" s="229" t="s">
        <v>94</v>
      </c>
      <c r="O10" s="229"/>
      <c r="P10" s="229" t="s">
        <v>95</v>
      </c>
      <c r="Q10" s="229"/>
      <c r="R10" s="229" t="s">
        <v>96</v>
      </c>
      <c r="S10" s="229"/>
      <c r="T10" s="229" t="s">
        <v>97</v>
      </c>
      <c r="U10" s="229"/>
      <c r="V10" s="229" t="s">
        <v>98</v>
      </c>
      <c r="W10" s="229"/>
      <c r="X10" s="229" t="s">
        <v>99</v>
      </c>
      <c r="Y10" s="229"/>
      <c r="Z10" s="229" t="s">
        <v>100</v>
      </c>
      <c r="AA10" s="229"/>
      <c r="AB10" s="229" t="s">
        <v>101</v>
      </c>
      <c r="AC10" s="229"/>
      <c r="AD10" s="229" t="s">
        <v>102</v>
      </c>
      <c r="AE10" s="229"/>
      <c r="AF10" s="229" t="s">
        <v>103</v>
      </c>
      <c r="AG10" s="229"/>
      <c r="AH10" s="229" t="s">
        <v>104</v>
      </c>
      <c r="AI10" s="229"/>
      <c r="AJ10" s="229" t="s">
        <v>105</v>
      </c>
      <c r="AK10" s="229"/>
      <c r="AL10" s="229" t="s">
        <v>213</v>
      </c>
      <c r="AM10" s="229"/>
      <c r="AN10" s="229" t="s">
        <v>106</v>
      </c>
      <c r="AO10" s="229"/>
      <c r="AP10" s="229" t="s">
        <v>107</v>
      </c>
      <c r="AQ10" s="229"/>
      <c r="AR10" s="229" t="s">
        <v>108</v>
      </c>
      <c r="AS10" s="229"/>
      <c r="AT10" s="229" t="s">
        <v>109</v>
      </c>
      <c r="AU10" s="229"/>
      <c r="AV10" s="229" t="s">
        <v>110</v>
      </c>
      <c r="AW10" s="229"/>
      <c r="AX10" s="229" t="s">
        <v>111</v>
      </c>
      <c r="AY10" s="229"/>
      <c r="AZ10" s="229" t="s">
        <v>112</v>
      </c>
      <c r="BA10" s="229"/>
      <c r="BB10" s="229" t="s">
        <v>113</v>
      </c>
      <c r="BC10" s="229"/>
      <c r="BD10" s="229" t="s">
        <v>114</v>
      </c>
      <c r="BE10" s="229"/>
      <c r="BF10" s="229" t="s">
        <v>214</v>
      </c>
      <c r="BG10" s="229"/>
      <c r="BH10" s="229" t="s">
        <v>115</v>
      </c>
      <c r="BI10" s="229"/>
      <c r="BJ10" s="229" t="s">
        <v>116</v>
      </c>
      <c r="BK10" s="229"/>
      <c r="BL10" s="229" t="s">
        <v>117</v>
      </c>
      <c r="BM10" s="229"/>
      <c r="BN10" s="229" t="s">
        <v>118</v>
      </c>
      <c r="BO10" s="229"/>
      <c r="BP10" s="229" t="s">
        <v>119</v>
      </c>
      <c r="BQ10" s="229"/>
      <c r="BR10" s="229" t="s">
        <v>120</v>
      </c>
      <c r="BS10" s="229"/>
      <c r="BT10" s="229" t="s">
        <v>121</v>
      </c>
      <c r="BU10" s="229"/>
      <c r="BV10" s="229" t="s">
        <v>122</v>
      </c>
      <c r="BW10" s="229"/>
      <c r="BX10" s="229" t="s">
        <v>123</v>
      </c>
      <c r="BY10" s="229"/>
      <c r="BZ10" s="229" t="s">
        <v>124</v>
      </c>
      <c r="CA10" s="229"/>
      <c r="CB10" s="229" t="s">
        <v>125</v>
      </c>
      <c r="CC10" s="229"/>
      <c r="CD10" s="229" t="s">
        <v>126</v>
      </c>
      <c r="CE10" s="229"/>
      <c r="CF10" s="229" t="s">
        <v>127</v>
      </c>
      <c r="CG10" s="229"/>
      <c r="CH10" s="229" t="s">
        <v>128</v>
      </c>
      <c r="CI10" s="229"/>
      <c r="CJ10" s="229" t="s">
        <v>129</v>
      </c>
      <c r="CK10" s="229"/>
      <c r="CL10" s="229" t="s">
        <v>130</v>
      </c>
      <c r="CM10" s="229"/>
      <c r="CN10" s="229" t="s">
        <v>131</v>
      </c>
      <c r="CO10" s="229"/>
      <c r="CQ10" s="91"/>
    </row>
    <row r="11" spans="1:95" s="42" customFormat="1" ht="32.1" customHeight="1" thickBot="1" x14ac:dyDescent="0.3">
      <c r="A11" s="212"/>
      <c r="B11" s="209"/>
      <c r="C11" s="209"/>
      <c r="D11" s="45" t="s">
        <v>187</v>
      </c>
      <c r="E11" s="46" t="s">
        <v>188</v>
      </c>
      <c r="F11" s="45" t="s">
        <v>187</v>
      </c>
      <c r="G11" s="46" t="s">
        <v>188</v>
      </c>
      <c r="H11" s="45" t="s">
        <v>187</v>
      </c>
      <c r="I11" s="46" t="s">
        <v>188</v>
      </c>
      <c r="J11" s="45" t="s">
        <v>187</v>
      </c>
      <c r="K11" s="46" t="s">
        <v>188</v>
      </c>
      <c r="L11" s="45" t="s">
        <v>187</v>
      </c>
      <c r="M11" s="46" t="s">
        <v>188</v>
      </c>
      <c r="N11" s="45" t="s">
        <v>187</v>
      </c>
      <c r="O11" s="46" t="s">
        <v>188</v>
      </c>
      <c r="P11" s="45" t="s">
        <v>187</v>
      </c>
      <c r="Q11" s="46" t="s">
        <v>188</v>
      </c>
      <c r="R11" s="45" t="s">
        <v>187</v>
      </c>
      <c r="S11" s="46" t="s">
        <v>188</v>
      </c>
      <c r="T11" s="45" t="s">
        <v>187</v>
      </c>
      <c r="U11" s="46" t="s">
        <v>188</v>
      </c>
      <c r="V11" s="45" t="s">
        <v>187</v>
      </c>
      <c r="W11" s="46" t="s">
        <v>188</v>
      </c>
      <c r="X11" s="45" t="s">
        <v>187</v>
      </c>
      <c r="Y11" s="46" t="s">
        <v>188</v>
      </c>
      <c r="Z11" s="45" t="s">
        <v>187</v>
      </c>
      <c r="AA11" s="46" t="s">
        <v>188</v>
      </c>
      <c r="AB11" s="45" t="s">
        <v>187</v>
      </c>
      <c r="AC11" s="46" t="s">
        <v>188</v>
      </c>
      <c r="AD11" s="45" t="s">
        <v>187</v>
      </c>
      <c r="AE11" s="46" t="s">
        <v>188</v>
      </c>
      <c r="AF11" s="45" t="s">
        <v>187</v>
      </c>
      <c r="AG11" s="46" t="s">
        <v>188</v>
      </c>
      <c r="AH11" s="45" t="s">
        <v>187</v>
      </c>
      <c r="AI11" s="46" t="s">
        <v>188</v>
      </c>
      <c r="AJ11" s="45" t="s">
        <v>187</v>
      </c>
      <c r="AK11" s="46" t="s">
        <v>188</v>
      </c>
      <c r="AL11" s="45" t="s">
        <v>187</v>
      </c>
      <c r="AM11" s="46" t="s">
        <v>188</v>
      </c>
      <c r="AN11" s="45" t="s">
        <v>187</v>
      </c>
      <c r="AO11" s="46" t="s">
        <v>188</v>
      </c>
      <c r="AP11" s="45" t="s">
        <v>187</v>
      </c>
      <c r="AQ11" s="46" t="s">
        <v>188</v>
      </c>
      <c r="AR11" s="45" t="s">
        <v>187</v>
      </c>
      <c r="AS11" s="46" t="s">
        <v>188</v>
      </c>
      <c r="AT11" s="45" t="s">
        <v>187</v>
      </c>
      <c r="AU11" s="46" t="s">
        <v>188</v>
      </c>
      <c r="AV11" s="45" t="s">
        <v>187</v>
      </c>
      <c r="AW11" s="46" t="s">
        <v>188</v>
      </c>
      <c r="AX11" s="45" t="s">
        <v>187</v>
      </c>
      <c r="AY11" s="46" t="s">
        <v>188</v>
      </c>
      <c r="AZ11" s="45" t="s">
        <v>187</v>
      </c>
      <c r="BA11" s="46" t="s">
        <v>188</v>
      </c>
      <c r="BB11" s="45" t="s">
        <v>187</v>
      </c>
      <c r="BC11" s="46" t="s">
        <v>188</v>
      </c>
      <c r="BD11" s="45" t="s">
        <v>187</v>
      </c>
      <c r="BE11" s="46" t="s">
        <v>188</v>
      </c>
      <c r="BF11" s="45" t="s">
        <v>187</v>
      </c>
      <c r="BG11" s="46" t="s">
        <v>188</v>
      </c>
      <c r="BH11" s="45" t="s">
        <v>187</v>
      </c>
      <c r="BI11" s="46" t="s">
        <v>188</v>
      </c>
      <c r="BJ11" s="45" t="s">
        <v>187</v>
      </c>
      <c r="BK11" s="46" t="s">
        <v>188</v>
      </c>
      <c r="BL11" s="45" t="s">
        <v>187</v>
      </c>
      <c r="BM11" s="46" t="s">
        <v>188</v>
      </c>
      <c r="BN11" s="45" t="s">
        <v>187</v>
      </c>
      <c r="BO11" s="46" t="s">
        <v>188</v>
      </c>
      <c r="BP11" s="45" t="s">
        <v>187</v>
      </c>
      <c r="BQ11" s="46" t="s">
        <v>188</v>
      </c>
      <c r="BR11" s="45" t="s">
        <v>187</v>
      </c>
      <c r="BS11" s="46" t="s">
        <v>188</v>
      </c>
      <c r="BT11" s="45" t="s">
        <v>187</v>
      </c>
      <c r="BU11" s="46" t="s">
        <v>188</v>
      </c>
      <c r="BV11" s="45" t="s">
        <v>187</v>
      </c>
      <c r="BW11" s="46" t="s">
        <v>188</v>
      </c>
      <c r="BX11" s="45" t="s">
        <v>187</v>
      </c>
      <c r="BY11" s="46" t="s">
        <v>188</v>
      </c>
      <c r="BZ11" s="45" t="s">
        <v>187</v>
      </c>
      <c r="CA11" s="46" t="s">
        <v>188</v>
      </c>
      <c r="CB11" s="45" t="s">
        <v>187</v>
      </c>
      <c r="CC11" s="46" t="s">
        <v>188</v>
      </c>
      <c r="CD11" s="45" t="s">
        <v>187</v>
      </c>
      <c r="CE11" s="46" t="s">
        <v>188</v>
      </c>
      <c r="CF11" s="45" t="s">
        <v>187</v>
      </c>
      <c r="CG11" s="46" t="s">
        <v>188</v>
      </c>
      <c r="CH11" s="45" t="s">
        <v>187</v>
      </c>
      <c r="CI11" s="46" t="s">
        <v>188</v>
      </c>
      <c r="CJ11" s="45" t="s">
        <v>187</v>
      </c>
      <c r="CK11" s="46" t="s">
        <v>188</v>
      </c>
      <c r="CL11" s="45" t="s">
        <v>187</v>
      </c>
      <c r="CM11" s="46" t="s">
        <v>188</v>
      </c>
      <c r="CN11" s="45" t="s">
        <v>187</v>
      </c>
      <c r="CO11" s="46" t="s">
        <v>188</v>
      </c>
      <c r="CQ11" s="92"/>
    </row>
    <row r="12" spans="1:95" ht="32.1" customHeight="1" thickBot="1" x14ac:dyDescent="0.3">
      <c r="A12" s="3" t="s">
        <v>3</v>
      </c>
      <c r="B12" s="3" t="s">
        <v>4</v>
      </c>
      <c r="C12" s="59" t="s">
        <v>5</v>
      </c>
      <c r="D12" s="58">
        <f>D14+D16+D18+D20+D22+D24+D25+D27+D29+D31+D33+D35+D37+D39+D41+D43+D45+D47+D49+D51+D53+D55+D57+D59</f>
        <v>13.6</v>
      </c>
      <c r="E12" s="58">
        <f>SUM('[1]МЕТАЛЛОСТРОЙ Янв.'!D7:E7,'[2]МЕТАЛЛОСТРОЙ Февр.'!D7:E7,'[3]МЕТАЛЛОСТРОЙ Март'!D7:E7,'[4]МЕТАЛЛОСТРОЙ  Апр.'!D7:E7,'[5]МЕТАЛЛОСТРОЙ Май'!D7:E7,'[6]МЕТАЛЛОСТРОЙ Июнь'!D7:E7,'[7]МЕТАЛЛОСТРОЙ  Июль'!D7:E7,'[8]МЕТАЛЛОСТРОЙ  Авг.'!D7:E7,'[9]МЕТАЛЛОСТРОЙ  Сент.'!D7:E7,'[10]МЕТАЛЛОСТРОЙ  Окт.'!D7:E7+'[11]МЕТАЛЛОСТРОЙ  Нояб.'!D7:E7,'[11]МЕТАЛЛОСТРОЙ  Нояб.'!D7:E7,'[12]МЕТАЛЛОСТРОЙ  Дек.'!D7:E7)</f>
        <v>54.753</v>
      </c>
      <c r="F12" s="58">
        <f>F14+F16+F18+F20+F22+F24+F25+F27+F29+F31+F33+F35+F37+F39+F41+F43+F45+F47+F49+F51+F53+F55+F57+F59</f>
        <v>3</v>
      </c>
      <c r="G12" s="58">
        <f>SUM('[1]МЕТАЛЛОСТРОЙ Янв.'!F7:G7,'[2]МЕТАЛЛОСТРОЙ Февр.'!F7:G7,'[3]МЕТАЛЛОСТРОЙ Март'!F7:G7,'[4]МЕТАЛЛОСТРОЙ  Апр.'!F7:G7,'[5]МЕТАЛЛОСТРОЙ Май'!F7:G7,'[6]МЕТАЛЛОСТРОЙ Июнь'!F7:G7,'[7]МЕТАЛЛОСТРОЙ  Июль'!F7:G7,'[8]МЕТАЛЛОСТРОЙ  Авг.'!F7:G7,'[9]МЕТАЛЛОСТРОЙ  Сент.'!F7:G7,'[10]МЕТАЛЛОСТРОЙ  Окт.'!F7:G7+'[11]МЕТАЛЛОСТРОЙ  Нояб.'!F7:G7,'[11]МЕТАЛЛОСТРОЙ  Нояб.'!F7:G7,'[12]МЕТАЛЛОСТРОЙ  Дек.'!F7:G7)</f>
        <v>300.87900000000002</v>
      </c>
      <c r="H12" s="58">
        <f>H14+H16+H18+H20+H22+H24+H25+H27+H29+H31+H33+H35+H37+H39+H41+H43+H45+H47+H49+H51+H53+H55+H57+H59</f>
        <v>167.25</v>
      </c>
      <c r="I12" s="58">
        <f>SUM('[1]МЕТАЛЛОСТРОЙ Янв.'!H7:I7,'[2]МЕТАЛЛОСТРОЙ Февр.'!H7:I7,'[3]МЕТАЛЛОСТРОЙ Март'!H7:I7,'[4]МЕТАЛЛОСТРОЙ  Апр.'!H7:I7,'[5]МЕТАЛЛОСТРОЙ Май'!H7:I7,'[6]МЕТАЛЛОСТРОЙ Июнь'!H7:I7,'[7]МЕТАЛЛОСТРОЙ  Июль'!H7:I7,'[8]МЕТАЛЛОСТРОЙ  Авг.'!H7:I7,'[9]МЕТАЛЛОСТРОЙ  Сент.'!H7:I7,'[10]МЕТАЛЛОСТРОЙ  Окт.'!H7:I7+'[11]МЕТАЛЛОСТРОЙ  Нояб.'!H7:I7,'[11]МЕТАЛЛОСТРОЙ  Нояб.'!H7:I7,'[12]МЕТАЛЛОСТРОЙ  Дек.'!H7:I7)</f>
        <v>149.82500000000002</v>
      </c>
      <c r="J12" s="58">
        <f>J14+J16+J18+J20+J22+J24+J25+J27+J29+J31+J33+J35+J37+J39+J41+J43+J45+J47+J49+J51+J53+J55+J57+J59</f>
        <v>86.75</v>
      </c>
      <c r="K12" s="58">
        <f>SUM('[1]МЕТАЛЛОСТРОЙ Янв.'!J7:K7,'[2]МЕТАЛЛОСТРОЙ Февр.'!J7:K7,'[3]МЕТАЛЛОСТРОЙ Март'!J7:K7,'[4]МЕТАЛЛОСТРОЙ  Апр.'!J7:K7,'[5]МЕТАЛЛОСТРОЙ Май'!J7:K7,'[6]МЕТАЛЛОСТРОЙ Июнь'!J7:K7,'[7]МЕТАЛЛОСТРОЙ  Июль'!J7:K7,'[8]МЕТАЛЛОСТРОЙ  Авг.'!J7:K7,'[9]МЕТАЛЛОСТРОЙ  Сент.'!J7:K7,'[10]МЕТАЛЛОСТРОЙ  Окт.'!J7:K7+'[11]МЕТАЛЛОСТРОЙ  Нояб.'!J7:K7,'[11]МЕТАЛЛОСТРОЙ  Нояб.'!J7:K7,'[12]МЕТАЛЛОСТРОЙ  Дек.'!J7:K7)</f>
        <v>108.71000000000001</v>
      </c>
      <c r="L12" s="58">
        <f>L14+L16+L18+L20+L22+L24+L25+L27+L29+L31+L33+L35+L37+L39+L41+L43+L45+L47+L49+L51+L53+L55+L57+L59</f>
        <v>25.8</v>
      </c>
      <c r="M12" s="58">
        <f>SUM('[1]МЕТАЛЛОСТРОЙ Янв.'!L7:M7,'[2]МЕТАЛЛОСТРОЙ Февр.'!L7:M7,'[3]МЕТАЛЛОСТРОЙ Март'!L7:M7,'[4]МЕТАЛЛОСТРОЙ  Апр.'!L7:M7,'[5]МЕТАЛЛОСТРОЙ Май'!L7:M7,'[6]МЕТАЛЛОСТРОЙ Июнь'!L7:M7,'[7]МЕТАЛЛОСТРОЙ  Июль'!L7:M7,'[8]МЕТАЛЛОСТРОЙ  Авг.'!L7:M7,'[9]МЕТАЛЛОСТРОЙ  Сент.'!L7:M7,'[10]МЕТАЛЛОСТРОЙ  Окт.'!L7:M7+'[11]МЕТАЛЛОСТРОЙ  Нояб.'!L7:M7,'[11]МЕТАЛЛОСТРОЙ  Нояб.'!L7:M7,'[12]МЕТАЛЛОСТРОЙ  Дек.'!L7:M7)</f>
        <v>12.395</v>
      </c>
      <c r="N12" s="58">
        <f>N14+N16+N18+N20+N22+N24+N25+N27+N29+N31+N33+N35+N37+N39+N41+N43+N45+N47+N49+N51+N53+N55+N57+N59</f>
        <v>21.75</v>
      </c>
      <c r="O12" s="58">
        <f>SUM('[1]МЕТАЛЛОСТРОЙ Янв.'!N7:O7,'[2]МЕТАЛЛОСТРОЙ Февр.'!N7:O7,'[3]МЕТАЛЛОСТРОЙ Март'!N7:O7,'[4]МЕТАЛЛОСТРОЙ  Апр.'!N7:O7,'[5]МЕТАЛЛОСТРОЙ Май'!N7:O7,'[6]МЕТАЛЛОСТРОЙ Июнь'!N7:O7,'[7]МЕТАЛЛОСТРОЙ  Июль'!N7:O7,'[8]МЕТАЛЛОСТРОЙ  Авг.'!N7:O7,'[9]МЕТАЛЛОСТРОЙ  Сент.'!N7:O7,'[10]МЕТАЛЛОСТРОЙ  Окт.'!N7:O7+'[11]МЕТАЛЛОСТРОЙ  Нояб.'!N7:O7,'[11]МЕТАЛЛОСТРОЙ  Нояб.'!N7:O7,'[12]МЕТАЛЛОСТРОЙ  Дек.'!N7:O7)</f>
        <v>27.138999999999999</v>
      </c>
      <c r="P12" s="58">
        <f>P14+P16+P18+P20+P22+P24+P25+P27+P29+P31+P33+P35+P37+P39+P41+P43+P45+P47+P49+P51+P53+P55+P57+P59</f>
        <v>18.100000000000001</v>
      </c>
      <c r="Q12" s="58">
        <f>SUM('[1]МЕТАЛЛОСТРОЙ Янв.'!P7:Q7,'[2]МЕТАЛЛОСТРОЙ Февр.'!P7:Q7,'[3]МЕТАЛЛОСТРОЙ Март'!P7:Q7,'[4]МЕТАЛЛОСТРОЙ  Апр.'!P7:Q7,'[5]МЕТАЛЛОСТРОЙ Май'!P7:Q7,'[6]МЕТАЛЛОСТРОЙ Июнь'!P7:Q7,'[7]МЕТАЛЛОСТРОЙ  Июль'!P7:Q7,'[8]МЕТАЛЛОСТРОЙ  Авг.'!P7:Q7,'[9]МЕТАЛЛОСТРОЙ  Сент.'!P7:Q7,'[10]МЕТАЛЛОСТРОЙ  Окт.'!P7:Q7+'[11]МЕТАЛЛОСТРОЙ  Нояб.'!P7:Q7,'[11]МЕТАЛЛОСТРОЙ  Нояб.'!P7:Q7,'[12]МЕТАЛЛОСТРОЙ  Дек.'!P7:Q7)</f>
        <v>6.4169999999999998</v>
      </c>
      <c r="R12" s="58">
        <f>R14+R16+R18+R20+R22+R24+R25+R27+R29+R31+R33+R35+R37+R39+R41+R43+R45+R47+R49+R51+R53+R55+R57+R59</f>
        <v>300</v>
      </c>
      <c r="S12" s="58">
        <f>SUM('[1]МЕТАЛЛОСТРОЙ Янв.'!R7:S7,'[2]МЕТАЛЛОСТРОЙ Февр.'!R7:S7,'[3]МЕТАЛЛОСТРОЙ Март'!R7:S7,'[4]МЕТАЛЛОСТРОЙ  Апр.'!R7:S7,'[5]МЕТАЛЛОСТРОЙ Май'!R7:S7,'[6]МЕТАЛЛОСТРОЙ Июнь'!R7:S7,'[7]МЕТАЛЛОСТРОЙ  Июль'!R7:S7,'[8]МЕТАЛЛОСТРОЙ  Авг.'!R7:S7,'[9]МЕТАЛЛОСТРОЙ  Сент.'!R7:S7,'[10]МЕТАЛЛОСТРОЙ  Окт.'!R7:S7+'[11]МЕТАЛЛОСТРОЙ  Нояб.'!R7:S7,'[11]МЕТАЛЛОСТРОЙ  Нояб.'!R7:S7,'[12]МЕТАЛЛОСТРОЙ  Дек.'!R7:S7)</f>
        <v>137.60599999999999</v>
      </c>
      <c r="T12" s="58">
        <f>T14+T16+T18+T20+T22+T24+T25+T27+T29+T31+T33+T35+T37+T39+T41+T43+T45+T47+T49+T51+T53+T55+T57+T59</f>
        <v>45</v>
      </c>
      <c r="U12" s="58">
        <f>SUM('[1]МЕТАЛЛОСТРОЙ Янв.'!T7:U7,'[2]МЕТАЛЛОСТРОЙ Февр.'!T7:U7,'[3]МЕТАЛЛОСТРОЙ Март'!T7:U7,'[4]МЕТАЛЛОСТРОЙ  Апр.'!T7:U7,'[5]МЕТАЛЛОСТРОЙ Май'!T7:U7,'[6]МЕТАЛЛОСТРОЙ Июнь'!T7:U7,'[7]МЕТАЛЛОСТРОЙ  Июль'!T7:U7,'[8]МЕТАЛЛОСТРОЙ  Авг.'!T7:U7,'[9]МЕТАЛЛОСТРОЙ  Сент.'!T7:U7,'[10]МЕТАЛЛОСТРОЙ  Окт.'!T7:U7+'[11]МЕТАЛЛОСТРОЙ  Нояб.'!T7:U7,'[11]МЕТАЛЛОСТРОЙ  Нояб.'!T7:U7,'[12]МЕТАЛЛОСТРОЙ  Дек.'!T7:U7)</f>
        <v>11.098000000000001</v>
      </c>
      <c r="V12" s="58">
        <f>V14+V16+V18+V20+V22+V24+V25+V27+V29+V31+V33+V35+V37+V39+V41+V43+V45+V47+V49+V51+V53+V55+V57+V59</f>
        <v>167.05</v>
      </c>
      <c r="W12" s="58">
        <f>SUM('[1]МЕТАЛЛОСТРОЙ Янв.'!V7:W7,'[2]МЕТАЛЛОСТРОЙ Февр.'!V7:W7,'[3]МЕТАЛЛОСТРОЙ Март'!V7:W7,'[4]МЕТАЛЛОСТРОЙ  Апр.'!V7:W7,'[5]МЕТАЛЛОСТРОЙ Май'!V7:W7,'[6]МЕТАЛЛОСТРОЙ Июнь'!V7:W7,'[7]МЕТАЛЛОСТРОЙ  Июль'!V7:W7,'[8]МЕТАЛЛОСТРОЙ  Авг.'!V7:W7,'[9]МЕТАЛЛОСТРОЙ  Сент.'!V7:W7,'[10]МЕТАЛЛОСТРОЙ  Окт.'!V7:W7+'[11]МЕТАЛЛОСТРОЙ  Нояб.'!V7:W7,'[11]МЕТАЛЛОСТРОЙ  Нояб.'!V7:W7,'[12]МЕТАЛЛОСТРОЙ  Дек.'!V7:W7)</f>
        <v>10.309000000000001</v>
      </c>
      <c r="X12" s="58">
        <f>X14+X16+X18+X20+X22+X24+X25+X27+X29+X31+X33+X35+X37+X39+X41+X43+X45+X47+X49+X51+X53+X55+X57+X59</f>
        <v>864</v>
      </c>
      <c r="Y12" s="58">
        <f>SUM('[1]МЕТАЛЛОСТРОЙ Янв.'!X7:Y7,'[2]МЕТАЛЛОСТРОЙ Февр.'!X7:Y7,'[3]МЕТАЛЛОСТРОЙ Март'!X7:Y7,'[4]МЕТАЛЛОСТРОЙ  Апр.'!X7:Y7,'[5]МЕТАЛЛОСТРОЙ Май'!X7:Y7,'[6]МЕТАЛЛОСТРОЙ Июнь'!X7:Y7,'[7]МЕТАЛЛОСТРОЙ  Июль'!X7:Y7,'[8]МЕТАЛЛОСТРОЙ  Авг.'!X7:Y7,'[9]МЕТАЛЛОСТРОЙ  Сент.'!X7:Y7,'[10]МЕТАЛЛОСТРОЙ  Окт.'!X7:Y7+'[11]МЕТАЛЛОСТРОЙ  Нояб.'!X7:Y7,'[11]МЕТАЛЛОСТРОЙ  Нояб.'!X7:Y7,'[12]МЕТАЛЛОСТРОЙ  Дек.'!X7:Y7)</f>
        <v>510.36</v>
      </c>
      <c r="Z12" s="58">
        <f>Z14+Z16+Z18+Z20+Z22+Z24+Z25+Z27+Z29+Z31+Z33+Z35+Z37+Z39+Z41+Z43+Z45+Z47+Z49+Z51+Z53+Z55+Z57+Z59</f>
        <v>112.05</v>
      </c>
      <c r="AA12" s="58">
        <f>SUM('[1]МЕТАЛЛОСТРОЙ Янв.'!Z7:AA7,'[2]МЕТАЛЛОСТРОЙ Февр.'!Z7:AA7,'[3]МЕТАЛЛОСТРОЙ Март'!Z7:AA7,'[4]МЕТАЛЛОСТРОЙ  Апр.'!Z7:AA7,'[5]МЕТАЛЛОСТРОЙ Май'!Z7:AA7,'[6]МЕТАЛЛОСТРОЙ Июнь'!Z7:AA7,'[7]МЕТАЛЛОСТРОЙ  Июль'!Z7:AA7,'[8]МЕТАЛЛОСТРОЙ  Авг.'!Z7:AA7,'[9]МЕТАЛЛОСТРОЙ  Сент.'!Z7:AA7,'[10]МЕТАЛЛОСТРОЙ  Окт.'!Z7:AA7+'[11]МЕТАЛЛОСТРОЙ  Нояб.'!Z7:AA7,'[11]МЕТАЛЛОСТРОЙ  Нояб.'!Z7:AA7,'[12]МЕТАЛЛОСТРОЙ  Дек.'!Z7:AA7)</f>
        <v>35.314999999999998</v>
      </c>
      <c r="AB12" s="58">
        <f>AB14+AB16+AB18+AB20+AB22+AB24+AB25+AB27+AB29+AB31+AB33+AB35+AB37+AB39+AB41+AB43+AB45+AB47+AB49+AB51+AB53+AB55+AB57+AB59</f>
        <v>233.75</v>
      </c>
      <c r="AC12" s="58">
        <f>SUM('[1]МЕТАЛЛОСТРОЙ Янв.'!AB7:AC7,'[2]МЕТАЛЛОСТРОЙ Февр.'!AB7:AC7,'[3]МЕТАЛЛОСТРОЙ Март'!AB7:AC7,'[4]МЕТАЛЛОСТРОЙ  Апр.'!AB7:AC7,'[5]МЕТАЛЛОСТРОЙ Май'!AB7:AC7,'[6]МЕТАЛЛОСТРОЙ Июнь'!AB7:AC7,'[7]МЕТАЛЛОСТРОЙ  Июль'!AB7:AC7,'[8]МЕТАЛЛОСТРОЙ  Авг.'!AB7:AC7,'[9]МЕТАЛЛОСТРОЙ  Сент.'!AB7:AC7,'[10]МЕТАЛЛОСТРОЙ  Окт.'!AB7:AC7+'[11]МЕТАЛЛОСТРОЙ  Нояб.'!AB7:AC7,'[11]МЕТАЛЛОСТРОЙ  Нояб.'!AB7:AC7,'[12]МЕТАЛЛОСТРОЙ  Дек.'!AB7:AC7)</f>
        <v>7.4240000000000004</v>
      </c>
      <c r="AD12" s="58">
        <f>AD14+AD16+AD18+AD20+AD22+AD24+AD25+AD27+AD29+AD31+AD33+AD35+AD37+AD39+AD41+AD43+AD45+AD47+AD49+AD51+AD53+AD55+AD57+AD59</f>
        <v>86.25</v>
      </c>
      <c r="AE12" s="58">
        <f>SUM('[1]МЕТАЛЛОСТРОЙ Янв.'!AD7:AE7,'[2]МЕТАЛЛОСТРОЙ Февр.'!AD7:AE7,'[3]МЕТАЛЛОСТРОЙ Март'!AD7:AE7,'[4]МЕТАЛЛОСТРОЙ  Апр.'!AD7:AE7,'[5]МЕТАЛЛОСТРОЙ Май'!AD7:AE7,'[6]МЕТАЛЛОСТРОЙ Июнь'!AD7:AE7,'[7]МЕТАЛЛОСТРОЙ  Июль'!AD7:AE7,'[8]МЕТАЛЛОСТРОЙ  Авг.'!AD7:AE7,'[9]МЕТАЛЛОСТРОЙ  Сент.'!AD7:AE7,'[10]МЕТАЛЛОСТРОЙ  Окт.'!AD7:AE7+'[11]МЕТАЛЛОСТРОЙ  Нояб.'!AD7:AE7,'[11]МЕТАЛЛОСТРОЙ  Нояб.'!AD7:AE7,'[12]МЕТАЛЛОСТРОЙ  Дек.'!AD7:AE7)</f>
        <v>4.6626000000000003</v>
      </c>
      <c r="AF12" s="58">
        <f>AF14+AF16+AF18+AF20+AF22+AF24+AF25+AF27+AF29+AF31+AF33+AF35+AF37+AF39+AF41+AF43+AF45+AF47+AF49+AF51+AF53+AF55+AF57+AF59</f>
        <v>236.25</v>
      </c>
      <c r="AG12" s="58">
        <f>SUM('[1]МЕТАЛЛОСТРОЙ Янв.'!AF7:AG7,'[2]МЕТАЛЛОСТРОЙ Февр.'!AF7:AG7,'[3]МЕТАЛЛОСТРОЙ Март'!AF7:AG7,'[4]МЕТАЛЛОСТРОЙ  Апр.'!AF7:AG7,'[5]МЕТАЛЛОСТРОЙ Май'!AF7:AG7,'[6]МЕТАЛЛОСТРОЙ Июнь'!AF7:AG7,'[7]МЕТАЛЛОСТРОЙ  Июль'!AF7:AG7,'[8]МЕТАЛЛОСТРОЙ  Авг.'!AF7:AG7,'[9]МЕТАЛЛОСТРОЙ  Сент.'!AF7:AG7,'[10]МЕТАЛЛОСТРОЙ  Окт.'!AF7:AG7+'[11]МЕТАЛЛОСТРОЙ  Нояб.'!AF7:AG7,'[11]МЕТАЛЛОСТРОЙ  Нояб.'!AF7:AG7,'[12]МЕТАЛЛОСТРОЙ  Дек.'!AF7:AG7)</f>
        <v>128.815</v>
      </c>
      <c r="AH12" s="58">
        <f>AH14+AH16+AH18+AH20+AH22+AH24+AH25+AH27+AH29+AH31+AH33+AH35+AH37+AH39+AH41+AH43+AH45+AH47+AH49+AH51+AH53+AH55+AH57+AH59</f>
        <v>56.25</v>
      </c>
      <c r="AI12" s="58">
        <f>SUM('[1]МЕТАЛЛОСТРОЙ Янв.'!AH7:AI7,'[2]МЕТАЛЛОСТРОЙ Февр.'!AH7:AI7,'[3]МЕТАЛЛОСТРОЙ Март'!AH7:AI7,'[4]МЕТАЛЛОСТРОЙ  Апр.'!AH7:AI7,'[5]МЕТАЛЛОСТРОЙ Май'!AH7:AI7,'[6]МЕТАЛЛОСТРОЙ Июнь'!AH7:AI7,'[7]МЕТАЛЛОСТРОЙ  Июль'!AH7:AI7,'[8]МЕТАЛЛОСТРОЙ  Авг.'!AH7:AI7,'[9]МЕТАЛЛОСТРОЙ  Сент.'!AH7:AI7,'[10]МЕТАЛЛОСТРОЙ  Окт.'!AH7:AI7+'[11]МЕТАЛЛОСТРОЙ  Нояб.'!AH7:AI7,'[11]МЕТАЛЛОСТРОЙ  Нояб.'!AH7:AI7,'[12]МЕТАЛЛОСТРОЙ  Дек.'!AH7:AI7)</f>
        <v>13.302999999999999</v>
      </c>
      <c r="AJ12" s="58">
        <f>AJ14+AJ16+AJ18+AJ20+AJ22+AJ24+AJ25+AJ27+AJ29+AJ31+AJ33+AJ35+AJ37+AJ39+AJ41+AJ43+AJ45+AJ47+AJ49+AJ51+AJ53+AJ55+AJ57+AJ59</f>
        <v>11.25</v>
      </c>
      <c r="AK12" s="58">
        <f>SUM('[1]МЕТАЛЛОСТРОЙ Янв.'!AJ7:AK7,'[2]МЕТАЛЛОСТРОЙ Февр.'!AJ7:AK7,'[3]МЕТАЛЛОСТРОЙ Март'!AJ7:AK7,'[4]МЕТАЛЛОСТРОЙ  Апр.'!AJ7:AK7,'[5]МЕТАЛЛОСТРОЙ Май'!AJ7:AK7,'[6]МЕТАЛЛОСТРОЙ Июнь'!AJ7:AK7,'[7]МЕТАЛЛОСТРОЙ  Июль'!AJ7:AK7,'[8]МЕТАЛЛОСТРОЙ  Авг.'!AJ7:AK7,'[9]МЕТАЛЛОСТРОЙ  Сент.'!AJ7:AK7,'[10]МЕТАЛЛОСТРОЙ  Окт.'!AJ7:AK7+'[11]МЕТАЛЛОСТРОЙ  Нояб.'!AJ7:AK7,'[11]МЕТАЛЛОСТРОЙ  Нояб.'!AJ7:AK7,'[12]МЕТАЛЛОСТРОЙ  Дек.'!AJ7:AK7)</f>
        <v>4.8159999999999998</v>
      </c>
      <c r="AL12" s="58">
        <f>AL14+AL16+AL18+AL20+AL22+AL24+AL25+AL27+AL29+AL31+AL33+AL35+AL37+AL39+AL41+AL43+AL45+AL47+AL49+AL51+AL53+AL55+AL57+AL59</f>
        <v>486.5</v>
      </c>
      <c r="AM12" s="58">
        <f>SUM('[1]МЕТАЛЛОСТРОЙ Янв.'!AL7:AM7,'[2]МЕТАЛЛОСТРОЙ Февр.'!AL7:AM7,'[3]МЕТАЛЛОСТРОЙ Март'!AL7:AM7,'[4]МЕТАЛЛОСТРОЙ  Апр.'!AL7:AM7,'[5]МЕТАЛЛОСТРОЙ Май'!AL7:AM7,'[6]МЕТАЛЛОСТРОЙ Июнь'!AL7:AM7,'[7]МЕТАЛЛОСТРОЙ  Июль'!AL7:AM7,'[8]МЕТАЛЛОСТРОЙ  Авг.'!AL7:AM7,'[9]МЕТАЛЛОСТРОЙ  Сент.'!AL7:AM7,'[10]МЕТАЛЛОСТРОЙ  Окт.'!AL7:AM7+'[11]МЕТАЛЛОСТРОЙ  Нояб.'!AL7:AM7,'[11]МЕТАЛЛОСТРОЙ  Нояб.'!AL7:AM7,'[12]МЕТАЛЛОСТРОЙ  Дек.'!AL7:AM7)</f>
        <v>466.25599999999997</v>
      </c>
      <c r="AN12" s="58">
        <f>AN14+AN16+AN18+AN20+AN22+AN24+AN25+AN27+AN29+AN31+AN33+AN35+AN37+AN39+AN41+AN43+AN45+AN47+AN49+AN51+AN53+AN55+AN57+AN59</f>
        <v>133.6</v>
      </c>
      <c r="AO12" s="58">
        <f>SUM('[1]МЕТАЛЛОСТРОЙ Янв.'!AN7:AO7,'[2]МЕТАЛЛОСТРОЙ Февр.'!AN7:AO7,'[3]МЕТАЛЛОСТРОЙ Март'!AN7:AO7,'[4]МЕТАЛЛОСТРОЙ  Апр.'!AN7:AO7,'[5]МЕТАЛЛОСТРОЙ Май'!AN7:AO7,'[6]МЕТАЛЛОСТРОЙ Июнь'!AN7:AO7,'[7]МЕТАЛЛОСТРОЙ  Июль'!AN7:AO7,'[8]МЕТАЛЛОСТРОЙ  Авг.'!AN7:AO7,'[9]МЕТАЛЛОСТРОЙ  Сент.'!AN7:AO7,'[10]МЕТАЛЛОСТРОЙ  Окт.'!AN7:AO7+'[11]МЕТАЛЛОСТРОЙ  Нояб.'!AN7:AO7,'[11]МЕТАЛЛОСТРОЙ  Нояб.'!AN7:AO7,'[12]МЕТАЛЛОСТРОЙ  Дек.'!AN7:AO7)</f>
        <v>72.12299999999999</v>
      </c>
      <c r="AP12" s="58">
        <f>AP14+AP16+AP18+AP20+AP22+AP24+AP25+AP27+AP29+AP31+AP33+AP35+AP37+AP39+AP41+AP43+AP45+AP47+AP49+AP51+AP53+AP55+AP57+AP59</f>
        <v>20.25</v>
      </c>
      <c r="AQ12" s="58">
        <f>SUM('[1]МЕТАЛЛОСТРОЙ Янв.'!AP7:AQ7,'[2]МЕТАЛЛОСТРОЙ Февр.'!AP7:AQ7,'[3]МЕТАЛЛОСТРОЙ Март'!AP7:AQ7,'[4]МЕТАЛЛОСТРОЙ  Апр.'!AP7:AQ7,'[5]МЕТАЛЛОСТРОЙ Май'!AP7:AQ7,'[6]МЕТАЛЛОСТРОЙ Июнь'!AP7:AQ7,'[7]МЕТАЛЛОСТРОЙ  Июль'!AP7:AQ7,'[8]МЕТАЛЛОСТРОЙ  Авг.'!AP7:AQ7,'[9]МЕТАЛЛОСТРОЙ  Сент.'!AP7:AQ7,'[10]МЕТАЛЛОСТРОЙ  Окт.'!AP7:AQ7+'[11]МЕТАЛЛОСТРОЙ  Нояб.'!AP7:AQ7,'[11]МЕТАЛЛОСТРОЙ  Нояб.'!AP7:AQ7,'[12]МЕТАЛЛОСТРОЙ  Дек.'!AP7:AQ7)</f>
        <v>4.9510000000000005</v>
      </c>
      <c r="AR12" s="58">
        <f>AR14+AR16+AR18+AR20+AR22+AR24+AR25+AR27+AR29+AR31+AR33+AR35+AR37+AR39+AR41+AR43+AR45+AR47+AR49+AR51+AR53+AR55+AR57+AR59</f>
        <v>0</v>
      </c>
      <c r="AS12" s="58">
        <f>SUM('[1]МЕТАЛЛОСТРОЙ Янв.'!AR7:AS7,'[2]МЕТАЛЛОСТРОЙ Февр.'!AR7:AS7,'[3]МЕТАЛЛОСТРОЙ Март'!AR7:AS7,'[4]МЕТАЛЛОСТРОЙ  Апр.'!AR7:AS7,'[5]МЕТАЛЛОСТРОЙ Май'!AR7:AS7,'[6]МЕТАЛЛОСТРОЙ Июнь'!AR7:AS7,'[7]МЕТАЛЛОСТРОЙ  Июль'!AR7:AS7,'[8]МЕТАЛЛОСТРОЙ  Авг.'!AR7:AS7,'[9]МЕТАЛЛОСТРОЙ  Сент.'!AR7:AS7,'[10]МЕТАЛЛОСТРОЙ  Окт.'!AR7:AS7+'[11]МЕТАЛЛОСТРОЙ  Нояб.'!AR7:AS7,'[11]МЕТАЛЛОСТРОЙ  Нояб.'!AR7:AS7,'[12]МЕТАЛЛОСТРОЙ  Дек.'!AR7:AS7)</f>
        <v>124.232</v>
      </c>
      <c r="AT12" s="58">
        <f>AT14+AT16+AT18+AT20+AT22+AT24+AT25+AT27+AT29+AT31+AT33+AT35+AT37+AT39+AT41+AT43+AT45+AT47+AT49+AT51+AT53+AT55+AT57+AT59</f>
        <v>311.35000000000002</v>
      </c>
      <c r="AU12" s="58">
        <f>SUM('[1]МЕТАЛЛОСТРОЙ Янв.'!AT7:AU7,'[2]МЕТАЛЛОСТРОЙ Февр.'!AT7:AU7,'[3]МЕТАЛЛОСТРОЙ Март'!AT7:AU7,'[4]МЕТАЛЛОСТРОЙ  Апр.'!AT7:AU7,'[5]МЕТАЛЛОСТРОЙ Май'!AT7:AU7,'[6]МЕТАЛЛОСТРОЙ Июнь'!AT7:AU7,'[7]МЕТАЛЛОСТРОЙ  Июль'!AT7:AU7,'[8]МЕТАЛЛОСТРОЙ  Авг.'!AT7:AU7,'[9]МЕТАЛЛОСТРОЙ  Сент.'!AT7:AU7,'[10]МЕТАЛЛОСТРОЙ  Окт.'!AT7:AU7+'[11]МЕТАЛЛОСТРОЙ  Нояб.'!AT7:AU7,'[11]МЕТАЛЛОСТРОЙ  Нояб.'!AT7:AU7,'[12]МЕТАЛЛОСТРОЙ  Дек.'!AT7:AU7)</f>
        <v>399.82900000000006</v>
      </c>
      <c r="AV12" s="58">
        <f>AV14+AV16+AV18+AV20+AV22+AV24+AV25+AV27+AV29+AV31+AV33+AV35+AV37+AV39+AV41+AV43+AV45+AV47+AV49+AV51+AV53+AV55+AV57+AV59</f>
        <v>214.5</v>
      </c>
      <c r="AW12" s="58">
        <f>SUM('[1]МЕТАЛЛОСТРОЙ Янв.'!AV7:AW7,'[2]МЕТАЛЛОСТРОЙ Февр.'!AV7:AW7,'[3]МЕТАЛЛОСТРОЙ Март'!AV7:AW7,'[4]МЕТАЛЛОСТРОЙ  Апр.'!AV7:AW7,'[5]МЕТАЛЛОСТРОЙ Май'!AV7:AW7,'[6]МЕТАЛЛОСТРОЙ Июнь'!AV7:AW7,'[7]МЕТАЛЛОСТРОЙ  Июль'!AV7:AW7,'[8]МЕТАЛЛОСТРОЙ  Авг.'!AV7:AW7,'[9]МЕТАЛЛОСТРОЙ  Сент.'!AV7:AW7,'[10]МЕТАЛЛОСТРОЙ  Окт.'!AV7:AW7+'[11]МЕТАЛЛОСТРОЙ  Нояб.'!AV7:AW7,'[11]МЕТАЛЛОСТРОЙ  Нояб.'!AV7:AW7,'[12]МЕТАЛЛОСТРОЙ  Дек.'!AV7:AW7)</f>
        <v>17.481999999999999</v>
      </c>
      <c r="AX12" s="58">
        <f>AX14+AX16+AX18+AX20+AX22+AX24+AX25+AX27+AX29+AX31+AX33+AX35+AX37+AX39+AX41+AX43+AX45+AX47+AX49+AX51+AX53+AX55+AX57+AX59</f>
        <v>359</v>
      </c>
      <c r="AY12" s="58">
        <f>SUM('[1]МЕТАЛЛОСТРОЙ Янв.'!AX7:AY7,'[2]МЕТАЛЛОСТРОЙ Февр.'!AX7:AY7,'[3]МЕТАЛЛОСТРОЙ Март'!AX7:AY7,'[4]МЕТАЛЛОСТРОЙ  Апр.'!AX7:AY7,'[5]МЕТАЛЛОСТРОЙ Май'!AX7:AY7,'[6]МЕТАЛЛОСТРОЙ Июнь'!AX7:AY7,'[7]МЕТАЛЛОСТРОЙ  Июль'!AX7:AY7,'[8]МЕТАЛЛОСТРОЙ  Авг.'!AX7:AY7,'[9]МЕТАЛЛОСТРОЙ  Сент.'!AX7:AY7,'[10]МЕТАЛЛОСТРОЙ  Окт.'!AX7:AY7+'[11]МЕТАЛЛОСТРОЙ  Нояб.'!AX7:AY7,'[11]МЕТАЛЛОСТРОЙ  Нояб.'!AX7:AY7,'[12]МЕТАЛЛОСТРОЙ  Дек.'!AX7:AY7)</f>
        <v>496.15400000000005</v>
      </c>
      <c r="AZ12" s="58">
        <f>AZ14+AZ16+AZ18+AZ20+AZ22+AZ24+AZ25+AZ27+AZ29+AZ31+AZ33+AZ35+AZ37+AZ39+AZ41+AZ43+AZ45+AZ47+AZ49+AZ51+AZ53+AZ55+AZ57+AZ59</f>
        <v>231.5</v>
      </c>
      <c r="BA12" s="58">
        <f>SUM('[1]МЕТАЛЛОСТРОЙ Янв.'!AZ7:BA7,'[2]МЕТАЛЛОСТРОЙ Февр.'!AZ7:BA7,'[3]МЕТАЛЛОСТРОЙ Март'!AZ7:BA7,'[4]МЕТАЛЛОСТРОЙ  Апр.'!AZ7:BA7,'[5]МЕТАЛЛОСТРОЙ Май'!AZ7:BA7,'[6]МЕТАЛЛОСТРОЙ Июнь'!AZ7:BA7,'[7]МЕТАЛЛОСТРОЙ  Июль'!AZ7:BA7,'[8]МЕТАЛЛОСТРОЙ  Авг.'!AZ7:BA7,'[9]МЕТАЛЛОСТРОЙ  Сент.'!AZ7:BA7,'[10]МЕТАЛЛОСТРОЙ  Окт.'!AZ7:BA7+'[11]МЕТАЛЛОСТРОЙ  Нояб.'!AZ7:BA7,'[11]МЕТАЛЛОСТРОЙ  Нояб.'!AZ7:BA7,'[12]МЕТАЛЛОСТРОЙ  Дек.'!AZ7:BA7)</f>
        <v>79.253999999999991</v>
      </c>
      <c r="BB12" s="58">
        <f>BB14+BB16+BB18+BB20+BB22+BB24+BB25+BB27+BB29+BB31+BB33+BB35+BB37+BB39+BB41+BB43+BB45+BB47+BB49+BB51+BB53+BB55+BB57+BB59</f>
        <v>318.45</v>
      </c>
      <c r="BC12" s="58">
        <f>SUM('[1]МЕТАЛЛОСТРОЙ Янв.'!BB7:BC7,'[2]МЕТАЛЛОСТРОЙ Февр.'!BB7:BC7,'[3]МЕТАЛЛОСТРОЙ Март'!BB7:BC7,'[4]МЕТАЛЛОСТРОЙ  Апр.'!BB7:BC7,'[5]МЕТАЛЛОСТРОЙ Май'!BB7:BC7,'[6]МЕТАЛЛОСТРОЙ Июнь'!BB7:BC7,'[7]МЕТАЛЛОСТРОЙ  Июль'!BB7:BC7,'[8]МЕТАЛЛОСТРОЙ  Авг.'!BB7:BC7,'[9]МЕТАЛЛОСТРОЙ  Сент.'!BB7:BC7,'[10]МЕТАЛЛОСТРОЙ  Окт.'!BB7:BC7+'[11]МЕТАЛЛОСТРОЙ  Нояб.'!BB7:BC7,'[11]МЕТАЛЛОСТРОЙ  Нояб.'!BB7:BC7,'[12]МЕТАЛЛОСТРОЙ  Дек.'!BB7:BC7)</f>
        <v>42.207999999999998</v>
      </c>
      <c r="BD12" s="58">
        <f>BD14+BD16+BD18+BD20+BD22+BD24+BD25+BD27+BD29+BD31+BD33+BD35+BD37+BD39+BD41+BD43+BD45+BD47+BD49+BD51+BD53+BD55+BD57+BD59</f>
        <v>73.5</v>
      </c>
      <c r="BE12" s="58">
        <f>SUM('[1]МЕТАЛЛОСТРОЙ Янв.'!BD7:BE7,'[2]МЕТАЛЛОСТРОЙ Февр.'!BD7:BE7,'[3]МЕТАЛЛОСТРОЙ Март'!BD7:BE7,'[4]МЕТАЛЛОСТРОЙ  Апр.'!BD7:BE7,'[5]МЕТАЛЛОСТРОЙ Май'!BD7:BE7,'[6]МЕТАЛЛОСТРОЙ Июнь'!BD7:BE7,'[7]МЕТАЛЛОСТРОЙ  Июль'!BD7:BE7,'[8]МЕТАЛЛОСТРОЙ  Авг.'!BD7:BE7,'[9]МЕТАЛЛОСТРОЙ  Сент.'!BD7:BE7,'[10]МЕТАЛЛОСТРОЙ  Окт.'!BD7:BE7+'[11]МЕТАЛЛОСТРОЙ  Нояб.'!BD7:BE7,'[11]МЕТАЛЛОСТРОЙ  Нояб.'!BD7:BE7,'[12]МЕТАЛЛОСТРОЙ  Дек.'!BD7:BE7)</f>
        <v>163.518</v>
      </c>
      <c r="BF12" s="58">
        <f>BF14+BF16+BF18+BF20+BF22+BF24+BF25+BF27+BF29+BF31+BF33+BF35+BF37+BF39+BF41+BF43+BF45+BF47+BF49+BF51+BF53+BF55+BF57+BF59</f>
        <v>350.25</v>
      </c>
      <c r="BG12" s="58">
        <f>SUM('[1]МЕТАЛЛОСТРОЙ Янв.'!BF7:BG7,'[2]МЕТАЛЛОСТРОЙ Февр.'!BF7:BG7,'[3]МЕТАЛЛОСТРОЙ Март'!BF7:BG7,'[4]МЕТАЛЛОСТРОЙ  Апр.'!BF7:BG7,'[5]МЕТАЛЛОСТРОЙ Май'!BF7:BG7,'[6]МЕТАЛЛОСТРОЙ Июнь'!BF7:BG7,'[7]МЕТАЛЛОСТРОЙ  Июль'!BF7:BG7,'[8]МЕТАЛЛОСТРОЙ  Авг.'!BF7:BG7,'[9]МЕТАЛЛОСТРОЙ  Сент.'!BF7:BG7,'[10]МЕТАЛЛОСТРОЙ  Окт.'!BF7:BG7+'[11]МЕТАЛЛОСТРОЙ  Нояб.'!BF7:BG7,'[11]МЕТАЛЛОСТРОЙ  Нояб.'!BF7:BG7,'[12]МЕТАЛЛОСТРОЙ  Дек.'!BF7:BG7)</f>
        <v>289.774</v>
      </c>
      <c r="BH12" s="58">
        <f>BH14+BH16+BH18+BH20+BH22+BH24+BH25+BH27+BH29+BH31+BH33+BH35+BH37+BH39+BH41+BH43+BH45+BH47+BH49+BH51+BH53+BH55+BH57+BH59</f>
        <v>110</v>
      </c>
      <c r="BI12" s="58">
        <f>SUM('[1]МЕТАЛЛОСТРОЙ Янв.'!BH7:BI7,'[2]МЕТАЛЛОСТРОЙ Февр.'!BH7:BI7,'[3]МЕТАЛЛОСТРОЙ Март'!BH7:BI7,'[4]МЕТАЛЛОСТРОЙ  Апр.'!BH7:BI7,'[5]МЕТАЛЛОСТРОЙ Май'!BH7:BI7,'[6]МЕТАЛЛОСТРОЙ Июнь'!BH7:BI7,'[7]МЕТАЛЛОСТРОЙ  Июль'!BH7:BI7,'[8]МЕТАЛЛОСТРОЙ  Авг.'!BH7:BI7,'[9]МЕТАЛЛОСТРОЙ  Сент.'!BH7:BI7,'[10]МЕТАЛЛОСТРОЙ  Окт.'!BH7:BI7+'[11]МЕТАЛЛОСТРОЙ  Нояб.'!BH7:BI7,'[11]МЕТАЛЛОСТРОЙ  Нояб.'!BH7:BI7,'[12]МЕТАЛЛОСТРОЙ  Дек.'!BH7:BI7)</f>
        <v>542.80099999999993</v>
      </c>
      <c r="BJ12" s="58">
        <f>BJ14+BJ16+BJ18+BJ20+BJ22+BJ24+BJ25+BJ27+BJ29+BJ31+BJ33+BJ35+BJ37+BJ39+BJ41+BJ43+BJ45+BJ47+BJ49+BJ51+BJ53+BJ55+BJ57+BJ59</f>
        <v>0</v>
      </c>
      <c r="BK12" s="58">
        <f>SUM('[1]МЕТАЛЛОСТРОЙ Янв.'!BJ7:BK7,'[2]МЕТАЛЛОСТРОЙ Февр.'!BJ7:BK7,'[3]МЕТАЛЛОСТРОЙ Март'!BJ7:BK7,'[4]МЕТАЛЛОСТРОЙ  Апр.'!BJ7:BK7,'[5]МЕТАЛЛОСТРОЙ Май'!BJ7:BK7,'[6]МЕТАЛЛОСТРОЙ Июнь'!BJ7:BK7,'[7]МЕТАЛЛОСТРОЙ  Июль'!BJ7:BK7,'[8]МЕТАЛЛОСТРОЙ  Авг.'!BJ7:BK7,'[9]МЕТАЛЛОСТРОЙ  Сент.'!BJ7:BK7,'[10]МЕТАЛЛОСТРОЙ  Окт.'!BJ7:BK7+'[11]МЕТАЛЛОСТРОЙ  Нояб.'!BJ7:BK7,'[11]МЕТАЛЛОСТРОЙ  Нояб.'!BJ7:BK7,'[12]МЕТАЛЛОСТРОЙ  Дек.'!BJ7:BK7)</f>
        <v>13.221</v>
      </c>
      <c r="BL12" s="58">
        <f>BL14+BL16+BL18+BL20+BL22+BL24+BL25+BL27+BL29+BL31+BL33+BL35+BL37+BL39+BL41+BL43+BL45+BL47+BL49+BL51+BL53+BL55+BL57+BL59</f>
        <v>10</v>
      </c>
      <c r="BM12" s="58">
        <f>SUM('[1]МЕТАЛЛОСТРОЙ Янв.'!BL7:BM7,'[2]МЕТАЛЛОСТРОЙ Февр.'!BL7:BM7,'[3]МЕТАЛЛОСТРОЙ Март'!BL7:BM7,'[4]МЕТАЛЛОСТРОЙ  Апр.'!BL7:BM7,'[5]МЕТАЛЛОСТРОЙ Май'!BL7:BM7,'[6]МЕТАЛЛОСТРОЙ Июнь'!BL7:BM7,'[7]МЕТАЛЛОСТРОЙ  Июль'!BL7:BM7,'[8]МЕТАЛЛОСТРОЙ  Авг.'!BL7:BM7,'[9]МЕТАЛЛОСТРОЙ  Сент.'!BL7:BM7,'[10]МЕТАЛЛОСТРОЙ  Окт.'!BL7:BM7+'[11]МЕТАЛЛОСТРОЙ  Нояб.'!BL7:BM7,'[11]МЕТАЛЛОСТРОЙ  Нояб.'!BL7:BM7,'[12]МЕТАЛЛОСТРОЙ  Дек.'!BL7:BM7)</f>
        <v>45.376999999999995</v>
      </c>
      <c r="BN12" s="58">
        <f>BN14+BN16+BN18+BN20+BN22+BN24+BN25+BN27+BN29+BN31+BN33+BN35+BN37+BN39+BN41+BN43+BN45+BN47+BN49+BN51+BN53+BN55+BN57+BN59</f>
        <v>30</v>
      </c>
      <c r="BO12" s="58">
        <f>SUM('[1]МЕТАЛЛОСТРОЙ Янв.'!BN7:BO7,'[2]МЕТАЛЛОСТРОЙ Февр.'!BN7:BO7,'[3]МЕТАЛЛОСТРОЙ Март'!BN7:BO7,'[4]МЕТАЛЛОСТРОЙ  Апр.'!BN7:BO7,'[5]МЕТАЛЛОСТРОЙ Май'!BN7:BO7,'[6]МЕТАЛЛОСТРОЙ Июнь'!BN7:BO7,'[7]МЕТАЛЛОСТРОЙ  Июль'!BN7:BO7,'[8]МЕТАЛЛОСТРОЙ  Авг.'!BN7:BO7,'[9]МЕТАЛЛОСТРОЙ  Сент.'!BN7:BO7,'[10]МЕТАЛЛОСТРОЙ  Окт.'!BN7:BO7+'[11]МЕТАЛЛОСТРОЙ  Нояб.'!BN7:BO7,'[11]МЕТАЛЛОСТРОЙ  Нояб.'!BN7:BO7,'[12]МЕТАЛЛОСТРОЙ  Дек.'!BN7:BO7)</f>
        <v>6.3109999999999999</v>
      </c>
      <c r="BP12" s="58">
        <f>BP14+BP16+BP18+BP20+BP22+BP24+BP25+BP27+BP29+BP31+BP33+BP35+BP37+BP39+BP41+BP43+BP45+BP47+BP49+BP51+BP53+BP55+BP57+BP59</f>
        <v>1.8</v>
      </c>
      <c r="BQ12" s="58">
        <f>SUM('[1]МЕТАЛЛОСТРОЙ Янв.'!BP7:BQ7,'[2]МЕТАЛЛОСТРОЙ Февр.'!BP7:BQ7,'[3]МЕТАЛЛОСТРОЙ Март'!BP7:BQ7,'[4]МЕТАЛЛОСТРОЙ  Апр.'!BP7:BQ7,'[5]МЕТАЛЛОСТРОЙ Май'!BP7:BQ7,'[6]МЕТАЛЛОСТРОЙ Июнь'!BP7:BQ7,'[7]МЕТАЛЛОСТРОЙ  Июль'!BP7:BQ7,'[8]МЕТАЛЛОСТРОЙ  Авг.'!BP7:BQ7,'[9]МЕТАЛЛОСТРОЙ  Сент.'!BP7:BQ7,'[10]МЕТАЛЛОСТРОЙ  Окт.'!BP7:BQ7+'[11]МЕТАЛЛОСТРОЙ  Нояб.'!BP7:BQ7,'[11]МЕТАЛЛОСТРОЙ  Нояб.'!BP7:BQ7,'[12]МЕТАЛЛОСТРОЙ  Дек.'!BP7:BQ7)</f>
        <v>14.855</v>
      </c>
      <c r="BR12" s="58">
        <f>BR14+BR16+BR18+BR20+BR22+BR24+BR25+BR27+BR29+BR31+BR33+BR35+BR37+BR39+BR41+BR43+BR45+BR47+BR49+BR51+BR53+BR55+BR57+BR59</f>
        <v>0</v>
      </c>
      <c r="BS12" s="58">
        <f>SUM('[1]МЕТАЛЛОСТРОЙ Янв.'!BR7:BS7,'[2]МЕТАЛЛОСТРОЙ Февр.'!BR7:BS7,'[3]МЕТАЛЛОСТРОЙ Март'!BR7:BS7,'[4]МЕТАЛЛОСТРОЙ  Апр.'!BR7:BS7,'[5]МЕТАЛЛОСТРОЙ Май'!BR7:BS7,'[6]МЕТАЛЛОСТРОЙ Июнь'!BR7:BS7,'[7]МЕТАЛЛОСТРОЙ  Июль'!BR7:BS7,'[8]МЕТАЛЛОСТРОЙ  Авг.'!BR7:BS7,'[9]МЕТАЛЛОСТРОЙ  Сент.'!BR7:BS7,'[10]МЕТАЛЛОСТРОЙ  Окт.'!BR7:BS7+'[11]МЕТАЛЛОСТРОЙ  Нояб.'!BR7:BS7,'[11]МЕТАЛЛОСТРОЙ  Нояб.'!BR7:BS7,'[12]МЕТАЛЛОСТРОЙ  Дек.'!BR7:BS7)</f>
        <v>33.372</v>
      </c>
      <c r="BT12" s="58">
        <f>BT14+BT16+BT18+BT20+BT22+BT24+BT25+BT27+BT29+BT31+BT33+BT35+BT37+BT39+BT41+BT43+BT45+BT47+BT49+BT51+BT53+BT55+BT57+BT59</f>
        <v>0</v>
      </c>
      <c r="BU12" s="58">
        <f>SUM('[1]МЕТАЛЛОСТРОЙ Янв.'!BT7:BU7,'[2]МЕТАЛЛОСТРОЙ Февр.'!BT7:BU7,'[3]МЕТАЛЛОСТРОЙ Март'!BT7:BU7,'[4]МЕТАЛЛОСТРОЙ  Апр.'!BT7:BU7,'[5]МЕТАЛЛОСТРОЙ Май'!BT7:BU7,'[6]МЕТАЛЛОСТРОЙ Июнь'!BT7:BU7,'[7]МЕТАЛЛОСТРОЙ  Июль'!BT7:BU7,'[8]МЕТАЛЛОСТРОЙ  Авг.'!BT7:BU7,'[9]МЕТАЛЛОСТРОЙ  Сент.'!BT7:BU7,'[10]МЕТАЛЛОСТРОЙ  Окт.'!BT7:BU7+'[11]МЕТАЛЛОСТРОЙ  Нояб.'!BT7:BU7,'[11]МЕТАЛЛОСТРОЙ  Нояб.'!BT7:BU7,'[12]МЕТАЛЛОСТРОЙ  Дек.'!BT7:BU7)</f>
        <v>44.695</v>
      </c>
      <c r="BV12" s="58">
        <f>BV14+BV16+BV18+BV20+BV22+BV24+BV25+BV27+BV29+BV31+BV33+BV35+BV37+BV39+BV41+BV43+BV45+BV47+BV49+BV51+BV53+BV55+BV57+BV59</f>
        <v>167.8</v>
      </c>
      <c r="BW12" s="58">
        <f>SUM('[1]МЕТАЛЛОСТРОЙ Янв.'!BV7:BW7,'[2]МЕТАЛЛОСТРОЙ Февр.'!BV7:BW7,'[3]МЕТАЛЛОСТРОЙ Март'!BV7:BW7,'[4]МЕТАЛЛОСТРОЙ  Апр.'!BV7:BW7,'[5]МЕТАЛЛОСТРОЙ Май'!BV7:BW7,'[6]МЕТАЛЛОСТРОЙ Июнь'!BV7:BW7,'[7]МЕТАЛЛОСТРОЙ  Июль'!BV7:BW7,'[8]МЕТАЛЛОСТРОЙ  Авг.'!BV7:BW7,'[9]МЕТАЛЛОСТРОЙ  Сент.'!BV7:BW7,'[10]МЕТАЛЛОСТРОЙ  Окт.'!BV7:BW7+'[11]МЕТАЛЛОСТРОЙ  Нояб.'!BV7:BW7,'[11]МЕТАЛЛОСТРОЙ  Нояб.'!BV7:BW7,'[12]МЕТАЛЛОСТРОЙ  Дек.'!BV7:BW7)</f>
        <v>158.92699999999999</v>
      </c>
      <c r="BX12" s="58">
        <f>BX14+BX16+BX18+BX20+BX22+BX24+BX25+BX27+BX29+BX31+BX33+BX35+BX37+BX39+BX41+BX43+BX45+BX47+BX49+BX51+BX53+BX55+BX57+BX59</f>
        <v>12.25</v>
      </c>
      <c r="BY12" s="58">
        <f>SUM('[1]МЕТАЛЛОСТРОЙ Янв.'!BX7:BY7,'[2]МЕТАЛЛОСТРОЙ Февр.'!BX7:BY7,'[3]МЕТАЛЛОСТРОЙ Март'!BX7:BY7,'[4]МЕТАЛЛОСТРОЙ  Апр.'!BX7:BY7,'[5]МЕТАЛЛОСТРОЙ Май'!BX7:BY7,'[6]МЕТАЛЛОСТРОЙ Июнь'!BX7:BY7,'[7]МЕТАЛЛОСТРОЙ  Июль'!BX7:BY7,'[8]МЕТАЛЛОСТРОЙ  Авг.'!BX7:BY7,'[9]МЕТАЛЛОСТРОЙ  Сент.'!BX7:BY7,'[10]МЕТАЛЛОСТРОЙ  Окт.'!BX7:BY7+'[11]МЕТАЛЛОСТРОЙ  Нояб.'!BX7:BY7,'[11]МЕТАЛЛОСТРОЙ  Нояб.'!BX7:BY7,'[12]МЕТАЛЛОСТРОЙ  Дек.'!BX7:BY7)</f>
        <v>278.06700000000001</v>
      </c>
      <c r="BZ12" s="58">
        <f>BZ14+BZ16+BZ18+BZ20+BZ22+BZ24+BZ25+BZ27+BZ29+BZ31+BZ33+BZ35+BZ37+BZ39+BZ41+BZ43+BZ45+BZ47+BZ49+BZ51+BZ53+BZ55+BZ57+BZ59</f>
        <v>883.15</v>
      </c>
      <c r="CA12" s="58">
        <f>SUM('[1]МЕТАЛЛОСТРОЙ Янв.'!BZ7:CA7,'[2]МЕТАЛЛОСТРОЙ Февр.'!BZ7:CA7,'[3]МЕТАЛЛОСТРОЙ Март'!BZ7:CA7,'[4]МЕТАЛЛОСТРОЙ  Апр.'!BZ7:CA7,'[5]МЕТАЛЛОСТРОЙ Май'!BZ7:CA7,'[6]МЕТАЛЛОСТРОЙ Июнь'!BZ7:CA7,'[7]МЕТАЛЛОСТРОЙ  Июль'!BZ7:CA7,'[8]МЕТАЛЛОСТРОЙ  Авг.'!BZ7:CA7,'[9]МЕТАЛЛОСТРОЙ  Сент.'!BZ7:CA7,'[10]МЕТАЛЛОСТРОЙ  Окт.'!BZ7:CA7+'[11]МЕТАЛЛОСТРОЙ  Нояб.'!BZ7:CA7,'[11]МЕТАЛЛОСТРОЙ  Нояб.'!BZ7:CA7,'[12]МЕТАЛЛОСТРОЙ  Дек.'!BZ7:CA7)</f>
        <v>581.46199999999999</v>
      </c>
      <c r="CB12" s="58">
        <f>CB14+CB16+CB18+CB20+CB22+CB24+CB25+CB27+CB29+CB31+CB33+CB35+CB37+CB39+CB41+CB43+CB45+CB47+CB49+CB51+CB53+CB55+CB57+CB59</f>
        <v>15.3</v>
      </c>
      <c r="CC12" s="58">
        <f>SUM('[1]МЕТАЛЛОСТРОЙ Янв.'!CB7:CC7,'[2]МЕТАЛЛОСТРОЙ Февр.'!CB7:CC7,'[3]МЕТАЛЛОСТРОЙ Март'!CB7:CC7,'[4]МЕТАЛЛОСТРОЙ  Апр.'!CB7:CC7,'[5]МЕТАЛЛОСТРОЙ Май'!CB7:CC7,'[6]МЕТАЛЛОСТРОЙ Июнь'!CB7:CC7,'[7]МЕТАЛЛОСТРОЙ  Июль'!CB7:CC7,'[8]МЕТАЛЛОСТРОЙ  Авг.'!CB7:CC7,'[9]МЕТАЛЛОСТРОЙ  Сент.'!CB7:CC7,'[10]МЕТАЛЛОСТРОЙ  Окт.'!CB7:CC7+'[11]МЕТАЛЛОСТРОЙ  Нояб.'!CB7:CC7,'[11]МЕТАЛЛОСТРОЙ  Нояб.'!CB7:CC7,'[12]МЕТАЛЛОСТРОЙ  Дек.'!CB7:CC7)</f>
        <v>107.56</v>
      </c>
      <c r="CD12" s="58">
        <f>CD14+CD16+CD18+CD20+CD22+CD24+CD25+CD27+CD29+CD31+CD33+CD35+CD37+CD39+CD41+CD43+CD45+CD47+CD49+CD51+CD53+CD55+CD57+CD59</f>
        <v>33.85</v>
      </c>
      <c r="CE12" s="58">
        <f>SUM('[1]МЕТАЛЛОСТРОЙ Янв.'!CD7:CE7,'[2]МЕТАЛЛОСТРОЙ Февр.'!CD7:CE7,'[3]МЕТАЛЛОСТРОЙ Март'!CD7:CE7,'[4]МЕТАЛЛОСТРОЙ  Апр.'!CD7:CE7,'[5]МЕТАЛЛОСТРОЙ Май'!CD7:CE7,'[6]МЕТАЛЛОСТРОЙ Июнь'!CD7:CE7,'[7]МЕТАЛЛОСТРОЙ  Июль'!CD7:CE7,'[8]МЕТАЛЛОСТРОЙ  Авг.'!CD7:CE7,'[9]МЕТАЛЛОСТРОЙ  Сент.'!CD7:CE7,'[10]МЕТАЛЛОСТРОЙ  Окт.'!CD7:CE7+'[11]МЕТАЛЛОСТРОЙ  Нояб.'!CD7:CE7,'[11]МЕТАЛЛОСТРОЙ  Нояб.'!CD7:CE7,'[12]МЕТАЛЛОСТРОЙ  Дек.'!CD7:CE7)</f>
        <v>311.33699999999999</v>
      </c>
      <c r="CF12" s="58">
        <f>CF14+CF16+CF18+CF20+CF22+CF24+CF25+CF27+CF29+CF31+CF33+CF35+CF37+CF39+CF41+CF43+CF45+CF47+CF49+CF51+CF53+CF55+CF57+CF59</f>
        <v>10</v>
      </c>
      <c r="CG12" s="58">
        <f>SUM('[1]МЕТАЛЛОСТРОЙ Янв.'!CF7:CG7,'[2]МЕТАЛЛОСТРОЙ Февр.'!CF7:CG7,'[3]МЕТАЛЛОСТРОЙ Март'!CF7:CG7,'[4]МЕТАЛЛОСТРОЙ  Апр.'!CF7:CG7,'[5]МЕТАЛЛОСТРОЙ Май'!CF7:CG7,'[6]МЕТАЛЛОСТРОЙ Июнь'!CF7:CG7,'[7]МЕТАЛЛОСТРОЙ  Июль'!CF7:CG7,'[8]МЕТАЛЛОСТРОЙ  Авг.'!CF7:CG7,'[9]МЕТАЛЛОСТРОЙ  Сент.'!CF7:CG7,'[10]МЕТАЛЛОСТРОЙ  Окт.'!CF7:CG7+'[11]МЕТАЛЛОСТРОЙ  Нояб.'!CF7:CG7,'[11]МЕТАЛЛОСТРОЙ  Нояб.'!CF7:CG7,'[12]МЕТАЛЛОСТРОЙ  Дек.'!CF7:CG7)</f>
        <v>196.22800000000001</v>
      </c>
      <c r="CH12" s="58">
        <f>CH14+CH16+CH18+CH20+CH22+CH24+CH25+CH27+CH29+CH31+CH33+CH35+CH37+CH39+CH41+CH43+CH45+CH47+CH49+CH51+CH53+CH55+CH57+CH59</f>
        <v>56.1</v>
      </c>
      <c r="CI12" s="58">
        <f>SUM('[1]МЕТАЛЛОСТРОЙ Янв.'!CH7:CI7,'[2]МЕТАЛЛОСТРОЙ Февр.'!CH7:CI7,'[3]МЕТАЛЛОСТРОЙ Март'!CH7:CI7,'[4]МЕТАЛЛОСТРОЙ  Апр.'!CH7:CI7,'[5]МЕТАЛЛОСТРОЙ Май'!CH7:CI7,'[6]МЕТАЛЛОСТРОЙ Июнь'!CH7:CI7,'[7]МЕТАЛЛОСТРОЙ  Июль'!CH7:CI7,'[8]МЕТАЛЛОСТРОЙ  Авг.'!CH7:CI7,'[9]МЕТАЛЛОСТРОЙ  Сент.'!CH7:CI7,'[10]МЕТАЛЛОСТРОЙ  Окт.'!CH7:CI7+'[11]МЕТАЛЛОСТРОЙ  Нояб.'!CH7:CI7,'[11]МЕТАЛЛОСТРОЙ  Нояб.'!CH7:CI7,'[12]МЕТАЛЛОСТРОЙ  Дек.'!CH7:CI7)</f>
        <v>44.572000000000003</v>
      </c>
      <c r="CJ12" s="58">
        <f>CJ14+CJ16+CJ18+CJ20+CJ22+CJ24+CJ25+CJ27+CJ29+CJ31+CJ33+CJ35+CJ37+CJ39+CJ41+CJ43+CJ45+CJ47+CJ49+CJ51+CJ53+CJ55+CJ57+CJ59</f>
        <v>55</v>
      </c>
      <c r="CK12" s="58">
        <f>SUM('[1]МЕТАЛЛОСТРОЙ Янв.'!CJ7:CK7,'[2]МЕТАЛЛОСТРОЙ Февр.'!CJ7:CK7,'[3]МЕТАЛЛОСТРОЙ Март'!CJ7:CK7,'[4]МЕТАЛЛОСТРОЙ  Апр.'!CJ7:CK7,'[5]МЕТАЛЛОСТРОЙ Май'!CJ7:CK7,'[6]МЕТАЛЛОСТРОЙ Июнь'!CJ7:CK7,'[7]МЕТАЛЛОСТРОЙ  Июль'!CJ7:CK7,'[8]МЕТАЛЛОСТРОЙ  Авг.'!CJ7:CK7,'[9]МЕТАЛЛОСТРОЙ  Сент.'!CJ7:CK7,'[10]МЕТАЛЛОСТРОЙ  Окт.'!CJ7:CK7+'[11]МЕТАЛЛОСТРОЙ  Нояб.'!CJ7:CK7,'[11]МЕТАЛЛОСТРОЙ  Нояб.'!CJ7:CK7,'[12]МЕТАЛЛОСТРОЙ  Дек.'!CJ7:CK7)</f>
        <v>9.1009999999999991</v>
      </c>
      <c r="CL12" s="58">
        <f>CL14+CL16+CL18+CL20+CL22+CL24+CL25+CL27+CL29+CL31+CL33+CL35+CL37+CL39+CL41+CL43+CL45+CL47+CL49+CL51+CL53+CL55+CL57+CL59</f>
        <v>131.25</v>
      </c>
      <c r="CM12" s="58">
        <f>SUM('[1]МЕТАЛЛОСТРОЙ Янв.'!CL7:CM7,'[2]МЕТАЛЛОСТРОЙ Февр.'!CL7:CM7,'[3]МЕТАЛЛОСТРОЙ Март'!CL7:CM7,'[4]МЕТАЛЛОСТРОЙ  Апр.'!CL7:CM7,'[5]МЕТАЛЛОСТРОЙ Май'!CL7:CM7,'[6]МЕТАЛЛОСТРОЙ Июнь'!CL7:CM7,'[7]МЕТАЛЛОСТРОЙ  Июль'!CL7:CM7,'[8]МЕТАЛЛОСТРОЙ  Авг.'!CL7:CM7,'[9]МЕТАЛЛОСТРОЙ  Сент.'!CL7:CM7,'[10]МЕТАЛЛОСТРОЙ  Окт.'!CL7:CM7+'[11]МЕТАЛЛОСТРОЙ  Нояб.'!CL7:CM7,'[11]МЕТАЛЛОСТРОЙ  Нояб.'!CL7:CM7,'[12]МЕТАЛЛОСТРОЙ  Дек.'!CL7:CM7)</f>
        <v>82.785999999999987</v>
      </c>
      <c r="CN12" s="58">
        <f>CN14+CN16+CN18+CN20+CN22+CN24+CN25+CN27+CN29+CN31+CN33+CN35+CN37+CN39+CN41+CN43+CN45+CN47+CN49+CN51+CN53+CN55+CN57+CN59</f>
        <v>1.35</v>
      </c>
      <c r="CO12" s="58">
        <f>SUM('[1]МЕТАЛЛОСТРОЙ Янв.'!CN7:CO7,'[2]МЕТАЛЛОСТРОЙ Февр.'!CN7:CO7,'[3]МЕТАЛЛОСТРОЙ Март'!CN7:CO7,'[4]МЕТАЛЛОСТРОЙ  Апр.'!CN7:CO7,'[5]МЕТАЛЛОСТРОЙ Май'!CN7:CO7,'[6]МЕТАЛЛОСТРОЙ Июнь'!CN7:CO7,'[7]МЕТАЛЛОСТРОЙ  Июль'!CN7:CO7,'[8]МЕТАЛЛОСТРОЙ  Авг.'!CN7:CO7,'[9]МЕТАЛЛОСТРОЙ  Сент.'!CN7:CO7,'[10]МЕТАЛЛОСТРОЙ  Окт.'!CN7:CO7+'[11]МЕТАЛЛОСТРОЙ  Нояб.'!CN7:CO7,'[11]МЕТАЛЛОСТРОЙ  Нояб.'!CN7:CO7,'[12]МЕТАЛЛОСТРОЙ  Дек.'!CN7:CO7)</f>
        <v>2.5840000000000001</v>
      </c>
      <c r="CQ12" s="93">
        <f>E12+G12+I12+K12+M12+O12+Q12+S12+U12+W12+Y12+AA12+AC12+AE12+AG12+AI12+AK12+AM12+AO12+AQ12+AS12+AU12+AW12+AY12+BA12+BC12+BE12+BG12+BI12+BK12+BM12+BO12+BQ12+BS12+BU12+BW12+BY12+CA12+CC12+CE12+CG12+CI12+CK12+CM12+CO12</f>
        <v>6152.8635999999997</v>
      </c>
    </row>
    <row r="13" spans="1:95" ht="15.95" customHeight="1" x14ac:dyDescent="0.25">
      <c r="A13" s="204" t="s">
        <v>54</v>
      </c>
      <c r="B13" s="236" t="s">
        <v>56</v>
      </c>
      <c r="C13" s="21" t="s">
        <v>58</v>
      </c>
      <c r="D13" s="43">
        <v>10</v>
      </c>
      <c r="E13" s="48">
        <f>SUM('[1]МЕТАЛЛОСТРОЙ Янв.'!D8:E8,'[2]МЕТАЛЛОСТРОЙ Февр.'!D8:E8,'[3]МЕТАЛЛОСТРОЙ Март'!D8:E8,'[4]МЕТАЛЛОСТРОЙ  Апр.'!D8:E8,'[5]МЕТАЛЛОСТРОЙ Май'!D8:E8,'[6]МЕТАЛЛОСТРОЙ Июнь'!D8:E8,'[7]МЕТАЛЛОСТРОЙ  Июль'!D8:E8,'[8]МЕТАЛЛОСТРОЙ  Авг.'!D8:E8,'[9]МЕТАЛЛОСТРОЙ  Сент.'!D8:E8,'[10]МЕТАЛЛОСТРОЙ  Окт.'!D8:E8+'[11]МЕТАЛЛОСТРОЙ  Нояб.'!D8:E8,'[11]МЕТАЛЛОСТРОЙ  Нояб.'!D8:E8,'[12]МЕТАЛЛОСТРОЙ  Дек.'!D8:E8)</f>
        <v>0</v>
      </c>
      <c r="F13" s="43"/>
      <c r="G13" s="48">
        <f>SUM('[1]МЕТАЛЛОСТРОЙ Янв.'!F8:G8,'[2]МЕТАЛЛОСТРОЙ Февр.'!F8:G8,'[3]МЕТАЛЛОСТРОЙ Март'!F8:G8,'[4]МЕТАЛЛОСТРОЙ  Апр.'!F8:G8,'[5]МЕТАЛЛОСТРОЙ Май'!F8:G8,'[6]МЕТАЛЛОСТРОЙ Июнь'!F8:G8,'[7]МЕТАЛЛОСТРОЙ  Июль'!F8:G8,'[8]МЕТАЛЛОСТРОЙ  Авг.'!F8:G8,'[9]МЕТАЛЛОСТРОЙ  Сент.'!F8:G8,'[10]МЕТАЛЛОСТРОЙ  Окт.'!F8:G8+'[11]МЕТАЛЛОСТРОЙ  Нояб.'!F8:G8,'[11]МЕТАЛЛОСТРОЙ  Нояб.'!F8:G8,'[12]МЕТАЛЛОСТРОЙ  Дек.'!F8:G8)</f>
        <v>0</v>
      </c>
      <c r="H13" s="43"/>
      <c r="I13" s="48">
        <f>SUM('[1]МЕТАЛЛОСТРОЙ Янв.'!H8:I8,'[2]МЕТАЛЛОСТРОЙ Февр.'!H8:I8,'[3]МЕТАЛЛОСТРОЙ Март'!H8:I8,'[4]МЕТАЛЛОСТРОЙ  Апр.'!H8:I8,'[5]МЕТАЛЛОСТРОЙ Май'!H8:I8,'[6]МЕТАЛЛОСТРОЙ Июнь'!H8:I8,'[7]МЕТАЛЛОСТРОЙ  Июль'!H8:I8,'[8]МЕТАЛЛОСТРОЙ  Авг.'!H8:I8,'[9]МЕТАЛЛОСТРОЙ  Сент.'!H8:I8,'[10]МЕТАЛЛОСТРОЙ  Окт.'!H8:I8+'[11]МЕТАЛЛОСТРОЙ  Нояб.'!H8:I8,'[11]МЕТАЛЛОСТРОЙ  Нояб.'!H8:I8,'[12]МЕТАЛЛОСТРОЙ  Дек.'!H8:I8)</f>
        <v>0</v>
      </c>
      <c r="J13" s="43"/>
      <c r="K13" s="48">
        <f>SUM('[1]МЕТАЛЛОСТРОЙ Янв.'!J8:K8,'[2]МЕТАЛЛОСТРОЙ Февр.'!J8:K8,'[3]МЕТАЛЛОСТРОЙ Март'!J8:K8,'[4]МЕТАЛЛОСТРОЙ  Апр.'!J8:K8,'[5]МЕТАЛЛОСТРОЙ Май'!J8:K8,'[6]МЕТАЛЛОСТРОЙ Июнь'!J8:K8,'[7]МЕТАЛЛОСТРОЙ  Июль'!J8:K8,'[8]МЕТАЛЛОСТРОЙ  Авг.'!J8:K8,'[9]МЕТАЛЛОСТРОЙ  Сент.'!J8:K8,'[10]МЕТАЛЛОСТРОЙ  Окт.'!J8:K8+'[11]МЕТАЛЛОСТРОЙ  Нояб.'!J8:K8,'[11]МЕТАЛЛОСТРОЙ  Нояб.'!J8:K8,'[12]МЕТАЛЛОСТРОЙ  Дек.'!J8:K8)</f>
        <v>0</v>
      </c>
      <c r="L13" s="43"/>
      <c r="M13" s="48">
        <f>SUM('[1]МЕТАЛЛОСТРОЙ Янв.'!L8:M8,'[2]МЕТАЛЛОСТРОЙ Февр.'!L8:M8,'[3]МЕТАЛЛОСТРОЙ Март'!L8:M8,'[4]МЕТАЛЛОСТРОЙ  Апр.'!L8:M8,'[5]МЕТАЛЛОСТРОЙ Май'!L8:M8,'[6]МЕТАЛЛОСТРОЙ Июнь'!L8:M8,'[7]МЕТАЛЛОСТРОЙ  Июль'!L8:M8,'[8]МЕТАЛЛОСТРОЙ  Авг.'!L8:M8,'[9]МЕТАЛЛОСТРОЙ  Сент.'!L8:M8,'[10]МЕТАЛЛОСТРОЙ  Окт.'!L8:M8+'[11]МЕТАЛЛОСТРОЙ  Нояб.'!L8:M8,'[11]МЕТАЛЛОСТРОЙ  Нояб.'!L8:M8,'[12]МЕТАЛЛОСТРОЙ  Дек.'!L8:M8)</f>
        <v>0</v>
      </c>
      <c r="N13" s="43"/>
      <c r="O13" s="48">
        <f>SUM('[1]МЕТАЛЛОСТРОЙ Янв.'!N8:O8,'[2]МЕТАЛЛОСТРОЙ Февр.'!N8:O8,'[3]МЕТАЛЛОСТРОЙ Март'!N8:O8,'[4]МЕТАЛЛОСТРОЙ  Апр.'!N8:O8,'[5]МЕТАЛЛОСТРОЙ Май'!N8:O8,'[6]МЕТАЛЛОСТРОЙ Июнь'!N8:O8,'[7]МЕТАЛЛОСТРОЙ  Июль'!N8:O8,'[8]МЕТАЛЛОСТРОЙ  Авг.'!N8:O8,'[9]МЕТАЛЛОСТРОЙ  Сент.'!N8:O8,'[10]МЕТАЛЛОСТРОЙ  Окт.'!N8:O8+'[11]МЕТАЛЛОСТРОЙ  Нояб.'!N8:O8,'[11]МЕТАЛЛОСТРОЙ  Нояб.'!N8:O8,'[12]МЕТАЛЛОСТРОЙ  Дек.'!N8:O8)</f>
        <v>0</v>
      </c>
      <c r="P13" s="43"/>
      <c r="Q13" s="48">
        <f>SUM('[1]МЕТАЛЛОСТРОЙ Янв.'!P8:Q8,'[2]МЕТАЛЛОСТРОЙ Февр.'!P8:Q8,'[3]МЕТАЛЛОСТРОЙ Март'!P8:Q8,'[4]МЕТАЛЛОСТРОЙ  Апр.'!P8:Q8,'[5]МЕТАЛЛОСТРОЙ Май'!P8:Q8,'[6]МЕТАЛЛОСТРОЙ Июнь'!P8:Q8,'[7]МЕТАЛЛОСТРОЙ  Июль'!P8:Q8,'[8]МЕТАЛЛОСТРОЙ  Авг.'!P8:Q8,'[9]МЕТАЛЛОСТРОЙ  Сент.'!P8:Q8,'[10]МЕТАЛЛОСТРОЙ  Окт.'!P8:Q8+'[11]МЕТАЛЛОСТРОЙ  Нояб.'!P8:Q8,'[11]МЕТАЛЛОСТРОЙ  Нояб.'!P8:Q8,'[12]МЕТАЛЛОСТРОЙ  Дек.'!P8:Q8)</f>
        <v>0</v>
      </c>
      <c r="R13" s="43"/>
      <c r="S13" s="48">
        <f>SUM('[1]МЕТАЛЛОСТРОЙ Янв.'!R8:S8,'[2]МЕТАЛЛОСТРОЙ Февр.'!R8:S8,'[3]МЕТАЛЛОСТРОЙ Март'!R8:S8,'[4]МЕТАЛЛОСТРОЙ  Апр.'!R8:S8,'[5]МЕТАЛЛОСТРОЙ Май'!R8:S8,'[6]МЕТАЛЛОСТРОЙ Июнь'!R8:S8,'[7]МЕТАЛЛОСТРОЙ  Июль'!R8:S8,'[8]МЕТАЛЛОСТРОЙ  Авг.'!R8:S8,'[9]МЕТАЛЛОСТРОЙ  Сент.'!R8:S8,'[10]МЕТАЛЛОСТРОЙ  Окт.'!R8:S8+'[11]МЕТАЛЛОСТРОЙ  Нояб.'!R8:S8,'[11]МЕТАЛЛОСТРОЙ  Нояб.'!R8:S8,'[12]МЕТАЛЛОСТРОЙ  Дек.'!R8:S8)</f>
        <v>0</v>
      </c>
      <c r="T13" s="43"/>
      <c r="U13" s="48">
        <f>SUM('[1]МЕТАЛЛОСТРОЙ Янв.'!T8:U8,'[2]МЕТАЛЛОСТРОЙ Февр.'!T8:U8,'[3]МЕТАЛЛОСТРОЙ Март'!T8:U8,'[4]МЕТАЛЛОСТРОЙ  Апр.'!T8:U8,'[5]МЕТАЛЛОСТРОЙ Май'!T8:U8,'[6]МЕТАЛЛОСТРОЙ Июнь'!T8:U8,'[7]МЕТАЛЛОСТРОЙ  Июль'!T8:U8,'[8]МЕТАЛЛОСТРОЙ  Авг.'!T8:U8,'[9]МЕТАЛЛОСТРОЙ  Сент.'!T8:U8,'[10]МЕТАЛЛОСТРОЙ  Окт.'!T8:U8+'[11]МЕТАЛЛОСТРОЙ  Нояб.'!T8:U8,'[11]МЕТАЛЛОСТРОЙ  Нояб.'!T8:U8,'[12]МЕТАЛЛОСТРОЙ  Дек.'!T8:U8)</f>
        <v>0</v>
      </c>
      <c r="V13" s="43"/>
      <c r="W13" s="48">
        <f>SUM('[1]МЕТАЛЛОСТРОЙ Янв.'!V8:W8,'[2]МЕТАЛЛОСТРОЙ Февр.'!V8:W8,'[3]МЕТАЛЛОСТРОЙ Март'!V8:W8,'[4]МЕТАЛЛОСТРОЙ  Апр.'!V8:W8,'[5]МЕТАЛЛОСТРОЙ Май'!V8:W8,'[6]МЕТАЛЛОСТРОЙ Июнь'!V8:W8,'[7]МЕТАЛЛОСТРОЙ  Июль'!V8:W8,'[8]МЕТАЛЛОСТРОЙ  Авг.'!V8:W8,'[9]МЕТАЛЛОСТРОЙ  Сент.'!V8:W8,'[10]МЕТАЛЛОСТРОЙ  Окт.'!V8:W8+'[11]МЕТАЛЛОСТРОЙ  Нояб.'!V8:W8,'[11]МЕТАЛЛОСТРОЙ  Нояб.'!V8:W8,'[12]МЕТАЛЛОСТРОЙ  Дек.'!V8:W8)</f>
        <v>0</v>
      </c>
      <c r="X13" s="43"/>
      <c r="Y13" s="48">
        <f>SUM('[1]МЕТАЛЛОСТРОЙ Янв.'!X8:Y8,'[2]МЕТАЛЛОСТРОЙ Февр.'!X8:Y8,'[3]МЕТАЛЛОСТРОЙ Март'!X8:Y8,'[4]МЕТАЛЛОСТРОЙ  Апр.'!X8:Y8,'[5]МЕТАЛЛОСТРОЙ Май'!X8:Y8,'[6]МЕТАЛЛОСТРОЙ Июнь'!X8:Y8,'[7]МЕТАЛЛОСТРОЙ  Июль'!X8:Y8,'[8]МЕТАЛЛОСТРОЙ  Авг.'!X8:Y8,'[9]МЕТАЛЛОСТРОЙ  Сент.'!X8:Y8,'[10]МЕТАЛЛОСТРОЙ  Окт.'!X8:Y8+'[11]МЕТАЛЛОСТРОЙ  Нояб.'!X8:Y8,'[11]МЕТАЛЛОСТРОЙ  Нояб.'!X8:Y8,'[12]МЕТАЛЛОСТРОЙ  Дек.'!X8:Y8)</f>
        <v>0</v>
      </c>
      <c r="Z13" s="43"/>
      <c r="AA13" s="48">
        <f>SUM('[1]МЕТАЛЛОСТРОЙ Янв.'!Z8:AA8,'[2]МЕТАЛЛОСТРОЙ Февр.'!Z8:AA8,'[3]МЕТАЛЛОСТРОЙ Март'!Z8:AA8,'[4]МЕТАЛЛОСТРОЙ  Апр.'!Z8:AA8,'[5]МЕТАЛЛОСТРОЙ Май'!Z8:AA8,'[6]МЕТАЛЛОСТРОЙ Июнь'!Z8:AA8,'[7]МЕТАЛЛОСТРОЙ  Июль'!Z8:AA8,'[8]МЕТАЛЛОСТРОЙ  Авг.'!Z8:AA8,'[9]МЕТАЛЛОСТРОЙ  Сент.'!Z8:AA8,'[10]МЕТАЛЛОСТРОЙ  Окт.'!Z8:AA8+'[11]МЕТАЛЛОСТРОЙ  Нояб.'!Z8:AA8,'[11]МЕТАЛЛОСТРОЙ  Нояб.'!Z8:AA8,'[12]МЕТАЛЛОСТРОЙ  Дек.'!Z8:AA8)</f>
        <v>0</v>
      </c>
      <c r="AB13" s="43"/>
      <c r="AC13" s="48">
        <f>SUM('[1]МЕТАЛЛОСТРОЙ Янв.'!AB8:AC8,'[2]МЕТАЛЛОСТРОЙ Февр.'!AB8:AC8,'[3]МЕТАЛЛОСТРОЙ Март'!AB8:AC8,'[4]МЕТАЛЛОСТРОЙ  Апр.'!AB8:AC8,'[5]МЕТАЛЛОСТРОЙ Май'!AB8:AC8,'[6]МЕТАЛЛОСТРОЙ Июнь'!AB8:AC8,'[7]МЕТАЛЛОСТРОЙ  Июль'!AB8:AC8,'[8]МЕТАЛЛОСТРОЙ  Авг.'!AB8:AC8,'[9]МЕТАЛЛОСТРОЙ  Сент.'!AB8:AC8,'[10]МЕТАЛЛОСТРОЙ  Окт.'!AB8:AC8+'[11]МЕТАЛЛОСТРОЙ  Нояб.'!AB8:AC8,'[11]МЕТАЛЛОСТРОЙ  Нояб.'!AB8:AC8,'[12]МЕТАЛЛОСТРОЙ  Дек.'!AB8:AC8)</f>
        <v>0</v>
      </c>
      <c r="AD13" s="43"/>
      <c r="AE13" s="48">
        <f>SUM('[1]МЕТАЛЛОСТРОЙ Янв.'!AD8:AE8,'[2]МЕТАЛЛОСТРОЙ Февр.'!AD8:AE8,'[3]МЕТАЛЛОСТРОЙ Март'!AD8:AE8,'[4]МЕТАЛЛОСТРОЙ  Апр.'!AD8:AE8,'[5]МЕТАЛЛОСТРОЙ Май'!AD8:AE8,'[6]МЕТАЛЛОСТРОЙ Июнь'!AD8:AE8,'[7]МЕТАЛЛОСТРОЙ  Июль'!AD8:AE8,'[8]МЕТАЛЛОСТРОЙ  Авг.'!AD8:AE8,'[9]МЕТАЛЛОСТРОЙ  Сент.'!AD8:AE8,'[10]МЕТАЛЛОСТРОЙ  Окт.'!AD8:AE8+'[11]МЕТАЛЛОСТРОЙ  Нояб.'!AD8:AE8,'[11]МЕТАЛЛОСТРОЙ  Нояб.'!AD8:AE8,'[12]МЕТАЛЛОСТРОЙ  Дек.'!AD8:AE8)</f>
        <v>0</v>
      </c>
      <c r="AF13" s="43"/>
      <c r="AG13" s="48">
        <f>SUM('[1]МЕТАЛЛОСТРОЙ Янв.'!AF8:AG8,'[2]МЕТАЛЛОСТРОЙ Февр.'!AF8:AG8,'[3]МЕТАЛЛОСТРОЙ Март'!AF8:AG8,'[4]МЕТАЛЛОСТРОЙ  Апр.'!AF8:AG8,'[5]МЕТАЛЛОСТРОЙ Май'!AF8:AG8,'[6]МЕТАЛЛОСТРОЙ Июнь'!AF8:AG8,'[7]МЕТАЛЛОСТРОЙ  Июль'!AF8:AG8,'[8]МЕТАЛЛОСТРОЙ  Авг.'!AF8:AG8,'[9]МЕТАЛЛОСТРОЙ  Сент.'!AF8:AG8,'[10]МЕТАЛЛОСТРОЙ  Окт.'!AF8:AG8+'[11]МЕТАЛЛОСТРОЙ  Нояб.'!AF8:AG8,'[11]МЕТАЛЛОСТРОЙ  Нояб.'!AF8:AG8,'[12]МЕТАЛЛОСТРОЙ  Дек.'!AF8:AG8)</f>
        <v>0</v>
      </c>
      <c r="AH13" s="43"/>
      <c r="AI13" s="48">
        <f>SUM('[1]МЕТАЛЛОСТРОЙ Янв.'!AH8:AI8,'[2]МЕТАЛЛОСТРОЙ Февр.'!AH8:AI8,'[3]МЕТАЛЛОСТРОЙ Март'!AH8:AI8,'[4]МЕТАЛЛОСТРОЙ  Апр.'!AH8:AI8,'[5]МЕТАЛЛОСТРОЙ Май'!AH8:AI8,'[6]МЕТАЛЛОСТРОЙ Июнь'!AH8:AI8,'[7]МЕТАЛЛОСТРОЙ  Июль'!AH8:AI8,'[8]МЕТАЛЛОСТРОЙ  Авг.'!AH8:AI8,'[9]МЕТАЛЛОСТРОЙ  Сент.'!AH8:AI8,'[10]МЕТАЛЛОСТРОЙ  Окт.'!AH8:AI8+'[11]МЕТАЛЛОСТРОЙ  Нояб.'!AH8:AI8,'[11]МЕТАЛЛОСТРОЙ  Нояб.'!AH8:AI8,'[12]МЕТАЛЛОСТРОЙ  Дек.'!AH8:AI8)</f>
        <v>0</v>
      </c>
      <c r="AJ13" s="43"/>
      <c r="AK13" s="48">
        <f>SUM('[1]МЕТАЛЛОСТРОЙ Янв.'!AJ8:AK8,'[2]МЕТАЛЛОСТРОЙ Февр.'!AJ8:AK8,'[3]МЕТАЛЛОСТРОЙ Март'!AJ8:AK8,'[4]МЕТАЛЛОСТРОЙ  Апр.'!AJ8:AK8,'[5]МЕТАЛЛОСТРОЙ Май'!AJ8:AK8,'[6]МЕТАЛЛОСТРОЙ Июнь'!AJ8:AK8,'[7]МЕТАЛЛОСТРОЙ  Июль'!AJ8:AK8,'[8]МЕТАЛЛОСТРОЙ  Авг.'!AJ8:AK8,'[9]МЕТАЛЛОСТРОЙ  Сент.'!AJ8:AK8,'[10]МЕТАЛЛОСТРОЙ  Окт.'!AJ8:AK8+'[11]МЕТАЛЛОСТРОЙ  Нояб.'!AJ8:AK8,'[11]МЕТАЛЛОСТРОЙ  Нояб.'!AJ8:AK8,'[12]МЕТАЛЛОСТРОЙ  Дек.'!AJ8:AK8)</f>
        <v>0</v>
      </c>
      <c r="AL13" s="43"/>
      <c r="AM13" s="48">
        <f>SUM('[1]МЕТАЛЛОСТРОЙ Янв.'!AL8:AM8,'[2]МЕТАЛЛОСТРОЙ Февр.'!AL8:AM8,'[3]МЕТАЛЛОСТРОЙ Март'!AL8:AM8,'[4]МЕТАЛЛОСТРОЙ  Апр.'!AL8:AM8,'[5]МЕТАЛЛОСТРОЙ Май'!AL8:AM8,'[6]МЕТАЛЛОСТРОЙ Июнь'!AL8:AM8,'[7]МЕТАЛЛОСТРОЙ  Июль'!AL8:AM8,'[8]МЕТАЛЛОСТРОЙ  Авг.'!AL8:AM8,'[9]МЕТАЛЛОСТРОЙ  Сент.'!AL8:AM8,'[10]МЕТАЛЛОСТРОЙ  Окт.'!AL8:AM8+'[11]МЕТАЛЛОСТРОЙ  Нояб.'!AL8:AM8,'[11]МЕТАЛЛОСТРОЙ  Нояб.'!AL8:AM8,'[12]МЕТАЛЛОСТРОЙ  Дек.'!AL8:AM8)</f>
        <v>0</v>
      </c>
      <c r="AN13" s="43"/>
      <c r="AO13" s="48">
        <f>SUM('[1]МЕТАЛЛОСТРОЙ Янв.'!AN8:AO8,'[2]МЕТАЛЛОСТРОЙ Февр.'!AN8:AO8,'[3]МЕТАЛЛОСТРОЙ Март'!AN8:AO8,'[4]МЕТАЛЛОСТРОЙ  Апр.'!AN8:AO8,'[5]МЕТАЛЛОСТРОЙ Май'!AN8:AO8,'[6]МЕТАЛЛОСТРОЙ Июнь'!AN8:AO8,'[7]МЕТАЛЛОСТРОЙ  Июль'!AN8:AO8,'[8]МЕТАЛЛОСТРОЙ  Авг.'!AN8:AO8,'[9]МЕТАЛЛОСТРОЙ  Сент.'!AN8:AO8,'[10]МЕТАЛЛОСТРОЙ  Окт.'!AN8:AO8+'[11]МЕТАЛЛОСТРОЙ  Нояб.'!AN8:AO8,'[11]МЕТАЛЛОСТРОЙ  Нояб.'!AN8:AO8,'[12]МЕТАЛЛОСТРОЙ  Дек.'!AN8:AO8)</f>
        <v>0</v>
      </c>
      <c r="AP13" s="43"/>
      <c r="AQ13" s="48">
        <f>SUM('[1]МЕТАЛЛОСТРОЙ Янв.'!AP8:AQ8,'[2]МЕТАЛЛОСТРОЙ Февр.'!AP8:AQ8,'[3]МЕТАЛЛОСТРОЙ Март'!AP8:AQ8,'[4]МЕТАЛЛОСТРОЙ  Апр.'!AP8:AQ8,'[5]МЕТАЛЛОСТРОЙ Май'!AP8:AQ8,'[6]МЕТАЛЛОСТРОЙ Июнь'!AP8:AQ8,'[7]МЕТАЛЛОСТРОЙ  Июль'!AP8:AQ8,'[8]МЕТАЛЛОСТРОЙ  Авг.'!AP8:AQ8,'[9]МЕТАЛЛОСТРОЙ  Сент.'!AP8:AQ8,'[10]МЕТАЛЛОСТРОЙ  Окт.'!AP8:AQ8+'[11]МЕТАЛЛОСТРОЙ  Нояб.'!AP8:AQ8,'[11]МЕТАЛЛОСТРОЙ  Нояб.'!AP8:AQ8,'[12]МЕТАЛЛОСТРОЙ  Дек.'!AP8:AQ8)</f>
        <v>0</v>
      </c>
      <c r="AR13" s="43"/>
      <c r="AS13" s="48">
        <f>SUM('[1]МЕТАЛЛОСТРОЙ Янв.'!AR8:AS8,'[2]МЕТАЛЛОСТРОЙ Февр.'!AR8:AS8,'[3]МЕТАЛЛОСТРОЙ Март'!AR8:AS8,'[4]МЕТАЛЛОСТРОЙ  Апр.'!AR8:AS8,'[5]МЕТАЛЛОСТРОЙ Май'!AR8:AS8,'[6]МЕТАЛЛОСТРОЙ Июнь'!AR8:AS8,'[7]МЕТАЛЛОСТРОЙ  Июль'!AR8:AS8,'[8]МЕТАЛЛОСТРОЙ  Авг.'!AR8:AS8,'[9]МЕТАЛЛОСТРОЙ  Сент.'!AR8:AS8,'[10]МЕТАЛЛОСТРОЙ  Окт.'!AR8:AS8+'[11]МЕТАЛЛОСТРОЙ  Нояб.'!AR8:AS8,'[11]МЕТАЛЛОСТРОЙ  Нояб.'!AR8:AS8,'[12]МЕТАЛЛОСТРОЙ  Дек.'!AR8:AS8)</f>
        <v>0</v>
      </c>
      <c r="AT13" s="43"/>
      <c r="AU13" s="48">
        <f>SUM('[1]МЕТАЛЛОСТРОЙ Янв.'!AT8:AU8,'[2]МЕТАЛЛОСТРОЙ Февр.'!AT8:AU8,'[3]МЕТАЛЛОСТРОЙ Март'!AT8:AU8,'[4]МЕТАЛЛОСТРОЙ  Апр.'!AT8:AU8,'[5]МЕТАЛЛОСТРОЙ Май'!AT8:AU8,'[6]МЕТАЛЛОСТРОЙ Июнь'!AT8:AU8,'[7]МЕТАЛЛОСТРОЙ  Июль'!AT8:AU8,'[8]МЕТАЛЛОСТРОЙ  Авг.'!AT8:AU8,'[9]МЕТАЛЛОСТРОЙ  Сент.'!AT8:AU8,'[10]МЕТАЛЛОСТРОЙ  Окт.'!AT8:AU8+'[11]МЕТАЛЛОСТРОЙ  Нояб.'!AT8:AU8,'[11]МЕТАЛЛОСТРОЙ  Нояб.'!AT8:AU8,'[12]МЕТАЛЛОСТРОЙ  Дек.'!AT8:AU8)</f>
        <v>0</v>
      </c>
      <c r="AV13" s="43"/>
      <c r="AW13" s="48">
        <f>SUM('[1]МЕТАЛЛОСТРОЙ Янв.'!AV8:AW8,'[2]МЕТАЛЛОСТРОЙ Февр.'!AV8:AW8,'[3]МЕТАЛЛОСТРОЙ Март'!AV8:AW8,'[4]МЕТАЛЛОСТРОЙ  Апр.'!AV8:AW8,'[5]МЕТАЛЛОСТРОЙ Май'!AV8:AW8,'[6]МЕТАЛЛОСТРОЙ Июнь'!AV8:AW8,'[7]МЕТАЛЛОСТРОЙ  Июль'!AV8:AW8,'[8]МЕТАЛЛОСТРОЙ  Авг.'!AV8:AW8,'[9]МЕТАЛЛОСТРОЙ  Сент.'!AV8:AW8,'[10]МЕТАЛЛОСТРОЙ  Окт.'!AV8:AW8+'[11]МЕТАЛЛОСТРОЙ  Нояб.'!AV8:AW8,'[11]МЕТАЛЛОСТРОЙ  Нояб.'!AV8:AW8,'[12]МЕТАЛЛОСТРОЙ  Дек.'!AV8:AW8)</f>
        <v>0</v>
      </c>
      <c r="AX13" s="43"/>
      <c r="AY13" s="48">
        <f>SUM('[1]МЕТАЛЛОСТРОЙ Янв.'!AX8:AY8,'[2]МЕТАЛЛОСТРОЙ Февр.'!AX8:AY8,'[3]МЕТАЛЛОСТРОЙ Март'!AX8:AY8,'[4]МЕТАЛЛОСТРОЙ  Апр.'!AX8:AY8,'[5]МЕТАЛЛОСТРОЙ Май'!AX8:AY8,'[6]МЕТАЛЛОСТРОЙ Июнь'!AX8:AY8,'[7]МЕТАЛЛОСТРОЙ  Июль'!AX8:AY8,'[8]МЕТАЛЛОСТРОЙ  Авг.'!AX8:AY8,'[9]МЕТАЛЛОСТРОЙ  Сент.'!AX8:AY8,'[10]МЕТАЛЛОСТРОЙ  Окт.'!AX8:AY8+'[11]МЕТАЛЛОСТРОЙ  Нояб.'!AX8:AY8,'[11]МЕТАЛЛОСТРОЙ  Нояб.'!AX8:AY8,'[12]МЕТАЛЛОСТРОЙ  Дек.'!AX8:AY8)</f>
        <v>0</v>
      </c>
      <c r="AZ13" s="43"/>
      <c r="BA13" s="48">
        <f>SUM('[1]МЕТАЛЛОСТРОЙ Янв.'!AZ8:BA8,'[2]МЕТАЛЛОСТРОЙ Февр.'!AZ8:BA8,'[3]МЕТАЛЛОСТРОЙ Март'!AZ8:BA8,'[4]МЕТАЛЛОСТРОЙ  Апр.'!AZ8:BA8,'[5]МЕТАЛЛОСТРОЙ Май'!AZ8:BA8,'[6]МЕТАЛЛОСТРОЙ Июнь'!AZ8:BA8,'[7]МЕТАЛЛОСТРОЙ  Июль'!AZ8:BA8,'[8]МЕТАЛЛОСТРОЙ  Авг.'!AZ8:BA8,'[9]МЕТАЛЛОСТРОЙ  Сент.'!AZ8:BA8,'[10]МЕТАЛЛОСТРОЙ  Окт.'!AZ8:BA8+'[11]МЕТАЛЛОСТРОЙ  Нояб.'!AZ8:BA8,'[11]МЕТАЛЛОСТРОЙ  Нояб.'!AZ8:BA8,'[12]МЕТАЛЛОСТРОЙ  Дек.'!AZ8:BA8)</f>
        <v>0</v>
      </c>
      <c r="BB13" s="43"/>
      <c r="BC13" s="48">
        <f>SUM('[1]МЕТАЛЛОСТРОЙ Янв.'!BB8:BC8,'[2]МЕТАЛЛОСТРОЙ Февр.'!BB8:BC8,'[3]МЕТАЛЛОСТРОЙ Март'!BB8:BC8,'[4]МЕТАЛЛОСТРОЙ  Апр.'!BB8:BC8,'[5]МЕТАЛЛОСТРОЙ Май'!BB8:BC8,'[6]МЕТАЛЛОСТРОЙ Июнь'!BB8:BC8,'[7]МЕТАЛЛОСТРОЙ  Июль'!BB8:BC8,'[8]МЕТАЛЛОСТРОЙ  Авг.'!BB8:BC8,'[9]МЕТАЛЛОСТРОЙ  Сент.'!BB8:BC8,'[10]МЕТАЛЛОСТРОЙ  Окт.'!BB8:BC8+'[11]МЕТАЛЛОСТРОЙ  Нояб.'!BB8:BC8,'[11]МЕТАЛЛОСТРОЙ  Нояб.'!BB8:BC8,'[12]МЕТАЛЛОСТРОЙ  Дек.'!BB8:BC8)</f>
        <v>0</v>
      </c>
      <c r="BD13" s="43"/>
      <c r="BE13" s="48">
        <f>SUM('[1]МЕТАЛЛОСТРОЙ Янв.'!BD8:BE8,'[2]МЕТАЛЛОСТРОЙ Февр.'!BD8:BE8,'[3]МЕТАЛЛОСТРОЙ Март'!BD8:BE8,'[4]МЕТАЛЛОСТРОЙ  Апр.'!BD8:BE8,'[5]МЕТАЛЛОСТРОЙ Май'!BD8:BE8,'[6]МЕТАЛЛОСТРОЙ Июнь'!BD8:BE8,'[7]МЕТАЛЛОСТРОЙ  Июль'!BD8:BE8,'[8]МЕТАЛЛОСТРОЙ  Авг.'!BD8:BE8,'[9]МЕТАЛЛОСТРОЙ  Сент.'!BD8:BE8,'[10]МЕТАЛЛОСТРОЙ  Окт.'!BD8:BE8+'[11]МЕТАЛЛОСТРОЙ  Нояб.'!BD8:BE8,'[11]МЕТАЛЛОСТРОЙ  Нояб.'!BD8:BE8,'[12]МЕТАЛЛОСТРОЙ  Дек.'!BD8:BE8)</f>
        <v>0</v>
      </c>
      <c r="BF13" s="43"/>
      <c r="BG13" s="48">
        <f>SUM('[1]МЕТАЛЛОСТРОЙ Янв.'!BF8:BG8,'[2]МЕТАЛЛОСТРОЙ Февр.'!BF8:BG8,'[3]МЕТАЛЛОСТРОЙ Март'!BF8:BG8,'[4]МЕТАЛЛОСТРОЙ  Апр.'!BF8:BG8,'[5]МЕТАЛЛОСТРОЙ Май'!BF8:BG8,'[6]МЕТАЛЛОСТРОЙ Июнь'!BF8:BG8,'[7]МЕТАЛЛОСТРОЙ  Июль'!BF8:BG8,'[8]МЕТАЛЛОСТРОЙ  Авг.'!BF8:BG8,'[9]МЕТАЛЛОСТРОЙ  Сент.'!BF8:BG8,'[10]МЕТАЛЛОСТРОЙ  Окт.'!BF8:BG8+'[11]МЕТАЛЛОСТРОЙ  Нояб.'!BF8:BG8,'[11]МЕТАЛЛОСТРОЙ  Нояб.'!BF8:BG8,'[12]МЕТАЛЛОСТРОЙ  Дек.'!BF8:BG8)</f>
        <v>0</v>
      </c>
      <c r="BH13" s="43">
        <v>10</v>
      </c>
      <c r="BI13" s="48">
        <f>SUM('[1]МЕТАЛЛОСТРОЙ Янв.'!BH8:BI8,'[2]МЕТАЛЛОСТРОЙ Февр.'!BH8:BI8,'[3]МЕТАЛЛОСТРОЙ Март'!BH8:BI8,'[4]МЕТАЛЛОСТРОЙ  Апр.'!BH8:BI8,'[5]МЕТАЛЛОСТРОЙ Май'!BH8:BI8,'[6]МЕТАЛЛОСТРОЙ Июнь'!BH8:BI8,'[7]МЕТАЛЛОСТРОЙ  Июль'!BH8:BI8,'[8]МЕТАЛЛОСТРОЙ  Авг.'!BH8:BI8,'[9]МЕТАЛЛОСТРОЙ  Сент.'!BH8:BI8,'[10]МЕТАЛЛОСТРОЙ  Окт.'!BH8:BI8+'[11]МЕТАЛЛОСТРОЙ  Нояб.'!BH8:BI8,'[11]МЕТАЛЛОСТРОЙ  Нояб.'!BH8:BI8,'[12]МЕТАЛЛОСТРОЙ  Дек.'!BH8:BI8)</f>
        <v>29</v>
      </c>
      <c r="BJ13" s="43"/>
      <c r="BK13" s="48">
        <f>SUM('[1]МЕТАЛЛОСТРОЙ Янв.'!BJ8:BK8,'[2]МЕТАЛЛОСТРОЙ Февр.'!BJ8:BK8,'[3]МЕТАЛЛОСТРОЙ Март'!BJ8:BK8,'[4]МЕТАЛЛОСТРОЙ  Апр.'!BJ8:BK8,'[5]МЕТАЛЛОСТРОЙ Май'!BJ8:BK8,'[6]МЕТАЛЛОСТРОЙ Июнь'!BJ8:BK8,'[7]МЕТАЛЛОСТРОЙ  Июль'!BJ8:BK8,'[8]МЕТАЛЛОСТРОЙ  Авг.'!BJ8:BK8,'[9]МЕТАЛЛОСТРОЙ  Сент.'!BJ8:BK8,'[10]МЕТАЛЛОСТРОЙ  Окт.'!BJ8:BK8+'[11]МЕТАЛЛОСТРОЙ  Нояб.'!BJ8:BK8,'[11]МЕТАЛЛОСТРОЙ  Нояб.'!BJ8:BK8,'[12]МЕТАЛЛОСТРОЙ  Дек.'!BJ8:BK8)</f>
        <v>0</v>
      </c>
      <c r="BL13" s="43">
        <v>10</v>
      </c>
      <c r="BM13" s="48">
        <f>SUM('[1]МЕТАЛЛОСТРОЙ Янв.'!BL8:BM8,'[2]МЕТАЛЛОСТРОЙ Февр.'!BL8:BM8,'[3]МЕТАЛЛОСТРОЙ Март'!BL8:BM8,'[4]МЕТАЛЛОСТРОЙ  Апр.'!BL8:BM8,'[5]МЕТАЛЛОСТРОЙ Май'!BL8:BM8,'[6]МЕТАЛЛОСТРОЙ Июнь'!BL8:BM8,'[7]МЕТАЛЛОСТРОЙ  Июль'!BL8:BM8,'[8]МЕТАЛЛОСТРОЙ  Авг.'!BL8:BM8,'[9]МЕТАЛЛОСТРОЙ  Сент.'!BL8:BM8,'[10]МЕТАЛЛОСТРОЙ  Окт.'!BL8:BM8+'[11]МЕТАЛЛОСТРОЙ  Нояб.'!BL8:BM8,'[11]МЕТАЛЛОСТРОЙ  Нояб.'!BL8:BM8,'[12]МЕТАЛЛОСТРОЙ  Дек.'!BL8:BM8)</f>
        <v>6</v>
      </c>
      <c r="BN13" s="43"/>
      <c r="BO13" s="48">
        <f>SUM('[1]МЕТАЛЛОСТРОЙ Янв.'!BN8:BO8,'[2]МЕТАЛЛОСТРОЙ Февр.'!BN8:BO8,'[3]МЕТАЛЛОСТРОЙ Март'!BN8:BO8,'[4]МЕТАЛЛОСТРОЙ  Апр.'!BN8:BO8,'[5]МЕТАЛЛОСТРОЙ Май'!BN8:BO8,'[6]МЕТАЛЛОСТРОЙ Июнь'!BN8:BO8,'[7]МЕТАЛЛОСТРОЙ  Июль'!BN8:BO8,'[8]МЕТАЛЛОСТРОЙ  Авг.'!BN8:BO8,'[9]МЕТАЛЛОСТРОЙ  Сент.'!BN8:BO8,'[10]МЕТАЛЛОСТРОЙ  Окт.'!BN8:BO8+'[11]МЕТАЛЛОСТРОЙ  Нояб.'!BN8:BO8,'[11]МЕТАЛЛОСТРОЙ  Нояб.'!BN8:BO8,'[12]МЕТАЛЛОСТРОЙ  Дек.'!BN8:BO8)</f>
        <v>0</v>
      </c>
      <c r="BP13" s="43"/>
      <c r="BQ13" s="48">
        <f>SUM('[1]МЕТАЛЛОСТРОЙ Янв.'!BP8:BQ8,'[2]МЕТАЛЛОСТРОЙ Февр.'!BP8:BQ8,'[3]МЕТАЛЛОСТРОЙ Март'!BP8:BQ8,'[4]МЕТАЛЛОСТРОЙ  Апр.'!BP8:BQ8,'[5]МЕТАЛЛОСТРОЙ Май'!BP8:BQ8,'[6]МЕТАЛЛОСТРОЙ Июнь'!BP8:BQ8,'[7]МЕТАЛЛОСТРОЙ  Июль'!BP8:BQ8,'[8]МЕТАЛЛОСТРОЙ  Авг.'!BP8:BQ8,'[9]МЕТАЛЛОСТРОЙ  Сент.'!BP8:BQ8,'[10]МЕТАЛЛОСТРОЙ  Окт.'!BP8:BQ8+'[11]МЕТАЛЛОСТРОЙ  Нояб.'!BP8:BQ8,'[11]МЕТАЛЛОСТРОЙ  Нояб.'!BP8:BQ8,'[12]МЕТАЛЛОСТРОЙ  Дек.'!BP8:BQ8)</f>
        <v>0</v>
      </c>
      <c r="BR13" s="43"/>
      <c r="BS13" s="48">
        <f>SUM('[1]МЕТАЛЛОСТРОЙ Янв.'!BR8:BS8,'[2]МЕТАЛЛОСТРОЙ Февр.'!BR8:BS8,'[3]МЕТАЛЛОСТРОЙ Март'!BR8:BS8,'[4]МЕТАЛЛОСТРОЙ  Апр.'!BR8:BS8,'[5]МЕТАЛЛОСТРОЙ Май'!BR8:BS8,'[6]МЕТАЛЛОСТРОЙ Июнь'!BR8:BS8,'[7]МЕТАЛЛОСТРОЙ  Июль'!BR8:BS8,'[8]МЕТАЛЛОСТРОЙ  Авг.'!BR8:BS8,'[9]МЕТАЛЛОСТРОЙ  Сент.'!BR8:BS8,'[10]МЕТАЛЛОСТРОЙ  Окт.'!BR8:BS8+'[11]МЕТАЛЛОСТРОЙ  Нояб.'!BR8:BS8,'[11]МЕТАЛЛОСТРОЙ  Нояб.'!BR8:BS8,'[12]МЕТАЛЛОСТРОЙ  Дек.'!BR8:BS8)</f>
        <v>0</v>
      </c>
      <c r="BT13" s="43"/>
      <c r="BU13" s="48">
        <f>SUM('[1]МЕТАЛЛОСТРОЙ Янв.'!BT8:BU8,'[2]МЕТАЛЛОСТРОЙ Февр.'!BT8:BU8,'[3]МЕТАЛЛОСТРОЙ Март'!BT8:BU8,'[4]МЕТАЛЛОСТРОЙ  Апр.'!BT8:BU8,'[5]МЕТАЛЛОСТРОЙ Май'!BT8:BU8,'[6]МЕТАЛЛОСТРОЙ Июнь'!BT8:BU8,'[7]МЕТАЛЛОСТРОЙ  Июль'!BT8:BU8,'[8]МЕТАЛЛОСТРОЙ  Авг.'!BT8:BU8,'[9]МЕТАЛЛОСТРОЙ  Сент.'!BT8:BU8,'[10]МЕТАЛЛОСТРОЙ  Окт.'!BT8:BU8+'[11]МЕТАЛЛОСТРОЙ  Нояб.'!BT8:BU8,'[11]МЕТАЛЛОСТРОЙ  Нояб.'!BT8:BU8,'[12]МЕТАЛЛОСТРОЙ  Дек.'!BT8:BU8)</f>
        <v>0</v>
      </c>
      <c r="BV13" s="43">
        <v>6</v>
      </c>
      <c r="BW13" s="48">
        <f>SUM('[1]МЕТАЛЛОСТРОЙ Янв.'!BV8:BW8,'[2]МЕТАЛЛОСТРОЙ Февр.'!BV8:BW8,'[3]МЕТАЛЛОСТРОЙ Март'!BV8:BW8,'[4]МЕТАЛЛОСТРОЙ  Апр.'!BV8:BW8,'[5]МЕТАЛЛОСТРОЙ Май'!BV8:BW8,'[6]МЕТАЛЛОСТРОЙ Июнь'!BV8:BW8,'[7]МЕТАЛЛОСТРОЙ  Июль'!BV8:BW8,'[8]МЕТАЛЛОСТРОЙ  Авг.'!BV8:BW8,'[9]МЕТАЛЛОСТРОЙ  Сент.'!BV8:BW8,'[10]МЕТАЛЛОСТРОЙ  Окт.'!BV8:BW8+'[11]МЕТАЛЛОСТРОЙ  Нояб.'!BV8:BW8,'[11]МЕТАЛЛОСТРОЙ  Нояб.'!BV8:BW8,'[12]МЕТАЛЛОСТРОЙ  Дек.'!BV8:BW8)</f>
        <v>108</v>
      </c>
      <c r="BX13" s="43">
        <v>10</v>
      </c>
      <c r="BY13" s="48">
        <f>SUM('[1]МЕТАЛЛОСТРОЙ Янв.'!BX8:BY8,'[2]МЕТАЛЛОСТРОЙ Февр.'!BX8:BY8,'[3]МЕТАЛЛОСТРОЙ Март'!BX8:BY8,'[4]МЕТАЛЛОСТРОЙ  Апр.'!BX8:BY8,'[5]МЕТАЛЛОСТРОЙ Май'!BX8:BY8,'[6]МЕТАЛЛОСТРОЙ Июнь'!BX8:BY8,'[7]МЕТАЛЛОСТРОЙ  Июль'!BX8:BY8,'[8]МЕТАЛЛОСТРОЙ  Авг.'!BX8:BY8,'[9]МЕТАЛЛОСТРОЙ  Сент.'!BX8:BY8,'[10]МЕТАЛЛОСТРОЙ  Окт.'!BX8:BY8+'[11]МЕТАЛЛОСТРОЙ  Нояб.'!BX8:BY8,'[11]МЕТАЛЛОСТРОЙ  Нояб.'!BX8:BY8,'[12]МЕТАЛЛОСТРОЙ  Дек.'!BX8:BY8)</f>
        <v>0</v>
      </c>
      <c r="BZ13" s="43">
        <v>30</v>
      </c>
      <c r="CA13" s="48">
        <f>SUM('[1]МЕТАЛЛОСТРОЙ Янв.'!BZ8:CA8,'[2]МЕТАЛЛОСТРОЙ Февр.'!BZ8:CA8,'[3]МЕТАЛЛОСТРОЙ Март'!BZ8:CA8,'[4]МЕТАЛЛОСТРОЙ  Апр.'!BZ8:CA8,'[5]МЕТАЛЛОСТРОЙ Май'!BZ8:CA8,'[6]МЕТАЛЛОСТРОЙ Июнь'!BZ8:CA8,'[7]МЕТАЛЛОСТРОЙ  Июль'!BZ8:CA8,'[8]МЕТАЛЛОСТРОЙ  Авг.'!BZ8:CA8,'[9]МЕТАЛЛОСТРОЙ  Сент.'!BZ8:CA8,'[10]МЕТАЛЛОСТРОЙ  Окт.'!BZ8:CA8+'[11]МЕТАЛЛОСТРОЙ  Нояб.'!BZ8:CA8,'[11]МЕТАЛЛОСТРОЙ  Нояб.'!BZ8:CA8,'[12]МЕТАЛЛОСТРОЙ  Дек.'!BZ8:CA8)</f>
        <v>0</v>
      </c>
      <c r="CB13" s="43"/>
      <c r="CC13" s="48">
        <f>SUM('[1]МЕТАЛЛОСТРОЙ Янв.'!CB8:CC8,'[2]МЕТАЛЛОСТРОЙ Февр.'!CB8:CC8,'[3]МЕТАЛЛОСТРОЙ Март'!CB8:CC8,'[4]МЕТАЛЛОСТРОЙ  Апр.'!CB8:CC8,'[5]МЕТАЛЛОСТРОЙ Май'!CB8:CC8,'[6]МЕТАЛЛОСТРОЙ Июнь'!CB8:CC8,'[7]МЕТАЛЛОСТРОЙ  Июль'!CB8:CC8,'[8]МЕТАЛЛОСТРОЙ  Авг.'!CB8:CC8,'[9]МЕТАЛЛОСТРОЙ  Сент.'!CB8:CC8,'[10]МЕТАЛЛОСТРОЙ  Окт.'!CB8:CC8+'[11]МЕТАЛЛОСТРОЙ  Нояб.'!CB8:CC8,'[11]МЕТАЛЛОСТРОЙ  Нояб.'!CB8:CC8,'[12]МЕТАЛЛОСТРОЙ  Дек.'!CB8:CC8)</f>
        <v>0</v>
      </c>
      <c r="CD13" s="43">
        <v>10</v>
      </c>
      <c r="CE13" s="48">
        <f>SUM('[1]МЕТАЛЛОСТРОЙ Янв.'!CD8:CE8,'[2]МЕТАЛЛОСТРОЙ Февр.'!CD8:CE8,'[3]МЕТАЛЛОСТРОЙ Март'!CD8:CE8,'[4]МЕТАЛЛОСТРОЙ  Апр.'!CD8:CE8,'[5]МЕТАЛЛОСТРОЙ Май'!CD8:CE8,'[6]МЕТАЛЛОСТРОЙ Июнь'!CD8:CE8,'[7]МЕТАЛЛОСТРОЙ  Июль'!CD8:CE8,'[8]МЕТАЛЛОСТРОЙ  Авг.'!CD8:CE8,'[9]МЕТАЛЛОСТРОЙ  Сент.'!CD8:CE8,'[10]МЕТАЛЛОСТРОЙ  Окт.'!CD8:CE8+'[11]МЕТАЛЛОСТРОЙ  Нояб.'!CD8:CE8,'[11]МЕТАЛЛОСТРОЙ  Нояб.'!CD8:CE8,'[12]МЕТАЛЛОСТРОЙ  Дек.'!CD8:CE8)</f>
        <v>0</v>
      </c>
      <c r="CF13" s="43"/>
      <c r="CG13" s="48">
        <f>SUM('[1]МЕТАЛЛОСТРОЙ Янв.'!CF8:CG8,'[2]МЕТАЛЛОСТРОЙ Февр.'!CF8:CG8,'[3]МЕТАЛЛОСТРОЙ Март'!CF8:CG8,'[4]МЕТАЛЛОСТРОЙ  Апр.'!CF8:CG8,'[5]МЕТАЛЛОСТРОЙ Май'!CF8:CG8,'[6]МЕТАЛЛОСТРОЙ Июнь'!CF8:CG8,'[7]МЕТАЛЛОСТРОЙ  Июль'!CF8:CG8,'[8]МЕТАЛЛОСТРОЙ  Авг.'!CF8:CG8,'[9]МЕТАЛЛОСТРОЙ  Сент.'!CF8:CG8,'[10]МЕТАЛЛОСТРОЙ  Окт.'!CF8:CG8+'[11]МЕТАЛЛОСТРОЙ  Нояб.'!CF8:CG8,'[11]МЕТАЛЛОСТРОЙ  Нояб.'!CF8:CG8,'[12]МЕТАЛЛОСТРОЙ  Дек.'!CF8:CG8)</f>
        <v>0</v>
      </c>
      <c r="CH13" s="43"/>
      <c r="CI13" s="48">
        <f>SUM('[1]МЕТАЛЛОСТРОЙ Янв.'!CH8:CI8,'[2]МЕТАЛЛОСТРОЙ Февр.'!CH8:CI8,'[3]МЕТАЛЛОСТРОЙ Март'!CH8:CI8,'[4]МЕТАЛЛОСТРОЙ  Апр.'!CH8:CI8,'[5]МЕТАЛЛОСТРОЙ Май'!CH8:CI8,'[6]МЕТАЛЛОСТРОЙ Июнь'!CH8:CI8,'[7]МЕТАЛЛОСТРОЙ  Июль'!CH8:CI8,'[8]МЕТАЛЛОСТРОЙ  Авг.'!CH8:CI8,'[9]МЕТАЛЛОСТРОЙ  Сент.'!CH8:CI8,'[10]МЕТАЛЛОСТРОЙ  Окт.'!CH8:CI8+'[11]МЕТАЛЛОСТРОЙ  Нояб.'!CH8:CI8,'[11]МЕТАЛЛОСТРОЙ  Нояб.'!CH8:CI8,'[12]МЕТАЛЛОСТРОЙ  Дек.'!CH8:CI8)</f>
        <v>0</v>
      </c>
      <c r="CJ13" s="43">
        <v>10</v>
      </c>
      <c r="CK13" s="48">
        <f>SUM('[1]МЕТАЛЛОСТРОЙ Янв.'!CJ8:CK8,'[2]МЕТАЛЛОСТРОЙ Февр.'!CJ8:CK8,'[3]МЕТАЛЛОСТРОЙ Март'!CJ8:CK8,'[4]МЕТАЛЛОСТРОЙ  Апр.'!CJ8:CK8,'[5]МЕТАЛЛОСТРОЙ Май'!CJ8:CK8,'[6]МЕТАЛЛОСТРОЙ Июнь'!CJ8:CK8,'[7]МЕТАЛЛОСТРОЙ  Июль'!CJ8:CK8,'[8]МЕТАЛЛОСТРОЙ  Авг.'!CJ8:CK8,'[9]МЕТАЛЛОСТРОЙ  Сент.'!CJ8:CK8,'[10]МЕТАЛЛОСТРОЙ  Окт.'!CJ8:CK8+'[11]МЕТАЛЛОСТРОЙ  Нояб.'!CJ8:CK8,'[11]МЕТАЛЛОСТРОЙ  Нояб.'!CJ8:CK8,'[12]МЕТАЛЛОСТРОЙ  Дек.'!CJ8:CK8)</f>
        <v>0</v>
      </c>
      <c r="CL13" s="43"/>
      <c r="CM13" s="48">
        <f>SUM('[1]МЕТАЛЛОСТРОЙ Янв.'!CL8:CM8,'[2]МЕТАЛЛОСТРОЙ Февр.'!CL8:CM8,'[3]МЕТАЛЛОСТРОЙ Март'!CL8:CM8,'[4]МЕТАЛЛОСТРОЙ  Апр.'!CL8:CM8,'[5]МЕТАЛЛОСТРОЙ Май'!CL8:CM8,'[6]МЕТАЛЛОСТРОЙ Июнь'!CL8:CM8,'[7]МЕТАЛЛОСТРОЙ  Июль'!CL8:CM8,'[8]МЕТАЛЛОСТРОЙ  Авг.'!CL8:CM8,'[9]МЕТАЛЛОСТРОЙ  Сент.'!CL8:CM8,'[10]МЕТАЛЛОСТРОЙ  Окт.'!CL8:CM8+'[11]МЕТАЛЛОСТРОЙ  Нояб.'!CL8:CM8,'[11]МЕТАЛЛОСТРОЙ  Нояб.'!CL8:CM8,'[12]МЕТАЛЛОСТРОЙ  Дек.'!CL8:CM8)</f>
        <v>0</v>
      </c>
      <c r="CN13" s="43"/>
      <c r="CO13" s="48">
        <f>SUM('[1]МЕТАЛЛОСТРОЙ Янв.'!CN8:CO8,'[2]МЕТАЛЛОСТРОЙ Февр.'!CN8:CO8,'[3]МЕТАЛЛОСТРОЙ Март'!CN8:CO8,'[4]МЕТАЛЛОСТРОЙ  Апр.'!CN8:CO8,'[5]МЕТАЛЛОСТРОЙ Май'!CN8:CO8,'[6]МЕТАЛЛОСТРОЙ Июнь'!CN8:CO8,'[7]МЕТАЛЛОСТРОЙ  Июль'!CN8:CO8,'[8]МЕТАЛЛОСТРОЙ  Авг.'!CN8:CO8,'[9]МЕТАЛЛОСТРОЙ  Сент.'!CN8:CO8,'[10]МЕТАЛЛОСТРОЙ  Окт.'!CN8:CO8+'[11]МЕТАЛЛОСТРОЙ  Нояб.'!CN8:CO8,'[11]МЕТАЛЛОСТРОЙ  Нояб.'!CN8:CO8,'[12]МЕТАЛЛОСТРОЙ  Дек.'!CN8:CO8)</f>
        <v>0</v>
      </c>
      <c r="CQ13" s="94"/>
    </row>
    <row r="14" spans="1:95" ht="15.95" customHeight="1" x14ac:dyDescent="0.25">
      <c r="A14" s="196"/>
      <c r="B14" s="237"/>
      <c r="C14" s="22" t="s">
        <v>5</v>
      </c>
      <c r="D14" s="55">
        <v>10</v>
      </c>
      <c r="E14" s="49">
        <f>SUM('[1]МЕТАЛЛОСТРОЙ Янв.'!D9:E9,'[2]МЕТАЛЛОСТРОЙ Февр.'!D9:E9,'[3]МЕТАЛЛОСТРОЙ Март'!D9:E9,'[4]МЕТАЛЛОСТРОЙ  Апр.'!D9:E9,'[5]МЕТАЛЛОСТРОЙ Май'!D9:E9,'[6]МЕТАЛЛОСТРОЙ Июнь'!D9:E9,'[7]МЕТАЛЛОСТРОЙ  Июль'!D9:E9,'[8]МЕТАЛЛОСТРОЙ  Авг.'!D9:E9,'[9]МЕТАЛЛОСТРОЙ  Сент.'!D9:E9,'[10]МЕТАЛЛОСТРОЙ  Окт.'!D9:E9+'[11]МЕТАЛЛОСТРОЙ  Нояб.'!D9:E9,'[11]МЕТАЛЛОСТРОЙ  Нояб.'!D9:E9,'[12]МЕТАЛЛОСТРОЙ  Дек.'!D9:E9)</f>
        <v>0</v>
      </c>
      <c r="F14" s="47"/>
      <c r="G14" s="49">
        <f>SUM('[1]МЕТАЛЛОСТРОЙ Янв.'!F9:G9,'[2]МЕТАЛЛОСТРОЙ Февр.'!F9:G9,'[3]МЕТАЛЛОСТРОЙ Март'!F9:G9,'[4]МЕТАЛЛОСТРОЙ  Апр.'!F9:G9,'[5]МЕТАЛЛОСТРОЙ Май'!F9:G9,'[6]МЕТАЛЛОСТРОЙ Июнь'!F9:G9,'[7]МЕТАЛЛОСТРОЙ  Июль'!F9:G9,'[8]МЕТАЛЛОСТРОЙ  Авг.'!F9:G9,'[9]МЕТАЛЛОСТРОЙ  Сент.'!F9:G9,'[10]МЕТАЛЛОСТРОЙ  Окт.'!F9:G9+'[11]МЕТАЛЛОСТРОЙ  Нояб.'!F9:G9,'[11]МЕТАЛЛОСТРОЙ  Нояб.'!F9:G9,'[12]МЕТАЛЛОСТРОЙ  Дек.'!F9:G9)</f>
        <v>0</v>
      </c>
      <c r="H14" s="47"/>
      <c r="I14" s="49">
        <f>SUM('[1]МЕТАЛЛОСТРОЙ Янв.'!H9:I9,'[2]МЕТАЛЛОСТРОЙ Февр.'!H9:I9,'[3]МЕТАЛЛОСТРОЙ Март'!H9:I9,'[4]МЕТАЛЛОСТРОЙ  Апр.'!H9:I9,'[5]МЕТАЛЛОСТРОЙ Май'!H9:I9,'[6]МЕТАЛЛОСТРОЙ Июнь'!H9:I9,'[7]МЕТАЛЛОСТРОЙ  Июль'!H9:I9,'[8]МЕТАЛЛОСТРОЙ  Авг.'!H9:I9,'[9]МЕТАЛЛОСТРОЙ  Сент.'!H9:I9,'[10]МЕТАЛЛОСТРОЙ  Окт.'!H9:I9+'[11]МЕТАЛЛОСТРОЙ  Нояб.'!H9:I9,'[11]МЕТАЛЛОСТРОЙ  Нояб.'!H9:I9,'[12]МЕТАЛЛОСТРОЙ  Дек.'!H9:I9)</f>
        <v>0</v>
      </c>
      <c r="J14" s="47"/>
      <c r="K14" s="49">
        <f>SUM('[1]МЕТАЛЛОСТРОЙ Янв.'!J9:K9,'[2]МЕТАЛЛОСТРОЙ Февр.'!J9:K9,'[3]МЕТАЛЛОСТРОЙ Март'!J9:K9,'[4]МЕТАЛЛОСТРОЙ  Апр.'!J9:K9,'[5]МЕТАЛЛОСТРОЙ Май'!J9:K9,'[6]МЕТАЛЛОСТРОЙ Июнь'!J9:K9,'[7]МЕТАЛЛОСТРОЙ  Июль'!J9:K9,'[8]МЕТАЛЛОСТРОЙ  Авг.'!J9:K9,'[9]МЕТАЛЛОСТРОЙ  Сент.'!J9:K9,'[10]МЕТАЛЛОСТРОЙ  Окт.'!J9:K9+'[11]МЕТАЛЛОСТРОЙ  Нояб.'!J9:K9,'[11]МЕТАЛЛОСТРОЙ  Нояб.'!J9:K9,'[12]МЕТАЛЛОСТРОЙ  Дек.'!J9:K9)</f>
        <v>0</v>
      </c>
      <c r="L14" s="47"/>
      <c r="M14" s="49">
        <f>SUM('[1]МЕТАЛЛОСТРОЙ Янв.'!L9:M9,'[2]МЕТАЛЛОСТРОЙ Февр.'!L9:M9,'[3]МЕТАЛЛОСТРОЙ Март'!L9:M9,'[4]МЕТАЛЛОСТРОЙ  Апр.'!L9:M9,'[5]МЕТАЛЛОСТРОЙ Май'!L9:M9,'[6]МЕТАЛЛОСТРОЙ Июнь'!L9:M9,'[7]МЕТАЛЛОСТРОЙ  Июль'!L9:M9,'[8]МЕТАЛЛОСТРОЙ  Авг.'!L9:M9,'[9]МЕТАЛЛОСТРОЙ  Сент.'!L9:M9,'[10]МЕТАЛЛОСТРОЙ  Окт.'!L9:M9+'[11]МЕТАЛЛОСТРОЙ  Нояб.'!L9:M9,'[11]МЕТАЛЛОСТРОЙ  Нояб.'!L9:M9,'[12]МЕТАЛЛОСТРОЙ  Дек.'!L9:M9)</f>
        <v>0</v>
      </c>
      <c r="N14" s="47"/>
      <c r="O14" s="49">
        <f>SUM('[1]МЕТАЛЛОСТРОЙ Янв.'!N9:O9,'[2]МЕТАЛЛОСТРОЙ Февр.'!N9:O9,'[3]МЕТАЛЛОСТРОЙ Март'!N9:O9,'[4]МЕТАЛЛОСТРОЙ  Апр.'!N9:O9,'[5]МЕТАЛЛОСТРОЙ Май'!N9:O9,'[6]МЕТАЛЛОСТРОЙ Июнь'!N9:O9,'[7]МЕТАЛЛОСТРОЙ  Июль'!N9:O9,'[8]МЕТАЛЛОСТРОЙ  Авг.'!N9:O9,'[9]МЕТАЛЛОСТРОЙ  Сент.'!N9:O9,'[10]МЕТАЛЛОСТРОЙ  Окт.'!N9:O9+'[11]МЕТАЛЛОСТРОЙ  Нояб.'!N9:O9,'[11]МЕТАЛЛОСТРОЙ  Нояб.'!N9:O9,'[12]МЕТАЛЛОСТРОЙ  Дек.'!N9:O9)</f>
        <v>0</v>
      </c>
      <c r="P14" s="47"/>
      <c r="Q14" s="49">
        <f>SUM('[1]МЕТАЛЛОСТРОЙ Янв.'!P9:Q9,'[2]МЕТАЛЛОСТРОЙ Февр.'!P9:Q9,'[3]МЕТАЛЛОСТРОЙ Март'!P9:Q9,'[4]МЕТАЛЛОСТРОЙ  Апр.'!P9:Q9,'[5]МЕТАЛЛОСТРОЙ Май'!P9:Q9,'[6]МЕТАЛЛОСТРОЙ Июнь'!P9:Q9,'[7]МЕТАЛЛОСТРОЙ  Июль'!P9:Q9,'[8]МЕТАЛЛОСТРОЙ  Авг.'!P9:Q9,'[9]МЕТАЛЛОСТРОЙ  Сент.'!P9:Q9,'[10]МЕТАЛЛОСТРОЙ  Окт.'!P9:Q9+'[11]МЕТАЛЛОСТРОЙ  Нояб.'!P9:Q9,'[11]МЕТАЛЛОСТРОЙ  Нояб.'!P9:Q9,'[12]МЕТАЛЛОСТРОЙ  Дек.'!P9:Q9)</f>
        <v>0</v>
      </c>
      <c r="R14" s="47"/>
      <c r="S14" s="49">
        <f>SUM('[1]МЕТАЛЛОСТРОЙ Янв.'!R9:S9,'[2]МЕТАЛЛОСТРОЙ Февр.'!R9:S9,'[3]МЕТАЛЛОСТРОЙ Март'!R9:S9,'[4]МЕТАЛЛОСТРОЙ  Апр.'!R9:S9,'[5]МЕТАЛЛОСТРОЙ Май'!R9:S9,'[6]МЕТАЛЛОСТРОЙ Июнь'!R9:S9,'[7]МЕТАЛЛОСТРОЙ  Июль'!R9:S9,'[8]МЕТАЛЛОСТРОЙ  Авг.'!R9:S9,'[9]МЕТАЛЛОСТРОЙ  Сент.'!R9:S9,'[10]МЕТАЛЛОСТРОЙ  Окт.'!R9:S9+'[11]МЕТАЛЛОСТРОЙ  Нояб.'!R9:S9,'[11]МЕТАЛЛОСТРОЙ  Нояб.'!R9:S9,'[12]МЕТАЛЛОСТРОЙ  Дек.'!R9:S9)</f>
        <v>0</v>
      </c>
      <c r="T14" s="47"/>
      <c r="U14" s="49">
        <f>SUM('[1]МЕТАЛЛОСТРОЙ Янв.'!T9:U9,'[2]МЕТАЛЛОСТРОЙ Февр.'!T9:U9,'[3]МЕТАЛЛОСТРОЙ Март'!T9:U9,'[4]МЕТАЛЛОСТРОЙ  Апр.'!T9:U9,'[5]МЕТАЛЛОСТРОЙ Май'!T9:U9,'[6]МЕТАЛЛОСТРОЙ Июнь'!T9:U9,'[7]МЕТАЛЛОСТРОЙ  Июль'!T9:U9,'[8]МЕТАЛЛОСТРОЙ  Авг.'!T9:U9,'[9]МЕТАЛЛОСТРОЙ  Сент.'!T9:U9,'[10]МЕТАЛЛОСТРОЙ  Окт.'!T9:U9+'[11]МЕТАЛЛОСТРОЙ  Нояб.'!T9:U9,'[11]МЕТАЛЛОСТРОЙ  Нояб.'!T9:U9,'[12]МЕТАЛЛОСТРОЙ  Дек.'!T9:U9)</f>
        <v>0</v>
      </c>
      <c r="V14" s="47"/>
      <c r="W14" s="49">
        <f>SUM('[1]МЕТАЛЛОСТРОЙ Янв.'!V9:W9,'[2]МЕТАЛЛОСТРОЙ Февр.'!V9:W9,'[3]МЕТАЛЛОСТРОЙ Март'!V9:W9,'[4]МЕТАЛЛОСТРОЙ  Апр.'!V9:W9,'[5]МЕТАЛЛОСТРОЙ Май'!V9:W9,'[6]МЕТАЛЛОСТРОЙ Июнь'!V9:W9,'[7]МЕТАЛЛОСТРОЙ  Июль'!V9:W9,'[8]МЕТАЛЛОСТРОЙ  Авг.'!V9:W9,'[9]МЕТАЛЛОСТРОЙ  Сент.'!V9:W9,'[10]МЕТАЛЛОСТРОЙ  Окт.'!V9:W9+'[11]МЕТАЛЛОСТРОЙ  Нояб.'!V9:W9,'[11]МЕТАЛЛОСТРОЙ  Нояб.'!V9:W9,'[12]МЕТАЛЛОСТРОЙ  Дек.'!V9:W9)</f>
        <v>0</v>
      </c>
      <c r="X14" s="47"/>
      <c r="Y14" s="49">
        <f>SUM('[1]МЕТАЛЛОСТРОЙ Янв.'!X9:Y9,'[2]МЕТАЛЛОСТРОЙ Февр.'!X9:Y9,'[3]МЕТАЛЛОСТРОЙ Март'!X9:Y9,'[4]МЕТАЛЛОСТРОЙ  Апр.'!X9:Y9,'[5]МЕТАЛЛОСТРОЙ Май'!X9:Y9,'[6]МЕТАЛЛОСТРОЙ Июнь'!X9:Y9,'[7]МЕТАЛЛОСТРОЙ  Июль'!X9:Y9,'[8]МЕТАЛЛОСТРОЙ  Авг.'!X9:Y9,'[9]МЕТАЛЛОСТРОЙ  Сент.'!X9:Y9,'[10]МЕТАЛЛОСТРОЙ  Окт.'!X9:Y9+'[11]МЕТАЛЛОСТРОЙ  Нояб.'!X9:Y9,'[11]МЕТАЛЛОСТРОЙ  Нояб.'!X9:Y9,'[12]МЕТАЛЛОСТРОЙ  Дек.'!X9:Y9)</f>
        <v>0</v>
      </c>
      <c r="Z14" s="47"/>
      <c r="AA14" s="49">
        <f>SUM('[1]МЕТАЛЛОСТРОЙ Янв.'!Z9:AA9,'[2]МЕТАЛЛОСТРОЙ Февр.'!Z9:AA9,'[3]МЕТАЛЛОСТРОЙ Март'!Z9:AA9,'[4]МЕТАЛЛОСТРОЙ  Апр.'!Z9:AA9,'[5]МЕТАЛЛОСТРОЙ Май'!Z9:AA9,'[6]МЕТАЛЛОСТРОЙ Июнь'!Z9:AA9,'[7]МЕТАЛЛОСТРОЙ  Июль'!Z9:AA9,'[8]МЕТАЛЛОСТРОЙ  Авг.'!Z9:AA9,'[9]МЕТАЛЛОСТРОЙ  Сент.'!Z9:AA9,'[10]МЕТАЛЛОСТРОЙ  Окт.'!Z9:AA9+'[11]МЕТАЛЛОСТРОЙ  Нояб.'!Z9:AA9,'[11]МЕТАЛЛОСТРОЙ  Нояб.'!Z9:AA9,'[12]МЕТАЛЛОСТРОЙ  Дек.'!Z9:AA9)</f>
        <v>0</v>
      </c>
      <c r="AB14" s="47"/>
      <c r="AC14" s="49">
        <f>SUM('[1]МЕТАЛЛОСТРОЙ Янв.'!AB9:AC9,'[2]МЕТАЛЛОСТРОЙ Февр.'!AB9:AC9,'[3]МЕТАЛЛОСТРОЙ Март'!AB9:AC9,'[4]МЕТАЛЛОСТРОЙ  Апр.'!AB9:AC9,'[5]МЕТАЛЛОСТРОЙ Май'!AB9:AC9,'[6]МЕТАЛЛОСТРОЙ Июнь'!AB9:AC9,'[7]МЕТАЛЛОСТРОЙ  Июль'!AB9:AC9,'[8]МЕТАЛЛОСТРОЙ  Авг.'!AB9:AC9,'[9]МЕТАЛЛОСТРОЙ  Сент.'!AB9:AC9,'[10]МЕТАЛЛОСТРОЙ  Окт.'!AB9:AC9+'[11]МЕТАЛЛОСТРОЙ  Нояб.'!AB9:AC9,'[11]МЕТАЛЛОСТРОЙ  Нояб.'!AB9:AC9,'[12]МЕТАЛЛОСТРОЙ  Дек.'!AB9:AC9)</f>
        <v>0</v>
      </c>
      <c r="AD14" s="47"/>
      <c r="AE14" s="49">
        <f>SUM('[1]МЕТАЛЛОСТРОЙ Янв.'!AD9:AE9,'[2]МЕТАЛЛОСТРОЙ Февр.'!AD9:AE9,'[3]МЕТАЛЛОСТРОЙ Март'!AD9:AE9,'[4]МЕТАЛЛОСТРОЙ  Апр.'!AD9:AE9,'[5]МЕТАЛЛОСТРОЙ Май'!AD9:AE9,'[6]МЕТАЛЛОСТРОЙ Июнь'!AD9:AE9,'[7]МЕТАЛЛОСТРОЙ  Июль'!AD9:AE9,'[8]МЕТАЛЛОСТРОЙ  Авг.'!AD9:AE9,'[9]МЕТАЛЛОСТРОЙ  Сент.'!AD9:AE9,'[10]МЕТАЛЛОСТРОЙ  Окт.'!AD9:AE9+'[11]МЕТАЛЛОСТРОЙ  Нояб.'!AD9:AE9,'[11]МЕТАЛЛОСТРОЙ  Нояб.'!AD9:AE9,'[12]МЕТАЛЛОСТРОЙ  Дек.'!AD9:AE9)</f>
        <v>0</v>
      </c>
      <c r="AF14" s="47"/>
      <c r="AG14" s="49">
        <f>SUM('[1]МЕТАЛЛОСТРОЙ Янв.'!AF9:AG9,'[2]МЕТАЛЛОСТРОЙ Февр.'!AF9:AG9,'[3]МЕТАЛЛОСТРОЙ Март'!AF9:AG9,'[4]МЕТАЛЛОСТРОЙ  Апр.'!AF9:AG9,'[5]МЕТАЛЛОСТРОЙ Май'!AF9:AG9,'[6]МЕТАЛЛОСТРОЙ Июнь'!AF9:AG9,'[7]МЕТАЛЛОСТРОЙ  Июль'!AF9:AG9,'[8]МЕТАЛЛОСТРОЙ  Авг.'!AF9:AG9,'[9]МЕТАЛЛОСТРОЙ  Сент.'!AF9:AG9,'[10]МЕТАЛЛОСТРОЙ  Окт.'!AF9:AG9+'[11]МЕТАЛЛОСТРОЙ  Нояб.'!AF9:AG9,'[11]МЕТАЛЛОСТРОЙ  Нояб.'!AF9:AG9,'[12]МЕТАЛЛОСТРОЙ  Дек.'!AF9:AG9)</f>
        <v>0</v>
      </c>
      <c r="AH14" s="47"/>
      <c r="AI14" s="49">
        <f>SUM('[1]МЕТАЛЛОСТРОЙ Янв.'!AH9:AI9,'[2]МЕТАЛЛОСТРОЙ Февр.'!AH9:AI9,'[3]МЕТАЛЛОСТРОЙ Март'!AH9:AI9,'[4]МЕТАЛЛОСТРОЙ  Апр.'!AH9:AI9,'[5]МЕТАЛЛОСТРОЙ Май'!AH9:AI9,'[6]МЕТАЛЛОСТРОЙ Июнь'!AH9:AI9,'[7]МЕТАЛЛОСТРОЙ  Июль'!AH9:AI9,'[8]МЕТАЛЛОСТРОЙ  Авг.'!AH9:AI9,'[9]МЕТАЛЛОСТРОЙ  Сент.'!AH9:AI9,'[10]МЕТАЛЛОСТРОЙ  Окт.'!AH9:AI9+'[11]МЕТАЛЛОСТРОЙ  Нояб.'!AH9:AI9,'[11]МЕТАЛЛОСТРОЙ  Нояб.'!AH9:AI9,'[12]МЕТАЛЛОСТРОЙ  Дек.'!AH9:AI9)</f>
        <v>0</v>
      </c>
      <c r="AJ14" s="47"/>
      <c r="AK14" s="49">
        <f>SUM('[1]МЕТАЛЛОСТРОЙ Янв.'!AJ9:AK9,'[2]МЕТАЛЛОСТРОЙ Февр.'!AJ9:AK9,'[3]МЕТАЛЛОСТРОЙ Март'!AJ9:AK9,'[4]МЕТАЛЛОСТРОЙ  Апр.'!AJ9:AK9,'[5]МЕТАЛЛОСТРОЙ Май'!AJ9:AK9,'[6]МЕТАЛЛОСТРОЙ Июнь'!AJ9:AK9,'[7]МЕТАЛЛОСТРОЙ  Июль'!AJ9:AK9,'[8]МЕТАЛЛОСТРОЙ  Авг.'!AJ9:AK9,'[9]МЕТАЛЛОСТРОЙ  Сент.'!AJ9:AK9,'[10]МЕТАЛЛОСТРОЙ  Окт.'!AJ9:AK9+'[11]МЕТАЛЛОСТРОЙ  Нояб.'!AJ9:AK9,'[11]МЕТАЛЛОСТРОЙ  Нояб.'!AJ9:AK9,'[12]МЕТАЛЛОСТРОЙ  Дек.'!AJ9:AK9)</f>
        <v>0</v>
      </c>
      <c r="AL14" s="47"/>
      <c r="AM14" s="49">
        <f>SUM('[1]МЕТАЛЛОСТРОЙ Янв.'!AL9:AM9,'[2]МЕТАЛЛОСТРОЙ Февр.'!AL9:AM9,'[3]МЕТАЛЛОСТРОЙ Март'!AL9:AM9,'[4]МЕТАЛЛОСТРОЙ  Апр.'!AL9:AM9,'[5]МЕТАЛЛОСТРОЙ Май'!AL9:AM9,'[6]МЕТАЛЛОСТРОЙ Июнь'!AL9:AM9,'[7]МЕТАЛЛОСТРОЙ  Июль'!AL9:AM9,'[8]МЕТАЛЛОСТРОЙ  Авг.'!AL9:AM9,'[9]МЕТАЛЛОСТРОЙ  Сент.'!AL9:AM9,'[10]МЕТАЛЛОСТРОЙ  Окт.'!AL9:AM9+'[11]МЕТАЛЛОСТРОЙ  Нояб.'!AL9:AM9,'[11]МЕТАЛЛОСТРОЙ  Нояб.'!AL9:AM9,'[12]МЕТАЛЛОСТРОЙ  Дек.'!AL9:AM9)</f>
        <v>0</v>
      </c>
      <c r="AN14" s="47"/>
      <c r="AO14" s="49">
        <f>SUM('[1]МЕТАЛЛОСТРОЙ Янв.'!AN9:AO9,'[2]МЕТАЛЛОСТРОЙ Февр.'!AN9:AO9,'[3]МЕТАЛЛОСТРОЙ Март'!AN9:AO9,'[4]МЕТАЛЛОСТРОЙ  Апр.'!AN9:AO9,'[5]МЕТАЛЛОСТРОЙ Май'!AN9:AO9,'[6]МЕТАЛЛОСТРОЙ Июнь'!AN9:AO9,'[7]МЕТАЛЛОСТРОЙ  Июль'!AN9:AO9,'[8]МЕТАЛЛОСТРОЙ  Авг.'!AN9:AO9,'[9]МЕТАЛЛОСТРОЙ  Сент.'!AN9:AO9,'[10]МЕТАЛЛОСТРОЙ  Окт.'!AN9:AO9+'[11]МЕТАЛЛОСТРОЙ  Нояб.'!AN9:AO9,'[11]МЕТАЛЛОСТРОЙ  Нояб.'!AN9:AO9,'[12]МЕТАЛЛОСТРОЙ  Дек.'!AN9:AO9)</f>
        <v>0</v>
      </c>
      <c r="AP14" s="47"/>
      <c r="AQ14" s="49">
        <f>SUM('[1]МЕТАЛЛОСТРОЙ Янв.'!AP9:AQ9,'[2]МЕТАЛЛОСТРОЙ Февр.'!AP9:AQ9,'[3]МЕТАЛЛОСТРОЙ Март'!AP9:AQ9,'[4]МЕТАЛЛОСТРОЙ  Апр.'!AP9:AQ9,'[5]МЕТАЛЛОСТРОЙ Май'!AP9:AQ9,'[6]МЕТАЛЛОСТРОЙ Июнь'!AP9:AQ9,'[7]МЕТАЛЛОСТРОЙ  Июль'!AP9:AQ9,'[8]МЕТАЛЛОСТРОЙ  Авг.'!AP9:AQ9,'[9]МЕТАЛЛОСТРОЙ  Сент.'!AP9:AQ9,'[10]МЕТАЛЛОСТРОЙ  Окт.'!AP9:AQ9+'[11]МЕТАЛЛОСТРОЙ  Нояб.'!AP9:AQ9,'[11]МЕТАЛЛОСТРОЙ  Нояб.'!AP9:AQ9,'[12]МЕТАЛЛОСТРОЙ  Дек.'!AP9:AQ9)</f>
        <v>0</v>
      </c>
      <c r="AR14" s="47"/>
      <c r="AS14" s="49">
        <f>SUM('[1]МЕТАЛЛОСТРОЙ Янв.'!AR9:AS9,'[2]МЕТАЛЛОСТРОЙ Февр.'!AR9:AS9,'[3]МЕТАЛЛОСТРОЙ Март'!AR9:AS9,'[4]МЕТАЛЛОСТРОЙ  Апр.'!AR9:AS9,'[5]МЕТАЛЛОСТРОЙ Май'!AR9:AS9,'[6]МЕТАЛЛОСТРОЙ Июнь'!AR9:AS9,'[7]МЕТАЛЛОСТРОЙ  Июль'!AR9:AS9,'[8]МЕТАЛЛОСТРОЙ  Авг.'!AR9:AS9,'[9]МЕТАЛЛОСТРОЙ  Сент.'!AR9:AS9,'[10]МЕТАЛЛОСТРОЙ  Окт.'!AR9:AS9+'[11]МЕТАЛЛОСТРОЙ  Нояб.'!AR9:AS9,'[11]МЕТАЛЛОСТРОЙ  Нояб.'!AR9:AS9,'[12]МЕТАЛЛОСТРОЙ  Дек.'!AR9:AS9)</f>
        <v>0</v>
      </c>
      <c r="AT14" s="47"/>
      <c r="AU14" s="49">
        <f>SUM('[1]МЕТАЛЛОСТРОЙ Янв.'!AT9:AU9,'[2]МЕТАЛЛОСТРОЙ Февр.'!AT9:AU9,'[3]МЕТАЛЛОСТРОЙ Март'!AT9:AU9,'[4]МЕТАЛЛОСТРОЙ  Апр.'!AT9:AU9,'[5]МЕТАЛЛОСТРОЙ Май'!AT9:AU9,'[6]МЕТАЛЛОСТРОЙ Июнь'!AT9:AU9,'[7]МЕТАЛЛОСТРОЙ  Июль'!AT9:AU9,'[8]МЕТАЛЛОСТРОЙ  Авг.'!AT9:AU9,'[9]МЕТАЛЛОСТРОЙ  Сент.'!AT9:AU9,'[10]МЕТАЛЛОСТРОЙ  Окт.'!AT9:AU9+'[11]МЕТАЛЛОСТРОЙ  Нояб.'!AT9:AU9,'[11]МЕТАЛЛОСТРОЙ  Нояб.'!AT9:AU9,'[12]МЕТАЛЛОСТРОЙ  Дек.'!AT9:AU9)</f>
        <v>0</v>
      </c>
      <c r="AV14" s="47"/>
      <c r="AW14" s="49">
        <f>SUM('[1]МЕТАЛЛОСТРОЙ Янв.'!AV9:AW9,'[2]МЕТАЛЛОСТРОЙ Февр.'!AV9:AW9,'[3]МЕТАЛЛОСТРОЙ Март'!AV9:AW9,'[4]МЕТАЛЛОСТРОЙ  Апр.'!AV9:AW9,'[5]МЕТАЛЛОСТРОЙ Май'!AV9:AW9,'[6]МЕТАЛЛОСТРОЙ Июнь'!AV9:AW9,'[7]МЕТАЛЛОСТРОЙ  Июль'!AV9:AW9,'[8]МЕТАЛЛОСТРОЙ  Авг.'!AV9:AW9,'[9]МЕТАЛЛОСТРОЙ  Сент.'!AV9:AW9,'[10]МЕТАЛЛОСТРОЙ  Окт.'!AV9:AW9+'[11]МЕТАЛЛОСТРОЙ  Нояб.'!AV9:AW9,'[11]МЕТАЛЛОСТРОЙ  Нояб.'!AV9:AW9,'[12]МЕТАЛЛОСТРОЙ  Дек.'!AV9:AW9)</f>
        <v>0</v>
      </c>
      <c r="AX14" s="47"/>
      <c r="AY14" s="49">
        <f>SUM('[1]МЕТАЛЛОСТРОЙ Янв.'!AX9:AY9,'[2]МЕТАЛЛОСТРОЙ Февр.'!AX9:AY9,'[3]МЕТАЛЛОСТРОЙ Март'!AX9:AY9,'[4]МЕТАЛЛОСТРОЙ  Апр.'!AX9:AY9,'[5]МЕТАЛЛОСТРОЙ Май'!AX9:AY9,'[6]МЕТАЛЛОСТРОЙ Июнь'!AX9:AY9,'[7]МЕТАЛЛОСТРОЙ  Июль'!AX9:AY9,'[8]МЕТАЛЛОСТРОЙ  Авг.'!AX9:AY9,'[9]МЕТАЛЛОСТРОЙ  Сент.'!AX9:AY9,'[10]МЕТАЛЛОСТРОЙ  Окт.'!AX9:AY9+'[11]МЕТАЛЛОСТРОЙ  Нояб.'!AX9:AY9,'[11]МЕТАЛЛОСТРОЙ  Нояб.'!AX9:AY9,'[12]МЕТАЛЛОСТРОЙ  Дек.'!AX9:AY9)</f>
        <v>0</v>
      </c>
      <c r="AZ14" s="47"/>
      <c r="BA14" s="49">
        <f>SUM('[1]МЕТАЛЛОСТРОЙ Янв.'!AZ9:BA9,'[2]МЕТАЛЛОСТРОЙ Февр.'!AZ9:BA9,'[3]МЕТАЛЛОСТРОЙ Март'!AZ9:BA9,'[4]МЕТАЛЛОСТРОЙ  Апр.'!AZ9:BA9,'[5]МЕТАЛЛОСТРОЙ Май'!AZ9:BA9,'[6]МЕТАЛЛОСТРОЙ Июнь'!AZ9:BA9,'[7]МЕТАЛЛОСТРОЙ  Июль'!AZ9:BA9,'[8]МЕТАЛЛОСТРОЙ  Авг.'!AZ9:BA9,'[9]МЕТАЛЛОСТРОЙ  Сент.'!AZ9:BA9,'[10]МЕТАЛЛОСТРОЙ  Окт.'!AZ9:BA9+'[11]МЕТАЛЛОСТРОЙ  Нояб.'!AZ9:BA9,'[11]МЕТАЛЛОСТРОЙ  Нояб.'!AZ9:BA9,'[12]МЕТАЛЛОСТРОЙ  Дек.'!AZ9:BA9)</f>
        <v>0</v>
      </c>
      <c r="BB14" s="47"/>
      <c r="BC14" s="49">
        <f>SUM('[1]МЕТАЛЛОСТРОЙ Янв.'!BB9:BC9,'[2]МЕТАЛЛОСТРОЙ Февр.'!BB9:BC9,'[3]МЕТАЛЛОСТРОЙ Март'!BB9:BC9,'[4]МЕТАЛЛОСТРОЙ  Апр.'!BB9:BC9,'[5]МЕТАЛЛОСТРОЙ Май'!BB9:BC9,'[6]МЕТАЛЛОСТРОЙ Июнь'!BB9:BC9,'[7]МЕТАЛЛОСТРОЙ  Июль'!BB9:BC9,'[8]МЕТАЛЛОСТРОЙ  Авг.'!BB9:BC9,'[9]МЕТАЛЛОСТРОЙ  Сент.'!BB9:BC9,'[10]МЕТАЛЛОСТРОЙ  Окт.'!BB9:BC9+'[11]МЕТАЛЛОСТРОЙ  Нояб.'!BB9:BC9,'[11]МЕТАЛЛОСТРОЙ  Нояб.'!BB9:BC9,'[12]МЕТАЛЛОСТРОЙ  Дек.'!BB9:BC9)</f>
        <v>0</v>
      </c>
      <c r="BD14" s="47"/>
      <c r="BE14" s="49">
        <f>SUM('[1]МЕТАЛЛОСТРОЙ Янв.'!BD9:BE9,'[2]МЕТАЛЛОСТРОЙ Февр.'!BD9:BE9,'[3]МЕТАЛЛОСТРОЙ Март'!BD9:BE9,'[4]МЕТАЛЛОСТРОЙ  Апр.'!BD9:BE9,'[5]МЕТАЛЛОСТРОЙ Май'!BD9:BE9,'[6]МЕТАЛЛОСТРОЙ Июнь'!BD9:BE9,'[7]МЕТАЛЛОСТРОЙ  Июль'!BD9:BE9,'[8]МЕТАЛЛОСТРОЙ  Авг.'!BD9:BE9,'[9]МЕТАЛЛОСТРОЙ  Сент.'!BD9:BE9,'[10]МЕТАЛЛОСТРОЙ  Окт.'!BD9:BE9+'[11]МЕТАЛЛОСТРОЙ  Нояб.'!BD9:BE9,'[11]МЕТАЛЛОСТРОЙ  Нояб.'!BD9:BE9,'[12]МЕТАЛЛОСТРОЙ  Дек.'!BD9:BE9)</f>
        <v>0</v>
      </c>
      <c r="BF14" s="47"/>
      <c r="BG14" s="49">
        <f>SUM('[1]МЕТАЛЛОСТРОЙ Янв.'!BF9:BG9,'[2]МЕТАЛЛОСТРОЙ Февр.'!BF9:BG9,'[3]МЕТАЛЛОСТРОЙ Март'!BF9:BG9,'[4]МЕТАЛЛОСТРОЙ  Апр.'!BF9:BG9,'[5]МЕТАЛЛОСТРОЙ Май'!BF9:BG9,'[6]МЕТАЛЛОСТРОЙ Июнь'!BF9:BG9,'[7]МЕТАЛЛОСТРОЙ  Июль'!BF9:BG9,'[8]МЕТАЛЛОСТРОЙ  Авг.'!BF9:BG9,'[9]МЕТАЛЛОСТРОЙ  Сент.'!BF9:BG9,'[10]МЕТАЛЛОСТРОЙ  Окт.'!BF9:BG9+'[11]МЕТАЛЛОСТРОЙ  Нояб.'!BF9:BG9,'[11]МЕТАЛЛОСТРОЙ  Нояб.'!BF9:BG9,'[12]МЕТАЛЛОСТРОЙ  Дек.'!BF9:BG9)</f>
        <v>0</v>
      </c>
      <c r="BH14" s="55">
        <v>10</v>
      </c>
      <c r="BI14" s="49">
        <f>SUM('[1]МЕТАЛЛОСТРОЙ Янв.'!BH9:BI9,'[2]МЕТАЛЛОСТРОЙ Февр.'!BH9:BI9,'[3]МЕТАЛЛОСТРОЙ Март'!BH9:BI9,'[4]МЕТАЛЛОСТРОЙ  Апр.'!BH9:BI9,'[5]МЕТАЛЛОСТРОЙ Май'!BH9:BI9,'[6]МЕТАЛЛОСТРОЙ Июнь'!BH9:BI9,'[7]МЕТАЛЛОСТРОЙ  Июль'!BH9:BI9,'[8]МЕТАЛЛОСТРОЙ  Авг.'!BH9:BI9,'[9]МЕТАЛЛОСТРОЙ  Сент.'!BH9:BI9,'[10]МЕТАЛЛОСТРОЙ  Окт.'!BH9:BI9+'[11]МЕТАЛЛОСТРОЙ  Нояб.'!BH9:BI9,'[11]МЕТАЛЛОСТРОЙ  Нояб.'!BH9:BI9,'[12]МЕТАЛЛОСТРОЙ  Дек.'!BH9:BI9)</f>
        <v>2.7120000000000002</v>
      </c>
      <c r="BJ14" s="47"/>
      <c r="BK14" s="49">
        <f>SUM('[1]МЕТАЛЛОСТРОЙ Янв.'!BJ9:BK9,'[2]МЕТАЛЛОСТРОЙ Февр.'!BJ9:BK9,'[3]МЕТАЛЛОСТРОЙ Март'!BJ9:BK9,'[4]МЕТАЛЛОСТРОЙ  Апр.'!BJ9:BK9,'[5]МЕТАЛЛОСТРОЙ Май'!BJ9:BK9,'[6]МЕТАЛЛОСТРОЙ Июнь'!BJ9:BK9,'[7]МЕТАЛЛОСТРОЙ  Июль'!BJ9:BK9,'[8]МЕТАЛЛОСТРОЙ  Авг.'!BJ9:BK9,'[9]МЕТАЛЛОСТРОЙ  Сент.'!BJ9:BK9,'[10]МЕТАЛЛОСТРОЙ  Окт.'!BJ9:BK9+'[11]МЕТАЛЛОСТРОЙ  Нояб.'!BJ9:BK9,'[11]МЕТАЛЛОСТРОЙ  Нояб.'!BJ9:BK9,'[12]МЕТАЛЛОСТРОЙ  Дек.'!BJ9:BK9)</f>
        <v>0</v>
      </c>
      <c r="BL14" s="55">
        <v>10</v>
      </c>
      <c r="BM14" s="49">
        <f>SUM('[1]МЕТАЛЛОСТРОЙ Янв.'!BL9:BM9,'[2]МЕТАЛЛОСТРОЙ Февр.'!BL9:BM9,'[3]МЕТАЛЛОСТРОЙ Март'!BL9:BM9,'[4]МЕТАЛЛОСТРОЙ  Апр.'!BL9:BM9,'[5]МЕТАЛЛОСТРОЙ Май'!BL9:BM9,'[6]МЕТАЛЛОСТРОЙ Июнь'!BL9:BM9,'[7]МЕТАЛЛОСТРОЙ  Июль'!BL9:BM9,'[8]МЕТАЛЛОСТРОЙ  Авг.'!BL9:BM9,'[9]МЕТАЛЛОСТРОЙ  Сент.'!BL9:BM9,'[10]МЕТАЛЛОСТРОЙ  Окт.'!BL9:BM9+'[11]МЕТАЛЛОСТРОЙ  Нояб.'!BL9:BM9,'[11]МЕТАЛЛОСТРОЙ  Нояб.'!BL9:BM9,'[12]МЕТАЛЛОСТРОЙ  Дек.'!BL9:BM9)</f>
        <v>0.63600000000000001</v>
      </c>
      <c r="BN14" s="47"/>
      <c r="BO14" s="49">
        <f>SUM('[1]МЕТАЛЛОСТРОЙ Янв.'!BN9:BO9,'[2]МЕТАЛЛОСТРОЙ Февр.'!BN9:BO9,'[3]МЕТАЛЛОСТРОЙ Март'!BN9:BO9,'[4]МЕТАЛЛОСТРОЙ  Апр.'!BN9:BO9,'[5]МЕТАЛЛОСТРОЙ Май'!BN9:BO9,'[6]МЕТАЛЛОСТРОЙ Июнь'!BN9:BO9,'[7]МЕТАЛЛОСТРОЙ  Июль'!BN9:BO9,'[8]МЕТАЛЛОСТРОЙ  Авг.'!BN9:BO9,'[9]МЕТАЛЛОСТРОЙ  Сент.'!BN9:BO9,'[10]МЕТАЛЛОСТРОЙ  Окт.'!BN9:BO9+'[11]МЕТАЛЛОСТРОЙ  Нояб.'!BN9:BO9,'[11]МЕТАЛЛОСТРОЙ  Нояб.'!BN9:BO9,'[12]МЕТАЛЛОСТРОЙ  Дек.'!BN9:BO9)</f>
        <v>0</v>
      </c>
      <c r="BP14" s="47"/>
      <c r="BQ14" s="49">
        <f>SUM('[1]МЕТАЛЛОСТРОЙ Янв.'!BP9:BQ9,'[2]МЕТАЛЛОСТРОЙ Февр.'!BP9:BQ9,'[3]МЕТАЛЛОСТРОЙ Март'!BP9:BQ9,'[4]МЕТАЛЛОСТРОЙ  Апр.'!BP9:BQ9,'[5]МЕТАЛЛОСТРОЙ Май'!BP9:BQ9,'[6]МЕТАЛЛОСТРОЙ Июнь'!BP9:BQ9,'[7]МЕТАЛЛОСТРОЙ  Июль'!BP9:BQ9,'[8]МЕТАЛЛОСТРОЙ  Авг.'!BP9:BQ9,'[9]МЕТАЛЛОСТРОЙ  Сент.'!BP9:BQ9,'[10]МЕТАЛЛОСТРОЙ  Окт.'!BP9:BQ9+'[11]МЕТАЛЛОСТРОЙ  Нояб.'!BP9:BQ9,'[11]МЕТАЛЛОСТРОЙ  Нояб.'!BP9:BQ9,'[12]МЕТАЛЛОСТРОЙ  Дек.'!BP9:BQ9)</f>
        <v>0</v>
      </c>
      <c r="BR14" s="47"/>
      <c r="BS14" s="49">
        <f>SUM('[1]МЕТАЛЛОСТРОЙ Янв.'!BR9:BS9,'[2]МЕТАЛЛОСТРОЙ Февр.'!BR9:BS9,'[3]МЕТАЛЛОСТРОЙ Март'!BR9:BS9,'[4]МЕТАЛЛОСТРОЙ  Апр.'!BR9:BS9,'[5]МЕТАЛЛОСТРОЙ Май'!BR9:BS9,'[6]МЕТАЛЛОСТРОЙ Июнь'!BR9:BS9,'[7]МЕТАЛЛОСТРОЙ  Июль'!BR9:BS9,'[8]МЕТАЛЛОСТРОЙ  Авг.'!BR9:BS9,'[9]МЕТАЛЛОСТРОЙ  Сент.'!BR9:BS9,'[10]МЕТАЛЛОСТРОЙ  Окт.'!BR9:BS9+'[11]МЕТАЛЛОСТРОЙ  Нояб.'!BR9:BS9,'[11]МЕТАЛЛОСТРОЙ  Нояб.'!BR9:BS9,'[12]МЕТАЛЛОСТРОЙ  Дек.'!BR9:BS9)</f>
        <v>0</v>
      </c>
      <c r="BT14" s="47"/>
      <c r="BU14" s="49">
        <f>SUM('[1]МЕТАЛЛОСТРОЙ Янв.'!BT9:BU9,'[2]МЕТАЛЛОСТРОЙ Февр.'!BT9:BU9,'[3]МЕТАЛЛОСТРОЙ Март'!BT9:BU9,'[4]МЕТАЛЛОСТРОЙ  Апр.'!BT9:BU9,'[5]МЕТАЛЛОСТРОЙ Май'!BT9:BU9,'[6]МЕТАЛЛОСТРОЙ Июнь'!BT9:BU9,'[7]МЕТАЛЛОСТРОЙ  Июль'!BT9:BU9,'[8]МЕТАЛЛОСТРОЙ  Авг.'!BT9:BU9,'[9]МЕТАЛЛОСТРОЙ  Сент.'!BT9:BU9,'[10]МЕТАЛЛОСТРОЙ  Окт.'!BT9:BU9+'[11]МЕТАЛЛОСТРОЙ  Нояб.'!BT9:BU9,'[11]МЕТАЛЛОСТРОЙ  Нояб.'!BT9:BU9,'[12]МЕТАЛЛОСТРОЙ  Дек.'!BT9:BU9)</f>
        <v>0</v>
      </c>
      <c r="BV14" s="55">
        <v>16</v>
      </c>
      <c r="BW14" s="49">
        <f>SUM('[1]МЕТАЛЛОСТРОЙ Янв.'!BV9:BW9,'[2]МЕТАЛЛОСТРОЙ Февр.'!BV9:BW9,'[3]МЕТАЛЛОСТРОЙ Март'!BV9:BW9,'[4]МЕТАЛЛОСТРОЙ  Апр.'!BV9:BW9,'[5]МЕТАЛЛОСТРОЙ Май'!BV9:BW9,'[6]МЕТАЛЛОСТРОЙ Июнь'!BV9:BW9,'[7]МЕТАЛЛОСТРОЙ  Июль'!BV9:BW9,'[8]МЕТАЛЛОСТРОЙ  Авг.'!BV9:BW9,'[9]МЕТАЛЛОСТРОЙ  Сент.'!BV9:BW9,'[10]МЕТАЛЛОСТРОЙ  Окт.'!BV9:BW9+'[11]МЕТАЛЛОСТРОЙ  Нояб.'!BV9:BW9,'[11]МЕТАЛЛОСТРОЙ  Нояб.'!BV9:BW9,'[12]МЕТАЛЛОСТРОЙ  Дек.'!BV9:BW9)</f>
        <v>89.688000000000002</v>
      </c>
      <c r="BX14" s="55">
        <v>10</v>
      </c>
      <c r="BY14" s="49">
        <f>SUM('[1]МЕТАЛЛОСТРОЙ Янв.'!BX9:BY9,'[2]МЕТАЛЛОСТРОЙ Февр.'!BX9:BY9,'[3]МЕТАЛЛОСТРОЙ Март'!BX9:BY9,'[4]МЕТАЛЛОСТРОЙ  Апр.'!BX9:BY9,'[5]МЕТАЛЛОСТРОЙ Май'!BX9:BY9,'[6]МЕТАЛЛОСТРОЙ Июнь'!BX9:BY9,'[7]МЕТАЛЛОСТРОЙ  Июль'!BX9:BY9,'[8]МЕТАЛЛОСТРОЙ  Авг.'!BX9:BY9,'[9]МЕТАЛЛОСТРОЙ  Сент.'!BX9:BY9,'[10]МЕТАЛЛОСТРОЙ  Окт.'!BX9:BY9+'[11]МЕТАЛЛОСТРОЙ  Нояб.'!BX9:BY9,'[11]МЕТАЛЛОСТРОЙ  Нояб.'!BX9:BY9,'[12]МЕТАЛЛОСТРОЙ  Дек.'!BX9:BY9)</f>
        <v>0</v>
      </c>
      <c r="BZ14" s="55">
        <v>30</v>
      </c>
      <c r="CA14" s="49">
        <f>SUM('[1]МЕТАЛЛОСТРОЙ Янв.'!BZ9:CA9,'[2]МЕТАЛЛОСТРОЙ Февр.'!BZ9:CA9,'[3]МЕТАЛЛОСТРОЙ Март'!BZ9:CA9,'[4]МЕТАЛЛОСТРОЙ  Апр.'!BZ9:CA9,'[5]МЕТАЛЛОСТРОЙ Май'!BZ9:CA9,'[6]МЕТАЛЛОСТРОЙ Июнь'!BZ9:CA9,'[7]МЕТАЛЛОСТРОЙ  Июль'!BZ9:CA9,'[8]МЕТАЛЛОСТРОЙ  Авг.'!BZ9:CA9,'[9]МЕТАЛЛОСТРОЙ  Сент.'!BZ9:CA9,'[10]МЕТАЛЛОСТРОЙ  Окт.'!BZ9:CA9+'[11]МЕТАЛЛОСТРОЙ  Нояб.'!BZ9:CA9,'[11]МЕТАЛЛОСТРОЙ  Нояб.'!BZ9:CA9,'[12]МЕТАЛЛОСТРОЙ  Дек.'!BZ9:CA9)</f>
        <v>0</v>
      </c>
      <c r="CB14" s="47"/>
      <c r="CC14" s="49">
        <f>SUM('[1]МЕТАЛЛОСТРОЙ Янв.'!CB9:CC9,'[2]МЕТАЛЛОСТРОЙ Февр.'!CB9:CC9,'[3]МЕТАЛЛОСТРОЙ Март'!CB9:CC9,'[4]МЕТАЛЛОСТРОЙ  Апр.'!CB9:CC9,'[5]МЕТАЛЛОСТРОЙ Май'!CB9:CC9,'[6]МЕТАЛЛОСТРОЙ Июнь'!CB9:CC9,'[7]МЕТАЛЛОСТРОЙ  Июль'!CB9:CC9,'[8]МЕТАЛЛОСТРОЙ  Авг.'!CB9:CC9,'[9]МЕТАЛЛОСТРОЙ  Сент.'!CB9:CC9,'[10]МЕТАЛЛОСТРОЙ  Окт.'!CB9:CC9+'[11]МЕТАЛЛОСТРОЙ  Нояб.'!CB9:CC9,'[11]МЕТАЛЛОСТРОЙ  Нояб.'!CB9:CC9,'[12]МЕТАЛЛОСТРОЙ  Дек.'!CB9:CC9)</f>
        <v>0</v>
      </c>
      <c r="CD14" s="55">
        <v>10</v>
      </c>
      <c r="CE14" s="49">
        <f>SUM('[1]МЕТАЛЛОСТРОЙ Янв.'!CD9:CE9,'[2]МЕТАЛЛОСТРОЙ Февр.'!CD9:CE9,'[3]МЕТАЛЛОСТРОЙ Март'!CD9:CE9,'[4]МЕТАЛЛОСТРОЙ  Апр.'!CD9:CE9,'[5]МЕТАЛЛОСТРОЙ Май'!CD9:CE9,'[6]МЕТАЛЛОСТРОЙ Июнь'!CD9:CE9,'[7]МЕТАЛЛОСТРОЙ  Июль'!CD9:CE9,'[8]МЕТАЛЛОСТРОЙ  Авг.'!CD9:CE9,'[9]МЕТАЛЛОСТРОЙ  Сент.'!CD9:CE9,'[10]МЕТАЛЛОСТРОЙ  Окт.'!CD9:CE9+'[11]МЕТАЛЛОСТРОЙ  Нояб.'!CD9:CE9,'[11]МЕТАЛЛОСТРОЙ  Нояб.'!CD9:CE9,'[12]МЕТАЛЛОСТРОЙ  Дек.'!CD9:CE9)</f>
        <v>0</v>
      </c>
      <c r="CF14" s="47"/>
      <c r="CG14" s="49">
        <f>SUM('[1]МЕТАЛЛОСТРОЙ Янв.'!CF9:CG9,'[2]МЕТАЛЛОСТРОЙ Февр.'!CF9:CG9,'[3]МЕТАЛЛОСТРОЙ Март'!CF9:CG9,'[4]МЕТАЛЛОСТРОЙ  Апр.'!CF9:CG9,'[5]МЕТАЛЛОСТРОЙ Май'!CF9:CG9,'[6]МЕТАЛЛОСТРОЙ Июнь'!CF9:CG9,'[7]МЕТАЛЛОСТРОЙ  Июль'!CF9:CG9,'[8]МЕТАЛЛОСТРОЙ  Авг.'!CF9:CG9,'[9]МЕТАЛЛОСТРОЙ  Сент.'!CF9:CG9,'[10]МЕТАЛЛОСТРОЙ  Окт.'!CF9:CG9+'[11]МЕТАЛЛОСТРОЙ  Нояб.'!CF9:CG9,'[11]МЕТАЛЛОСТРОЙ  Нояб.'!CF9:CG9,'[12]МЕТАЛЛОСТРОЙ  Дек.'!CF9:CG9)</f>
        <v>0</v>
      </c>
      <c r="CH14" s="47"/>
      <c r="CI14" s="49">
        <f>SUM('[1]МЕТАЛЛОСТРОЙ Янв.'!CH9:CI9,'[2]МЕТАЛЛОСТРОЙ Февр.'!CH9:CI9,'[3]МЕТАЛЛОСТРОЙ Март'!CH9:CI9,'[4]МЕТАЛЛОСТРОЙ  Апр.'!CH9:CI9,'[5]МЕТАЛЛОСТРОЙ Май'!CH9:CI9,'[6]МЕТАЛЛОСТРОЙ Июнь'!CH9:CI9,'[7]МЕТАЛЛОСТРОЙ  Июль'!CH9:CI9,'[8]МЕТАЛЛОСТРОЙ  Авг.'!CH9:CI9,'[9]МЕТАЛЛОСТРОЙ  Сент.'!CH9:CI9,'[10]МЕТАЛЛОСТРОЙ  Окт.'!CH9:CI9+'[11]МЕТАЛЛОСТРОЙ  Нояб.'!CH9:CI9,'[11]МЕТАЛЛОСТРОЙ  Нояб.'!CH9:CI9,'[12]МЕТАЛЛОСТРОЙ  Дек.'!CH9:CI9)</f>
        <v>0</v>
      </c>
      <c r="CJ14" s="55">
        <v>10</v>
      </c>
      <c r="CK14" s="49">
        <f>SUM('[1]МЕТАЛЛОСТРОЙ Янв.'!CJ9:CK9,'[2]МЕТАЛЛОСТРОЙ Февр.'!CJ9:CK9,'[3]МЕТАЛЛОСТРОЙ Март'!CJ9:CK9,'[4]МЕТАЛЛОСТРОЙ  Апр.'!CJ9:CK9,'[5]МЕТАЛЛОСТРОЙ Май'!CJ9:CK9,'[6]МЕТАЛЛОСТРОЙ Июнь'!CJ9:CK9,'[7]МЕТАЛЛОСТРОЙ  Июль'!CJ9:CK9,'[8]МЕТАЛЛОСТРОЙ  Авг.'!CJ9:CK9,'[9]МЕТАЛЛОСТРОЙ  Сент.'!CJ9:CK9,'[10]МЕТАЛЛОСТРОЙ  Окт.'!CJ9:CK9+'[11]МЕТАЛЛОСТРОЙ  Нояб.'!CJ9:CK9,'[11]МЕТАЛЛОСТРОЙ  Нояб.'!CJ9:CK9,'[12]МЕТАЛЛОСТРОЙ  Дек.'!CJ9:CK9)</f>
        <v>0</v>
      </c>
      <c r="CL14" s="47"/>
      <c r="CM14" s="49">
        <f>SUM('[1]МЕТАЛЛОСТРОЙ Янв.'!CL9:CM9,'[2]МЕТАЛЛОСТРОЙ Февр.'!CL9:CM9,'[3]МЕТАЛЛОСТРОЙ Март'!CL9:CM9,'[4]МЕТАЛЛОСТРОЙ  Апр.'!CL9:CM9,'[5]МЕТАЛЛОСТРОЙ Май'!CL9:CM9,'[6]МЕТАЛЛОСТРОЙ Июнь'!CL9:CM9,'[7]МЕТАЛЛОСТРОЙ  Июль'!CL9:CM9,'[8]МЕТАЛЛОСТРОЙ  Авг.'!CL9:CM9,'[9]МЕТАЛЛОСТРОЙ  Сент.'!CL9:CM9,'[10]МЕТАЛЛОСТРОЙ  Окт.'!CL9:CM9+'[11]МЕТАЛЛОСТРОЙ  Нояб.'!CL9:CM9,'[11]МЕТАЛЛОСТРОЙ  Нояб.'!CL9:CM9,'[12]МЕТАЛЛОСТРОЙ  Дек.'!CL9:CM9)</f>
        <v>0</v>
      </c>
      <c r="CN14" s="47"/>
      <c r="CO14" s="49">
        <f>SUM('[1]МЕТАЛЛОСТРОЙ Янв.'!CN9:CO9,'[2]МЕТАЛЛОСТРОЙ Февр.'!CN9:CO9,'[3]МЕТАЛЛОСТРОЙ Март'!CN9:CO9,'[4]МЕТАЛЛОСТРОЙ  Апр.'!CN9:CO9,'[5]МЕТАЛЛОСТРОЙ Май'!CN9:CO9,'[6]МЕТАЛЛОСТРОЙ Июнь'!CN9:CO9,'[7]МЕТАЛЛОСТРОЙ  Июль'!CN9:CO9,'[8]МЕТАЛЛОСТРОЙ  Авг.'!CN9:CO9,'[9]МЕТАЛЛОСТРОЙ  Сент.'!CN9:CO9,'[10]МЕТАЛЛОСТРОЙ  Окт.'!CN9:CO9+'[11]МЕТАЛЛОСТРОЙ  Нояб.'!CN9:CO9,'[11]МЕТАЛЛОСТРОЙ  Нояб.'!CN9:CO9,'[12]МЕТАЛЛОСТРОЙ  Дек.'!CN9:CO9)</f>
        <v>0</v>
      </c>
      <c r="CQ14" s="94"/>
    </row>
    <row r="15" spans="1:95" ht="15.95" customHeight="1" x14ac:dyDescent="0.25">
      <c r="A15" s="196" t="s">
        <v>55</v>
      </c>
      <c r="B15" s="237" t="s">
        <v>57</v>
      </c>
      <c r="C15" s="22" t="s">
        <v>58</v>
      </c>
      <c r="D15" s="47"/>
      <c r="E15" s="49">
        <f>SUM('[1]МЕТАЛЛОСТРОЙ Янв.'!D10:E10,'[2]МЕТАЛЛОСТРОЙ Февр.'!D10:E10,'[3]МЕТАЛЛОСТРОЙ Март'!D10:E10,'[4]МЕТАЛЛОСТРОЙ  Апр.'!D10:E10,'[5]МЕТАЛЛОСТРОЙ Май'!D10:E10,'[6]МЕТАЛЛОСТРОЙ Июнь'!D10:E10,'[7]МЕТАЛЛОСТРОЙ  Июль'!D10:E10,'[8]МЕТАЛЛОСТРОЙ  Авг.'!D10:E10,'[9]МЕТАЛЛОСТРОЙ  Сент.'!D10:E10,'[10]МЕТАЛЛОСТРОЙ  Окт.'!D10:E10+'[11]МЕТАЛЛОСТРОЙ  Нояб.'!D10:E10,'[11]МЕТАЛЛОСТРОЙ  Нояб.'!D10:E10,'[12]МЕТАЛЛОСТРОЙ  Дек.'!D10:E10)</f>
        <v>0</v>
      </c>
      <c r="F15" s="47"/>
      <c r="G15" s="49">
        <f>SUM('[1]МЕТАЛЛОСТРОЙ Янв.'!F10:G10,'[2]МЕТАЛЛОСТРОЙ Февр.'!F10:G10,'[3]МЕТАЛЛОСТРОЙ Март'!F10:G10,'[4]МЕТАЛЛОСТРОЙ  Апр.'!F10:G10,'[5]МЕТАЛЛОСТРОЙ Май'!F10:G10,'[6]МЕТАЛЛОСТРОЙ Июнь'!F10:G10,'[7]МЕТАЛЛОСТРОЙ  Июль'!F10:G10,'[8]МЕТАЛЛОСТРОЙ  Авг.'!F10:G10,'[9]МЕТАЛЛОСТРОЙ  Сент.'!F10:G10,'[10]МЕТАЛЛОСТРОЙ  Окт.'!F10:G10+'[11]МЕТАЛЛОСТРОЙ  Нояб.'!F10:G10,'[11]МЕТАЛЛОСТРОЙ  Нояб.'!F10:G10,'[12]МЕТАЛЛОСТРОЙ  Дек.'!F10:G10)</f>
        <v>0</v>
      </c>
      <c r="H15" s="47">
        <v>10</v>
      </c>
      <c r="I15" s="49">
        <f>SUM('[1]МЕТАЛЛОСТРОЙ Янв.'!H10:I10,'[2]МЕТАЛЛОСТРОЙ Февр.'!H10:I10,'[3]МЕТАЛЛОСТРОЙ Март'!H10:I10,'[4]МЕТАЛЛОСТРОЙ  Апр.'!H10:I10,'[5]МЕТАЛЛОСТРОЙ Май'!H10:I10,'[6]МЕТАЛЛОСТРОЙ Июнь'!H10:I10,'[7]МЕТАЛЛОСТРОЙ  Июль'!H10:I10,'[8]МЕТАЛЛОСТРОЙ  Авг.'!H10:I10,'[9]МЕТАЛЛОСТРОЙ  Сент.'!H10:I10,'[10]МЕТАЛЛОСТРОЙ  Окт.'!H10:I10+'[11]МЕТАЛЛОСТРОЙ  Нояб.'!H10:I10,'[11]МЕТАЛЛОСТРОЙ  Нояб.'!H10:I10,'[12]МЕТАЛЛОСТРОЙ  Дек.'!H10:I10)</f>
        <v>0</v>
      </c>
      <c r="J15" s="47"/>
      <c r="K15" s="49">
        <f>SUM('[1]МЕТАЛЛОСТРОЙ Янв.'!J10:K10,'[2]МЕТАЛЛОСТРОЙ Февр.'!J10:K10,'[3]МЕТАЛЛОСТРОЙ Март'!J10:K10,'[4]МЕТАЛЛОСТРОЙ  Апр.'!J10:K10,'[5]МЕТАЛЛОСТРОЙ Май'!J10:K10,'[6]МЕТАЛЛОСТРОЙ Июнь'!J10:K10,'[7]МЕТАЛЛОСТРОЙ  Июль'!J10:K10,'[8]МЕТАЛЛОСТРОЙ  Авг.'!J10:K10,'[9]МЕТАЛЛОСТРОЙ  Сент.'!J10:K10,'[10]МЕТАЛЛОСТРОЙ  Окт.'!J10:K10+'[11]МЕТАЛЛОСТРОЙ  Нояб.'!J10:K10,'[11]МЕТАЛЛОСТРОЙ  Нояб.'!J10:K10,'[12]МЕТАЛЛОСТРОЙ  Дек.'!J10:K10)</f>
        <v>0</v>
      </c>
      <c r="L15" s="47"/>
      <c r="M15" s="49">
        <f>SUM('[1]МЕТАЛЛОСТРОЙ Янв.'!L10:M10,'[2]МЕТАЛЛОСТРОЙ Февр.'!L10:M10,'[3]МЕТАЛЛОСТРОЙ Март'!L10:M10,'[4]МЕТАЛЛОСТРОЙ  Апр.'!L10:M10,'[5]МЕТАЛЛОСТРОЙ Май'!L10:M10,'[6]МЕТАЛЛОСТРОЙ Июнь'!L10:M10,'[7]МЕТАЛЛОСТРОЙ  Июль'!L10:M10,'[8]МЕТАЛЛОСТРОЙ  Авг.'!L10:M10,'[9]МЕТАЛЛОСТРОЙ  Сент.'!L10:M10,'[10]МЕТАЛЛОСТРОЙ  Окт.'!L10:M10+'[11]МЕТАЛЛОСТРОЙ  Нояб.'!L10:M10,'[11]МЕТАЛЛОСТРОЙ  Нояб.'!L10:M10,'[12]МЕТАЛЛОСТРОЙ  Дек.'!L10:M10)</f>
        <v>0</v>
      </c>
      <c r="N15" s="47"/>
      <c r="O15" s="49">
        <f>SUM('[1]МЕТАЛЛОСТРОЙ Янв.'!N10:O10,'[2]МЕТАЛЛОСТРОЙ Февр.'!N10:O10,'[3]МЕТАЛЛОСТРОЙ Март'!N10:O10,'[4]МЕТАЛЛОСТРОЙ  Апр.'!N10:O10,'[5]МЕТАЛЛОСТРОЙ Май'!N10:O10,'[6]МЕТАЛЛОСТРОЙ Июнь'!N10:O10,'[7]МЕТАЛЛОСТРОЙ  Июль'!N10:O10,'[8]МЕТАЛЛОСТРОЙ  Авг.'!N10:O10,'[9]МЕТАЛЛОСТРОЙ  Сент.'!N10:O10,'[10]МЕТАЛЛОСТРОЙ  Окт.'!N10:O10+'[11]МЕТАЛЛОСТРОЙ  Нояб.'!N10:O10,'[11]МЕТАЛЛОСТРОЙ  Нояб.'!N10:O10,'[12]МЕТАЛЛОСТРОЙ  Дек.'!N10:O10)</f>
        <v>0</v>
      </c>
      <c r="P15" s="47"/>
      <c r="Q15" s="49">
        <f>SUM('[1]МЕТАЛЛОСТРОЙ Янв.'!P10:Q10,'[2]МЕТАЛЛОСТРОЙ Февр.'!P10:Q10,'[3]МЕТАЛЛОСТРОЙ Март'!P10:Q10,'[4]МЕТАЛЛОСТРОЙ  Апр.'!P10:Q10,'[5]МЕТАЛЛОСТРОЙ Май'!P10:Q10,'[6]МЕТАЛЛОСТРОЙ Июнь'!P10:Q10,'[7]МЕТАЛЛОСТРОЙ  Июль'!P10:Q10,'[8]МЕТАЛЛОСТРОЙ  Авг.'!P10:Q10,'[9]МЕТАЛЛОСТРОЙ  Сент.'!P10:Q10,'[10]МЕТАЛЛОСТРОЙ  Окт.'!P10:Q10+'[11]МЕТАЛЛОСТРОЙ  Нояб.'!P10:Q10,'[11]МЕТАЛЛОСТРОЙ  Нояб.'!P10:Q10,'[12]МЕТАЛЛОСТРОЙ  Дек.'!P10:Q10)</f>
        <v>0</v>
      </c>
      <c r="R15" s="47"/>
      <c r="S15" s="49">
        <f>SUM('[1]МЕТАЛЛОСТРОЙ Янв.'!R10:S10,'[2]МЕТАЛЛОСТРОЙ Февр.'!R10:S10,'[3]МЕТАЛЛОСТРОЙ Март'!R10:S10,'[4]МЕТАЛЛОСТРОЙ  Апр.'!R10:S10,'[5]МЕТАЛЛОСТРОЙ Май'!R10:S10,'[6]МЕТАЛЛОСТРОЙ Июнь'!R10:S10,'[7]МЕТАЛЛОСТРОЙ  Июль'!R10:S10,'[8]МЕТАЛЛОСТРОЙ  Авг.'!R10:S10,'[9]МЕТАЛЛОСТРОЙ  Сент.'!R10:S10,'[10]МЕТАЛЛОСТРОЙ  Окт.'!R10:S10+'[11]МЕТАЛЛОСТРОЙ  Нояб.'!R10:S10,'[11]МЕТАЛЛОСТРОЙ  Нояб.'!R10:S10,'[12]МЕТАЛЛОСТРОЙ  Дек.'!R10:S10)</f>
        <v>0</v>
      </c>
      <c r="T15" s="47"/>
      <c r="U15" s="49">
        <f>SUM('[1]МЕТАЛЛОСТРОЙ Янв.'!T10:U10,'[2]МЕТАЛЛОСТРОЙ Февр.'!T10:U10,'[3]МЕТАЛЛОСТРОЙ Март'!T10:U10,'[4]МЕТАЛЛОСТРОЙ  Апр.'!T10:U10,'[5]МЕТАЛЛОСТРОЙ Май'!T10:U10,'[6]МЕТАЛЛОСТРОЙ Июнь'!T10:U10,'[7]МЕТАЛЛОСТРОЙ  Июль'!T10:U10,'[8]МЕТАЛЛОСТРОЙ  Авг.'!T10:U10,'[9]МЕТАЛЛОСТРОЙ  Сент.'!T10:U10,'[10]МЕТАЛЛОСТРОЙ  Окт.'!T10:U10+'[11]МЕТАЛЛОСТРОЙ  Нояб.'!T10:U10,'[11]МЕТАЛЛОСТРОЙ  Нояб.'!T10:U10,'[12]МЕТАЛЛОСТРОЙ  Дек.'!T10:U10)</f>
        <v>0</v>
      </c>
      <c r="V15" s="47">
        <v>10</v>
      </c>
      <c r="W15" s="49">
        <f>SUM('[1]МЕТАЛЛОСТРОЙ Янв.'!V10:W10,'[2]МЕТАЛЛОСТРОЙ Февр.'!V10:W10,'[3]МЕТАЛЛОСТРОЙ Март'!V10:W10,'[4]МЕТАЛЛОСТРОЙ  Апр.'!V10:W10,'[5]МЕТАЛЛОСТРОЙ Май'!V10:W10,'[6]МЕТАЛЛОСТРОЙ Июнь'!V10:W10,'[7]МЕТАЛЛОСТРОЙ  Июль'!V10:W10,'[8]МЕТАЛЛОСТРОЙ  Авг.'!V10:W10,'[9]МЕТАЛЛОСТРОЙ  Сент.'!V10:W10,'[10]МЕТАЛЛОСТРОЙ  Окт.'!V10:W10+'[11]МЕТАЛЛОСТРОЙ  Нояб.'!V10:W10,'[11]МЕТАЛЛОСТРОЙ  Нояб.'!V10:W10,'[12]МЕТАЛЛОСТРОЙ  Дек.'!V10:W10)</f>
        <v>0</v>
      </c>
      <c r="X15" s="47"/>
      <c r="Y15" s="49">
        <f>SUM('[1]МЕТАЛЛОСТРОЙ Янв.'!X10:Y10,'[2]МЕТАЛЛОСТРОЙ Февр.'!X10:Y10,'[3]МЕТАЛЛОСТРОЙ Март'!X10:Y10,'[4]МЕТАЛЛОСТРОЙ  Апр.'!X10:Y10,'[5]МЕТАЛЛОСТРОЙ Май'!X10:Y10,'[6]МЕТАЛЛОСТРОЙ Июнь'!X10:Y10,'[7]МЕТАЛЛОСТРОЙ  Июль'!X10:Y10,'[8]МЕТАЛЛОСТРОЙ  Авг.'!X10:Y10,'[9]МЕТАЛЛОСТРОЙ  Сент.'!X10:Y10,'[10]МЕТАЛЛОСТРОЙ  Окт.'!X10:Y10+'[11]МЕТАЛЛОСТРОЙ  Нояб.'!X10:Y10,'[11]МЕТАЛЛОСТРОЙ  Нояб.'!X10:Y10,'[12]МЕТАЛЛОСТРОЙ  Дек.'!X10:Y10)</f>
        <v>120</v>
      </c>
      <c r="Z15" s="47">
        <v>10</v>
      </c>
      <c r="AA15" s="49">
        <f>SUM('[1]МЕТАЛЛОСТРОЙ Янв.'!Z10:AA10,'[2]МЕТАЛЛОСТРОЙ Февр.'!Z10:AA10,'[3]МЕТАЛЛОСТРОЙ Март'!Z10:AA10,'[4]МЕТАЛЛОСТРОЙ  Апр.'!Z10:AA10,'[5]МЕТАЛЛОСТРОЙ Май'!Z10:AA10,'[6]МЕТАЛЛОСТРОЙ Июнь'!Z10:AA10,'[7]МЕТАЛЛОСТРОЙ  Июль'!Z10:AA10,'[8]МЕТАЛЛОСТРОЙ  Авг.'!Z10:AA10,'[9]МЕТАЛЛОСТРОЙ  Сент.'!Z10:AA10,'[10]МЕТАЛЛОСТРОЙ  Окт.'!Z10:AA10+'[11]МЕТАЛЛОСТРОЙ  Нояб.'!Z10:AA10,'[11]МЕТАЛЛОСТРОЙ  Нояб.'!Z10:AA10,'[12]МЕТАЛЛОСТРОЙ  Дек.'!Z10:AA10)</f>
        <v>0</v>
      </c>
      <c r="AB15" s="47">
        <v>10</v>
      </c>
      <c r="AC15" s="49">
        <f>SUM('[1]МЕТАЛЛОСТРОЙ Янв.'!AB10:AC10,'[2]МЕТАЛЛОСТРОЙ Февр.'!AB10:AC10,'[3]МЕТАЛЛОСТРОЙ Март'!AB10:AC10,'[4]МЕТАЛЛОСТРОЙ  Апр.'!AB10:AC10,'[5]МЕТАЛЛОСТРОЙ Май'!AB10:AC10,'[6]МЕТАЛЛОСТРОЙ Июнь'!AB10:AC10,'[7]МЕТАЛЛОСТРОЙ  Июль'!AB10:AC10,'[8]МЕТАЛЛОСТРОЙ  Авг.'!AB10:AC10,'[9]МЕТАЛЛОСТРОЙ  Сент.'!AB10:AC10,'[10]МЕТАЛЛОСТРОЙ  Окт.'!AB10:AC10+'[11]МЕТАЛЛОСТРОЙ  Нояб.'!AB10:AC10,'[11]МЕТАЛЛОСТРОЙ  Нояб.'!AB10:AC10,'[12]МЕТАЛЛОСТРОЙ  Дек.'!AB10:AC10)</f>
        <v>5</v>
      </c>
      <c r="AD15" s="47">
        <v>10</v>
      </c>
      <c r="AE15" s="49">
        <f>SUM('[1]МЕТАЛЛОСТРОЙ Янв.'!AD10:AE10,'[2]МЕТАЛЛОСТРОЙ Февр.'!AD10:AE10,'[3]МЕТАЛЛОСТРОЙ Март'!AD10:AE10,'[4]МЕТАЛЛОСТРОЙ  Апр.'!AD10:AE10,'[5]МЕТАЛЛОСТРОЙ Май'!AD10:AE10,'[6]МЕТАЛЛОСТРОЙ Июнь'!AD10:AE10,'[7]МЕТАЛЛОСТРОЙ  Июль'!AD10:AE10,'[8]МЕТАЛЛОСТРОЙ  Авг.'!AD10:AE10,'[9]МЕТАЛЛОСТРОЙ  Сент.'!AD10:AE10,'[10]МЕТАЛЛОСТРОЙ  Окт.'!AD10:AE10+'[11]МЕТАЛЛОСТРОЙ  Нояб.'!AD10:AE10,'[11]МЕТАЛЛОСТРОЙ  Нояб.'!AD10:AE10,'[12]МЕТАЛЛОСТРОЙ  Дек.'!AD10:AE10)</f>
        <v>0</v>
      </c>
      <c r="AF15" s="47"/>
      <c r="AG15" s="49">
        <f>SUM('[1]МЕТАЛЛОСТРОЙ Янв.'!AF10:AG10,'[2]МЕТАЛЛОСТРОЙ Февр.'!AF10:AG10,'[3]МЕТАЛЛОСТРОЙ Март'!AF10:AG10,'[4]МЕТАЛЛОСТРОЙ  Апр.'!AF10:AG10,'[5]МЕТАЛЛОСТРОЙ Май'!AF10:AG10,'[6]МЕТАЛЛОСТРОЙ Июнь'!AF10:AG10,'[7]МЕТАЛЛОСТРОЙ  Июль'!AF10:AG10,'[8]МЕТАЛЛОСТРОЙ  Авг.'!AF10:AG10,'[9]МЕТАЛЛОСТРОЙ  Сент.'!AF10:AG10,'[10]МЕТАЛЛОСТРОЙ  Окт.'!AF10:AG10+'[11]МЕТАЛЛОСТРОЙ  Нояб.'!AF10:AG10,'[11]МЕТАЛЛОСТРОЙ  Нояб.'!AF10:AG10,'[12]МЕТАЛЛОСТРОЙ  Дек.'!AF10:AG10)</f>
        <v>0</v>
      </c>
      <c r="AH15" s="47">
        <v>10</v>
      </c>
      <c r="AI15" s="49">
        <f>SUM('[1]МЕТАЛЛОСТРОЙ Янв.'!AH10:AI10,'[2]МЕТАЛЛОСТРОЙ Февр.'!AH10:AI10,'[3]МЕТАЛЛОСТРОЙ Март'!AH10:AI10,'[4]МЕТАЛЛОСТРОЙ  Апр.'!AH10:AI10,'[5]МЕТАЛЛОСТРОЙ Май'!AH10:AI10,'[6]МЕТАЛЛОСТРОЙ Июнь'!AH10:AI10,'[7]МЕТАЛЛОСТРОЙ  Июль'!AH10:AI10,'[8]МЕТАЛЛОСТРОЙ  Авг.'!AH10:AI10,'[9]МЕТАЛЛОСТРОЙ  Сент.'!AH10:AI10,'[10]МЕТАЛЛОСТРОЙ  Окт.'!AH10:AI10+'[11]МЕТАЛЛОСТРОЙ  Нояб.'!AH10:AI10,'[11]МЕТАЛЛОСТРОЙ  Нояб.'!AH10:AI10,'[12]МЕТАЛЛОСТРОЙ  Дек.'!AH10:AI10)</f>
        <v>0</v>
      </c>
      <c r="AJ15" s="47"/>
      <c r="AK15" s="49">
        <f>SUM('[1]МЕТАЛЛОСТРОЙ Янв.'!AJ10:AK10,'[2]МЕТАЛЛОСТРОЙ Февр.'!AJ10:AK10,'[3]МЕТАЛЛОСТРОЙ Март'!AJ10:AK10,'[4]МЕТАЛЛОСТРОЙ  Апр.'!AJ10:AK10,'[5]МЕТАЛЛОСТРОЙ Май'!AJ10:AK10,'[6]МЕТАЛЛОСТРОЙ Июнь'!AJ10:AK10,'[7]МЕТАЛЛОСТРОЙ  Июль'!AJ10:AK10,'[8]МЕТАЛЛОСТРОЙ  Авг.'!AJ10:AK10,'[9]МЕТАЛЛОСТРОЙ  Сент.'!AJ10:AK10,'[10]МЕТАЛЛОСТРОЙ  Окт.'!AJ10:AK10+'[11]МЕТАЛЛОСТРОЙ  Нояб.'!AJ10:AK10,'[11]МЕТАЛЛОСТРОЙ  Нояб.'!AJ10:AK10,'[12]МЕТАЛЛОСТРОЙ  Дек.'!AJ10:AK10)</f>
        <v>0</v>
      </c>
      <c r="AL15" s="47"/>
      <c r="AM15" s="49">
        <f>SUM('[1]МЕТАЛЛОСТРОЙ Янв.'!AL10:AM10,'[2]МЕТАЛЛОСТРОЙ Февр.'!AL10:AM10,'[3]МЕТАЛЛОСТРОЙ Март'!AL10:AM10,'[4]МЕТАЛЛОСТРОЙ  Апр.'!AL10:AM10,'[5]МЕТАЛЛОСТРОЙ Май'!AL10:AM10,'[6]МЕТАЛЛОСТРОЙ Июнь'!AL10:AM10,'[7]МЕТАЛЛОСТРОЙ  Июль'!AL10:AM10,'[8]МЕТАЛЛОСТРОЙ  Авг.'!AL10:AM10,'[9]МЕТАЛЛОСТРОЙ  Сент.'!AL10:AM10,'[10]МЕТАЛЛОСТРОЙ  Окт.'!AL10:AM10+'[11]МЕТАЛЛОСТРОЙ  Нояб.'!AL10:AM10,'[11]МЕТАЛЛОСТРОЙ  Нояб.'!AL10:AM10,'[12]МЕТАЛЛОСТРОЙ  Дек.'!AL10:AM10)</f>
        <v>24</v>
      </c>
      <c r="AN15" s="47"/>
      <c r="AO15" s="49">
        <f>SUM('[1]МЕТАЛЛОСТРОЙ Янв.'!AN10:AO10,'[2]МЕТАЛЛОСТРОЙ Февр.'!AN10:AO10,'[3]МЕТАЛЛОСТРОЙ Март'!AN10:AO10,'[4]МЕТАЛЛОСТРОЙ  Апр.'!AN10:AO10,'[5]МЕТАЛЛОСТРОЙ Май'!AN10:AO10,'[6]МЕТАЛЛОСТРОЙ Июнь'!AN10:AO10,'[7]МЕТАЛЛОСТРОЙ  Июль'!AN10:AO10,'[8]МЕТАЛЛОСТРОЙ  Авг.'!AN10:AO10,'[9]МЕТАЛЛОСТРОЙ  Сент.'!AN10:AO10,'[10]МЕТАЛЛОСТРОЙ  Окт.'!AN10:AO10+'[11]МЕТАЛЛОСТРОЙ  Нояб.'!AN10:AO10,'[11]МЕТАЛЛОСТРОЙ  Нояб.'!AN10:AO10,'[12]МЕТАЛЛОСТРОЙ  Дек.'!AN10:AO10)</f>
        <v>0</v>
      </c>
      <c r="AP15" s="47"/>
      <c r="AQ15" s="49">
        <f>SUM('[1]МЕТАЛЛОСТРОЙ Янв.'!AP10:AQ10,'[2]МЕТАЛЛОСТРОЙ Февр.'!AP10:AQ10,'[3]МЕТАЛЛОСТРОЙ Март'!AP10:AQ10,'[4]МЕТАЛЛОСТРОЙ  Апр.'!AP10:AQ10,'[5]МЕТАЛЛОСТРОЙ Май'!AP10:AQ10,'[6]МЕТАЛЛОСТРОЙ Июнь'!AP10:AQ10,'[7]МЕТАЛЛОСТРОЙ  Июль'!AP10:AQ10,'[8]МЕТАЛЛОСТРОЙ  Авг.'!AP10:AQ10,'[9]МЕТАЛЛОСТРОЙ  Сент.'!AP10:AQ10,'[10]МЕТАЛЛОСТРОЙ  Окт.'!AP10:AQ10+'[11]МЕТАЛЛОСТРОЙ  Нояб.'!AP10:AQ10,'[11]МЕТАЛЛОСТРОЙ  Нояб.'!AP10:AQ10,'[12]МЕТАЛЛОСТРОЙ  Дек.'!AP10:AQ10)</f>
        <v>0</v>
      </c>
      <c r="AR15" s="47"/>
      <c r="AS15" s="49">
        <f>SUM('[1]МЕТАЛЛОСТРОЙ Янв.'!AR10:AS10,'[2]МЕТАЛЛОСТРОЙ Февр.'!AR10:AS10,'[3]МЕТАЛЛОСТРОЙ Март'!AR10:AS10,'[4]МЕТАЛЛОСТРОЙ  Апр.'!AR10:AS10,'[5]МЕТАЛЛОСТРОЙ Май'!AR10:AS10,'[6]МЕТАЛЛОСТРОЙ Июнь'!AR10:AS10,'[7]МЕТАЛЛОСТРОЙ  Июль'!AR10:AS10,'[8]МЕТАЛЛОСТРОЙ  Авг.'!AR10:AS10,'[9]МЕТАЛЛОСТРОЙ  Сент.'!AR10:AS10,'[10]МЕТАЛЛОСТРОЙ  Окт.'!AR10:AS10+'[11]МЕТАЛЛОСТРОЙ  Нояб.'!AR10:AS10,'[11]МЕТАЛЛОСТРОЙ  Нояб.'!AR10:AS10,'[12]МЕТАЛЛОСТРОЙ  Дек.'!AR10:AS10)</f>
        <v>0</v>
      </c>
      <c r="AT15" s="47"/>
      <c r="AU15" s="49">
        <f>SUM('[1]МЕТАЛЛОСТРОЙ Янв.'!AT10:AU10,'[2]МЕТАЛЛОСТРОЙ Февр.'!AT10:AU10,'[3]МЕТАЛЛОСТРОЙ Март'!AT10:AU10,'[4]МЕТАЛЛОСТРОЙ  Апр.'!AT10:AU10,'[5]МЕТАЛЛОСТРОЙ Май'!AT10:AU10,'[6]МЕТАЛЛОСТРОЙ Июнь'!AT10:AU10,'[7]МЕТАЛЛОСТРОЙ  Июль'!AT10:AU10,'[8]МЕТАЛЛОСТРОЙ  Авг.'!AT10:AU10,'[9]МЕТАЛЛОСТРОЙ  Сент.'!AT10:AU10,'[10]МЕТАЛЛОСТРОЙ  Окт.'!AT10:AU10+'[11]МЕТАЛЛОСТРОЙ  Нояб.'!AT10:AU10,'[11]МЕТАЛЛОСТРОЙ  Нояб.'!AT10:AU10,'[12]МЕТАЛЛОСТРОЙ  Дек.'!AT10:AU10)</f>
        <v>0</v>
      </c>
      <c r="AV15" s="47"/>
      <c r="AW15" s="49">
        <f>SUM('[1]МЕТАЛЛОСТРОЙ Янв.'!AV10:AW10,'[2]МЕТАЛЛОСТРОЙ Февр.'!AV10:AW10,'[3]МЕТАЛЛОСТРОЙ Март'!AV10:AW10,'[4]МЕТАЛЛОСТРОЙ  Апр.'!AV10:AW10,'[5]МЕТАЛЛОСТРОЙ Май'!AV10:AW10,'[6]МЕТАЛЛОСТРОЙ Июнь'!AV10:AW10,'[7]МЕТАЛЛОСТРОЙ  Июль'!AV10:AW10,'[8]МЕТАЛЛОСТРОЙ  Авг.'!AV10:AW10,'[9]МЕТАЛЛОСТРОЙ  Сент.'!AV10:AW10,'[10]МЕТАЛЛОСТРОЙ  Окт.'!AV10:AW10+'[11]МЕТАЛЛОСТРОЙ  Нояб.'!AV10:AW10,'[11]МЕТАЛЛОСТРОЙ  Нояб.'!AV10:AW10,'[12]МЕТАЛЛОСТРОЙ  Дек.'!AV10:AW10)</f>
        <v>0</v>
      </c>
      <c r="AX15" s="47"/>
      <c r="AY15" s="49">
        <f>SUM('[1]МЕТАЛЛОСТРОЙ Янв.'!AX10:AY10,'[2]МЕТАЛЛОСТРОЙ Февр.'!AX10:AY10,'[3]МЕТАЛЛОСТРОЙ Март'!AX10:AY10,'[4]МЕТАЛЛОСТРОЙ  Апр.'!AX10:AY10,'[5]МЕТАЛЛОСТРОЙ Май'!AX10:AY10,'[6]МЕТАЛЛОСТРОЙ Июнь'!AX10:AY10,'[7]МЕТАЛЛОСТРОЙ  Июль'!AX10:AY10,'[8]МЕТАЛЛОСТРОЙ  Авг.'!AX10:AY10,'[9]МЕТАЛЛОСТРОЙ  Сент.'!AX10:AY10,'[10]МЕТАЛЛОСТРОЙ  Окт.'!AX10:AY10+'[11]МЕТАЛЛОСТРОЙ  Нояб.'!AX10:AY10,'[11]МЕТАЛЛОСТРОЙ  Нояб.'!AX10:AY10,'[12]МЕТАЛЛОСТРОЙ  Дек.'!AX10:AY10)</f>
        <v>0</v>
      </c>
      <c r="AZ15" s="47"/>
      <c r="BA15" s="49">
        <f>SUM('[1]МЕТАЛЛОСТРОЙ Янв.'!AZ10:BA10,'[2]МЕТАЛЛОСТРОЙ Февр.'!AZ10:BA10,'[3]МЕТАЛЛОСТРОЙ Март'!AZ10:BA10,'[4]МЕТАЛЛОСТРОЙ  Апр.'!AZ10:BA10,'[5]МЕТАЛЛОСТРОЙ Май'!AZ10:BA10,'[6]МЕТАЛЛОСТРОЙ Июнь'!AZ10:BA10,'[7]МЕТАЛЛОСТРОЙ  Июль'!AZ10:BA10,'[8]МЕТАЛЛОСТРОЙ  Авг.'!AZ10:BA10,'[9]МЕТАЛЛОСТРОЙ  Сент.'!AZ10:BA10,'[10]МЕТАЛЛОСТРОЙ  Окт.'!AZ10:BA10+'[11]МЕТАЛЛОСТРОЙ  Нояб.'!AZ10:BA10,'[11]МЕТАЛЛОСТРОЙ  Нояб.'!AZ10:BA10,'[12]МЕТАЛЛОСТРОЙ  Дек.'!AZ10:BA10)</f>
        <v>0</v>
      </c>
      <c r="BB15" s="47"/>
      <c r="BC15" s="49">
        <f>SUM('[1]МЕТАЛЛОСТРОЙ Янв.'!BB10:BC10,'[2]МЕТАЛЛОСТРОЙ Февр.'!BB10:BC10,'[3]МЕТАЛЛОСТРОЙ Март'!BB10:BC10,'[4]МЕТАЛЛОСТРОЙ  Апр.'!BB10:BC10,'[5]МЕТАЛЛОСТРОЙ Май'!BB10:BC10,'[6]МЕТАЛЛОСТРОЙ Июнь'!BB10:BC10,'[7]МЕТАЛЛОСТРОЙ  Июль'!BB10:BC10,'[8]МЕТАЛЛОСТРОЙ  Авг.'!BB10:BC10,'[9]МЕТАЛЛОСТРОЙ  Сент.'!BB10:BC10,'[10]МЕТАЛЛОСТРОЙ  Окт.'!BB10:BC10+'[11]МЕТАЛЛОСТРОЙ  Нояб.'!BB10:BC10,'[11]МЕТАЛЛОСТРОЙ  Нояб.'!BB10:BC10,'[12]МЕТАЛЛОСТРОЙ  Дек.'!BB10:BC10)</f>
        <v>9</v>
      </c>
      <c r="BD15" s="47"/>
      <c r="BE15" s="49">
        <f>SUM('[1]МЕТАЛЛОСТРОЙ Янв.'!BD10:BE10,'[2]МЕТАЛЛОСТРОЙ Февр.'!BD10:BE10,'[3]МЕТАЛЛОСТРОЙ Март'!BD10:BE10,'[4]МЕТАЛЛОСТРОЙ  Апр.'!BD10:BE10,'[5]МЕТАЛЛОСТРОЙ Май'!BD10:BE10,'[6]МЕТАЛЛОСТРОЙ Июнь'!BD10:BE10,'[7]МЕТАЛЛОСТРОЙ  Июль'!BD10:BE10,'[8]МЕТАЛЛОСТРОЙ  Авг.'!BD10:BE10,'[9]МЕТАЛЛОСТРОЙ  Сент.'!BD10:BE10,'[10]МЕТАЛЛОСТРОЙ  Окт.'!BD10:BE10+'[11]МЕТАЛЛОСТРОЙ  Нояб.'!BD10:BE10,'[11]МЕТАЛЛОСТРОЙ  Нояб.'!BD10:BE10,'[12]МЕТАЛЛОСТРОЙ  Дек.'!BD10:BE10)</f>
        <v>0</v>
      </c>
      <c r="BF15" s="47"/>
      <c r="BG15" s="49">
        <f>SUM('[1]МЕТАЛЛОСТРОЙ Янв.'!BF10:BG10,'[2]МЕТАЛЛОСТРОЙ Февр.'!BF10:BG10,'[3]МЕТАЛЛОСТРОЙ Март'!BF10:BG10,'[4]МЕТАЛЛОСТРОЙ  Апр.'!BF10:BG10,'[5]МЕТАЛЛОСТРОЙ Май'!BF10:BG10,'[6]МЕТАЛЛОСТРОЙ Июнь'!BF10:BG10,'[7]МЕТАЛЛОСТРОЙ  Июль'!BF10:BG10,'[8]МЕТАЛЛОСТРОЙ  Авг.'!BF10:BG10,'[9]МЕТАЛЛОСТРОЙ  Сент.'!BF10:BG10,'[10]МЕТАЛЛОСТРОЙ  Окт.'!BF10:BG10+'[11]МЕТАЛЛОСТРОЙ  Нояб.'!BF10:BG10,'[11]МЕТАЛЛОСТРОЙ  Нояб.'!BF10:BG10,'[12]МЕТАЛЛОСТРОЙ  Дек.'!BF10:BG10)</f>
        <v>0</v>
      </c>
      <c r="BH15" s="47"/>
      <c r="BI15" s="49">
        <f>SUM('[1]МЕТАЛЛОСТРОЙ Янв.'!BH10:BI10,'[2]МЕТАЛЛОСТРОЙ Февр.'!BH10:BI10,'[3]МЕТАЛЛОСТРОЙ Март'!BH10:BI10,'[4]МЕТАЛЛОСТРОЙ  Апр.'!BH10:BI10,'[5]МЕТАЛЛОСТРОЙ Май'!BH10:BI10,'[6]МЕТАЛЛОСТРОЙ Июнь'!BH10:BI10,'[7]МЕТАЛЛОСТРОЙ  Июль'!BH10:BI10,'[8]МЕТАЛЛОСТРОЙ  Авг.'!BH10:BI10,'[9]МЕТАЛЛОСТРОЙ  Сент.'!BH10:BI10,'[10]МЕТАЛЛОСТРОЙ  Окт.'!BH10:BI10+'[11]МЕТАЛЛОСТРОЙ  Нояб.'!BH10:BI10,'[11]МЕТАЛЛОСТРОЙ  Нояб.'!BH10:BI10,'[12]МЕТАЛЛОСТРОЙ  Дек.'!BH10:BI10)</f>
        <v>0</v>
      </c>
      <c r="BJ15" s="47"/>
      <c r="BK15" s="49">
        <f>SUM('[1]МЕТАЛЛОСТРОЙ Янв.'!BJ10:BK10,'[2]МЕТАЛЛОСТРОЙ Февр.'!BJ10:BK10,'[3]МЕТАЛЛОСТРОЙ Март'!BJ10:BK10,'[4]МЕТАЛЛОСТРОЙ  Апр.'!BJ10:BK10,'[5]МЕТАЛЛОСТРОЙ Май'!BJ10:BK10,'[6]МЕТАЛЛОСТРОЙ Июнь'!BJ10:BK10,'[7]МЕТАЛЛОСТРОЙ  Июль'!BJ10:BK10,'[8]МЕТАЛЛОСТРОЙ  Авг.'!BJ10:BK10,'[9]МЕТАЛЛОСТРОЙ  Сент.'!BJ10:BK10,'[10]МЕТАЛЛОСТРОЙ  Окт.'!BJ10:BK10+'[11]МЕТАЛЛОСТРОЙ  Нояб.'!BJ10:BK10,'[11]МЕТАЛЛОСТРОЙ  Нояб.'!BJ10:BK10,'[12]МЕТАЛЛОСТРОЙ  Дек.'!BJ10:BK10)</f>
        <v>0</v>
      </c>
      <c r="BL15" s="47"/>
      <c r="BM15" s="49">
        <f>SUM('[1]МЕТАЛЛОСТРОЙ Янв.'!BL10:BM10,'[2]МЕТАЛЛОСТРОЙ Февр.'!BL10:BM10,'[3]МЕТАЛЛОСТРОЙ Март'!BL10:BM10,'[4]МЕТАЛЛОСТРОЙ  Апр.'!BL10:BM10,'[5]МЕТАЛЛОСТРОЙ Май'!BL10:BM10,'[6]МЕТАЛЛОСТРОЙ Июнь'!BL10:BM10,'[7]МЕТАЛЛОСТРОЙ  Июль'!BL10:BM10,'[8]МЕТАЛЛОСТРОЙ  Авг.'!BL10:BM10,'[9]МЕТАЛЛОСТРОЙ  Сент.'!BL10:BM10,'[10]МЕТАЛЛОСТРОЙ  Окт.'!BL10:BM10+'[11]МЕТАЛЛОСТРОЙ  Нояб.'!BL10:BM10,'[11]МЕТАЛЛОСТРОЙ  Нояб.'!BL10:BM10,'[12]МЕТАЛЛОСТРОЙ  Дек.'!BL10:BM10)</f>
        <v>0</v>
      </c>
      <c r="BN15" s="47"/>
      <c r="BO15" s="49">
        <f>SUM('[1]МЕТАЛЛОСТРОЙ Янв.'!BN10:BO10,'[2]МЕТАЛЛОСТРОЙ Февр.'!BN10:BO10,'[3]МЕТАЛЛОСТРОЙ Март'!BN10:BO10,'[4]МЕТАЛЛОСТРОЙ  Апр.'!BN10:BO10,'[5]МЕТАЛЛОСТРОЙ Май'!BN10:BO10,'[6]МЕТАЛЛОСТРОЙ Июнь'!BN10:BO10,'[7]МЕТАЛЛОСТРОЙ  Июль'!BN10:BO10,'[8]МЕТАЛЛОСТРОЙ  Авг.'!BN10:BO10,'[9]МЕТАЛЛОСТРОЙ  Сент.'!BN10:BO10,'[10]МЕТАЛЛОСТРОЙ  Окт.'!BN10:BO10+'[11]МЕТАЛЛОСТРОЙ  Нояб.'!BN10:BO10,'[11]МЕТАЛЛОСТРОЙ  Нояб.'!BN10:BO10,'[12]МЕТАЛЛОСТРОЙ  Дек.'!BN10:BO10)</f>
        <v>0</v>
      </c>
      <c r="BP15" s="47"/>
      <c r="BQ15" s="49">
        <f>SUM('[1]МЕТАЛЛОСТРОЙ Янв.'!BP10:BQ10,'[2]МЕТАЛЛОСТРОЙ Февр.'!BP10:BQ10,'[3]МЕТАЛЛОСТРОЙ Март'!BP10:BQ10,'[4]МЕТАЛЛОСТРОЙ  Апр.'!BP10:BQ10,'[5]МЕТАЛЛОСТРОЙ Май'!BP10:BQ10,'[6]МЕТАЛЛОСТРОЙ Июнь'!BP10:BQ10,'[7]МЕТАЛЛОСТРОЙ  Июль'!BP10:BQ10,'[8]МЕТАЛЛОСТРОЙ  Авг.'!BP10:BQ10,'[9]МЕТАЛЛОСТРОЙ  Сент.'!BP10:BQ10,'[10]МЕТАЛЛОСТРОЙ  Окт.'!BP10:BQ10+'[11]МЕТАЛЛОСТРОЙ  Нояб.'!BP10:BQ10,'[11]МЕТАЛЛОСТРОЙ  Нояб.'!BP10:BQ10,'[12]МЕТАЛЛОСТРОЙ  Дек.'!BP10:BQ10)</f>
        <v>0</v>
      </c>
      <c r="BR15" s="47"/>
      <c r="BS15" s="49">
        <f>SUM('[1]МЕТАЛЛОСТРОЙ Янв.'!BR10:BS10,'[2]МЕТАЛЛОСТРОЙ Февр.'!BR10:BS10,'[3]МЕТАЛЛОСТРОЙ Март'!BR10:BS10,'[4]МЕТАЛЛОСТРОЙ  Апр.'!BR10:BS10,'[5]МЕТАЛЛОСТРОЙ Май'!BR10:BS10,'[6]МЕТАЛЛОСТРОЙ Июнь'!BR10:BS10,'[7]МЕТАЛЛОСТРОЙ  Июль'!BR10:BS10,'[8]МЕТАЛЛОСТРОЙ  Авг.'!BR10:BS10,'[9]МЕТАЛЛОСТРОЙ  Сент.'!BR10:BS10,'[10]МЕТАЛЛОСТРОЙ  Окт.'!BR10:BS10+'[11]МЕТАЛЛОСТРОЙ  Нояб.'!BR10:BS10,'[11]МЕТАЛЛОСТРОЙ  Нояб.'!BR10:BS10,'[12]МЕТАЛЛОСТРОЙ  Дек.'!BR10:BS10)</f>
        <v>0</v>
      </c>
      <c r="BT15" s="47"/>
      <c r="BU15" s="49">
        <f>SUM('[1]МЕТАЛЛОСТРОЙ Янв.'!BT10:BU10,'[2]МЕТАЛЛОСТРОЙ Февр.'!BT10:BU10,'[3]МЕТАЛЛОСТРОЙ Март'!BT10:BU10,'[4]МЕТАЛЛОСТРОЙ  Апр.'!BT10:BU10,'[5]МЕТАЛЛОСТРОЙ Май'!BT10:BU10,'[6]МЕТАЛЛОСТРОЙ Июнь'!BT10:BU10,'[7]МЕТАЛЛОСТРОЙ  Июль'!BT10:BU10,'[8]МЕТАЛЛОСТРОЙ  Авг.'!BT10:BU10,'[9]МЕТАЛЛОСТРОЙ  Сент.'!BT10:BU10,'[10]МЕТАЛЛОСТРОЙ  Окт.'!BT10:BU10+'[11]МЕТАЛЛОСТРОЙ  Нояб.'!BT10:BU10,'[11]МЕТАЛЛОСТРОЙ  Нояб.'!BT10:BU10,'[12]МЕТАЛЛОСТРОЙ  Дек.'!BT10:BU10)</f>
        <v>0</v>
      </c>
      <c r="BV15" s="47"/>
      <c r="BW15" s="49">
        <f>SUM('[1]МЕТАЛЛОСТРОЙ Янв.'!BV10:BW10,'[2]МЕТАЛЛОСТРОЙ Февр.'!BV10:BW10,'[3]МЕТАЛЛОСТРОЙ Март'!BV10:BW10,'[4]МЕТАЛЛОСТРОЙ  Апр.'!BV10:BW10,'[5]МЕТАЛЛОСТРОЙ Май'!BV10:BW10,'[6]МЕТАЛЛОСТРОЙ Июнь'!BV10:BW10,'[7]МЕТАЛЛОСТРОЙ  Июль'!BV10:BW10,'[8]МЕТАЛЛОСТРОЙ  Авг.'!BV10:BW10,'[9]МЕТАЛЛОСТРОЙ  Сент.'!BV10:BW10,'[10]МЕТАЛЛОСТРОЙ  Окт.'!BV10:BW10+'[11]МЕТАЛЛОСТРОЙ  Нояб.'!BV10:BW10,'[11]МЕТАЛЛОСТРОЙ  Нояб.'!BV10:BW10,'[12]МЕТАЛЛОСТРОЙ  Дек.'!BV10:BW10)</f>
        <v>0</v>
      </c>
      <c r="BX15" s="47"/>
      <c r="BY15" s="49">
        <f>SUM('[1]МЕТАЛЛОСТРОЙ Янв.'!BX10:BY10,'[2]МЕТАЛЛОСТРОЙ Февр.'!BX10:BY10,'[3]МЕТАЛЛОСТРОЙ Март'!BX10:BY10,'[4]МЕТАЛЛОСТРОЙ  Апр.'!BX10:BY10,'[5]МЕТАЛЛОСТРОЙ Май'!BX10:BY10,'[6]МЕТАЛЛОСТРОЙ Июнь'!BX10:BY10,'[7]МЕТАЛЛОСТРОЙ  Июль'!BX10:BY10,'[8]МЕТАЛЛОСТРОЙ  Авг.'!BX10:BY10,'[9]МЕТАЛЛОСТРОЙ  Сент.'!BX10:BY10,'[10]МЕТАЛЛОСТРОЙ  Окт.'!BX10:BY10+'[11]МЕТАЛЛОСТРОЙ  Нояб.'!BX10:BY10,'[11]МЕТАЛЛОСТРОЙ  Нояб.'!BX10:BY10,'[12]МЕТАЛЛОСТРОЙ  Дек.'!BX10:BY10)</f>
        <v>0</v>
      </c>
      <c r="BZ15" s="47"/>
      <c r="CA15" s="49">
        <f>SUM('[1]МЕТАЛЛОСТРОЙ Янв.'!BZ10:CA10,'[2]МЕТАЛЛОСТРОЙ Февр.'!BZ10:CA10,'[3]МЕТАЛЛОСТРОЙ Март'!BZ10:CA10,'[4]МЕТАЛЛОСТРОЙ  Апр.'!BZ10:CA10,'[5]МЕТАЛЛОСТРОЙ Май'!BZ10:CA10,'[6]МЕТАЛЛОСТРОЙ Июнь'!BZ10:CA10,'[7]МЕТАЛЛОСТРОЙ  Июль'!BZ10:CA10,'[8]МЕТАЛЛОСТРОЙ  Авг.'!BZ10:CA10,'[9]МЕТАЛЛОСТРОЙ  Сент.'!BZ10:CA10,'[10]МЕТАЛЛОСТРОЙ  Окт.'!BZ10:CA10+'[11]МЕТАЛЛОСТРОЙ  Нояб.'!BZ10:CA10,'[11]МЕТАЛЛОСТРОЙ  Нояб.'!BZ10:CA10,'[12]МЕТАЛЛОСТРОЙ  Дек.'!BZ10:CA10)</f>
        <v>15</v>
      </c>
      <c r="CB15" s="47"/>
      <c r="CC15" s="49">
        <f>SUM('[1]МЕТАЛЛОСТРОЙ Янв.'!CB10:CC10,'[2]МЕТАЛЛОСТРОЙ Февр.'!CB10:CC10,'[3]МЕТАЛЛОСТРОЙ Март'!CB10:CC10,'[4]МЕТАЛЛОСТРОЙ  Апр.'!CB10:CC10,'[5]МЕТАЛЛОСТРОЙ Май'!CB10:CC10,'[6]МЕТАЛЛОСТРОЙ Июнь'!CB10:CC10,'[7]МЕТАЛЛОСТРОЙ  Июль'!CB10:CC10,'[8]МЕТАЛЛОСТРОЙ  Авг.'!CB10:CC10,'[9]МЕТАЛЛОСТРОЙ  Сент.'!CB10:CC10,'[10]МЕТАЛЛОСТРОЙ  Окт.'!CB10:CC10+'[11]МЕТАЛЛОСТРОЙ  Нояб.'!CB10:CC10,'[11]МЕТАЛЛОСТРОЙ  Нояб.'!CB10:CC10,'[12]МЕТАЛЛОСТРОЙ  Дек.'!CB10:CC10)</f>
        <v>0</v>
      </c>
      <c r="CD15" s="47"/>
      <c r="CE15" s="49">
        <f>SUM('[1]МЕТАЛЛОСТРОЙ Янв.'!CD10:CE10,'[2]МЕТАЛЛОСТРОЙ Февр.'!CD10:CE10,'[3]МЕТАЛЛОСТРОЙ Март'!CD10:CE10,'[4]МЕТАЛЛОСТРОЙ  Апр.'!CD10:CE10,'[5]МЕТАЛЛОСТРОЙ Май'!CD10:CE10,'[6]МЕТАЛЛОСТРОЙ Июнь'!CD10:CE10,'[7]МЕТАЛЛОСТРОЙ  Июль'!CD10:CE10,'[8]МЕТАЛЛОСТРОЙ  Авг.'!CD10:CE10,'[9]МЕТАЛЛОСТРОЙ  Сент.'!CD10:CE10,'[10]МЕТАЛЛОСТРОЙ  Окт.'!CD10:CE10+'[11]МЕТАЛЛОСТРОЙ  Нояб.'!CD10:CE10,'[11]МЕТАЛЛОСТРОЙ  Нояб.'!CD10:CE10,'[12]МЕТАЛЛОСТРОЙ  Дек.'!CD10:CE10)</f>
        <v>0</v>
      </c>
      <c r="CF15" s="47"/>
      <c r="CG15" s="49">
        <f>SUM('[1]МЕТАЛЛОСТРОЙ Янв.'!CF10:CG10,'[2]МЕТАЛЛОСТРОЙ Февр.'!CF10:CG10,'[3]МЕТАЛЛОСТРОЙ Март'!CF10:CG10,'[4]МЕТАЛЛОСТРОЙ  Апр.'!CF10:CG10,'[5]МЕТАЛЛОСТРОЙ Май'!CF10:CG10,'[6]МЕТАЛЛОСТРОЙ Июнь'!CF10:CG10,'[7]МЕТАЛЛОСТРОЙ  Июль'!CF10:CG10,'[8]МЕТАЛЛОСТРОЙ  Авг.'!CF10:CG10,'[9]МЕТАЛЛОСТРОЙ  Сент.'!CF10:CG10,'[10]МЕТАЛЛОСТРОЙ  Окт.'!CF10:CG10+'[11]МЕТАЛЛОСТРОЙ  Нояб.'!CF10:CG10,'[11]МЕТАЛЛОСТРОЙ  Нояб.'!CF10:CG10,'[12]МЕТАЛЛОСТРОЙ  Дек.'!CF10:CG10)</f>
        <v>0</v>
      </c>
      <c r="CH15" s="47"/>
      <c r="CI15" s="49">
        <f>SUM('[1]МЕТАЛЛОСТРОЙ Янв.'!CH10:CI10,'[2]МЕТАЛЛОСТРОЙ Февр.'!CH10:CI10,'[3]МЕТАЛЛОСТРОЙ Март'!CH10:CI10,'[4]МЕТАЛЛОСТРОЙ  Апр.'!CH10:CI10,'[5]МЕТАЛЛОСТРОЙ Май'!CH10:CI10,'[6]МЕТАЛЛОСТРОЙ Июнь'!CH10:CI10,'[7]МЕТАЛЛОСТРОЙ  Июль'!CH10:CI10,'[8]МЕТАЛЛОСТРОЙ  Авг.'!CH10:CI10,'[9]МЕТАЛЛОСТРОЙ  Сент.'!CH10:CI10,'[10]МЕТАЛЛОСТРОЙ  Окт.'!CH10:CI10+'[11]МЕТАЛЛОСТРОЙ  Нояб.'!CH10:CI10,'[11]МЕТАЛЛОСТРОЙ  Нояб.'!CH10:CI10,'[12]МЕТАЛЛОСТРОЙ  Дек.'!CH10:CI10)</f>
        <v>0</v>
      </c>
      <c r="CJ15" s="47"/>
      <c r="CK15" s="49">
        <f>SUM('[1]МЕТАЛЛОСТРОЙ Янв.'!CJ10:CK10,'[2]МЕТАЛЛОСТРОЙ Февр.'!CJ10:CK10,'[3]МЕТАЛЛОСТРОЙ Март'!CJ10:CK10,'[4]МЕТАЛЛОСТРОЙ  Апр.'!CJ10:CK10,'[5]МЕТАЛЛОСТРОЙ Май'!CJ10:CK10,'[6]МЕТАЛЛОСТРОЙ Июнь'!CJ10:CK10,'[7]МЕТАЛЛОСТРОЙ  Июль'!CJ10:CK10,'[8]МЕТАЛЛОСТРОЙ  Авг.'!CJ10:CK10,'[9]МЕТАЛЛОСТРОЙ  Сент.'!CJ10:CK10,'[10]МЕТАЛЛОСТРОЙ  Окт.'!CJ10:CK10+'[11]МЕТАЛЛОСТРОЙ  Нояб.'!CJ10:CK10,'[11]МЕТАЛЛОСТРОЙ  Нояб.'!CJ10:CK10,'[12]МЕТАЛЛОСТРОЙ  Дек.'!CJ10:CK10)</f>
        <v>0</v>
      </c>
      <c r="CL15" s="47"/>
      <c r="CM15" s="49">
        <f>SUM('[1]МЕТАЛЛОСТРОЙ Янв.'!CL10:CM10,'[2]МЕТАЛЛОСТРОЙ Февр.'!CL10:CM10,'[3]МЕТАЛЛОСТРОЙ Март'!CL10:CM10,'[4]МЕТАЛЛОСТРОЙ  Апр.'!CL10:CM10,'[5]МЕТАЛЛОСТРОЙ Май'!CL10:CM10,'[6]МЕТАЛЛОСТРОЙ Июнь'!CL10:CM10,'[7]МЕТАЛЛОСТРОЙ  Июль'!CL10:CM10,'[8]МЕТАЛЛОСТРОЙ  Авг.'!CL10:CM10,'[9]МЕТАЛЛОСТРОЙ  Сент.'!CL10:CM10,'[10]МЕТАЛЛОСТРОЙ  Окт.'!CL10:CM10+'[11]МЕТАЛЛОСТРОЙ  Нояб.'!CL10:CM10,'[11]МЕТАЛЛОСТРОЙ  Нояб.'!CL10:CM10,'[12]МЕТАЛЛОСТРОЙ  Дек.'!CL10:CM10)</f>
        <v>0</v>
      </c>
      <c r="CN15" s="47"/>
      <c r="CO15" s="49">
        <f>SUM('[1]МЕТАЛЛОСТРОЙ Янв.'!CN10:CO10,'[2]МЕТАЛЛОСТРОЙ Февр.'!CN10:CO10,'[3]МЕТАЛЛОСТРОЙ Март'!CN10:CO10,'[4]МЕТАЛЛОСТРОЙ  Апр.'!CN10:CO10,'[5]МЕТАЛЛОСТРОЙ Май'!CN10:CO10,'[6]МЕТАЛЛОСТРОЙ Июнь'!CN10:CO10,'[7]МЕТАЛЛОСТРОЙ  Июль'!CN10:CO10,'[8]МЕТАЛЛОСТРОЙ  Авг.'!CN10:CO10,'[9]МЕТАЛЛОСТРОЙ  Сент.'!CN10:CO10,'[10]МЕТАЛЛОСТРОЙ  Окт.'!CN10:CO10+'[11]МЕТАЛЛОСТРОЙ  Нояб.'!CN10:CO10,'[11]МЕТАЛЛОСТРОЙ  Нояб.'!CN10:CO10,'[12]МЕТАЛЛОСТРОЙ  Дек.'!CN10:CO10)</f>
        <v>0</v>
      </c>
      <c r="CQ15" s="94"/>
    </row>
    <row r="16" spans="1:95" ht="15.95" customHeight="1" x14ac:dyDescent="0.25">
      <c r="A16" s="196"/>
      <c r="B16" s="237"/>
      <c r="C16" s="22" t="s">
        <v>5</v>
      </c>
      <c r="D16" s="47"/>
      <c r="E16" s="49">
        <f>SUM('[1]МЕТАЛЛОСТРОЙ Янв.'!D11:E11,'[2]МЕТАЛЛОСТРОЙ Февр.'!D11:E11,'[3]МЕТАЛЛОСТРОЙ Март'!D11:E11,'[4]МЕТАЛЛОСТРОЙ  Апр.'!D11:E11,'[5]МЕТАЛЛОСТРОЙ Май'!D11:E11,'[6]МЕТАЛЛОСТРОЙ Июнь'!D11:E11,'[7]МЕТАЛЛОСТРОЙ  Июль'!D11:E11,'[8]МЕТАЛЛОСТРОЙ  Авг.'!D11:E11,'[9]МЕТАЛЛОСТРОЙ  Сент.'!D11:E11,'[10]МЕТАЛЛОСТРОЙ  Окт.'!D11:E11+'[11]МЕТАЛЛОСТРОЙ  Нояб.'!D11:E11,'[11]МЕТАЛЛОСТРОЙ  Нояб.'!D11:E11,'[12]МЕТАЛЛОСТРОЙ  Дек.'!D11:E11)</f>
        <v>0</v>
      </c>
      <c r="F16" s="47"/>
      <c r="G16" s="49">
        <f>SUM('[1]МЕТАЛЛОСТРОЙ Янв.'!F11:G11,'[2]МЕТАЛЛОСТРОЙ Февр.'!F11:G11,'[3]МЕТАЛЛОСТРОЙ Март'!F11:G11,'[4]МЕТАЛЛОСТРОЙ  Апр.'!F11:G11,'[5]МЕТАЛЛОСТРОЙ Май'!F11:G11,'[6]МЕТАЛЛОСТРОЙ Июнь'!F11:G11,'[7]МЕТАЛЛОСТРОЙ  Июль'!F11:G11,'[8]МЕТАЛЛОСТРОЙ  Авг.'!F11:G11,'[9]МЕТАЛЛОСТРОЙ  Сент.'!F11:G11,'[10]МЕТАЛЛОСТРОЙ  Окт.'!F11:G11+'[11]МЕТАЛЛОСТРОЙ  Нояб.'!F11:G11,'[11]МЕТАЛЛОСТРОЙ  Нояб.'!F11:G11,'[12]МЕТАЛЛОСТРОЙ  Дек.'!F11:G11)</f>
        <v>0</v>
      </c>
      <c r="H16" s="55">
        <v>15</v>
      </c>
      <c r="I16" s="49">
        <f>SUM('[1]МЕТАЛЛОСТРОЙ Янв.'!H11:I11,'[2]МЕТАЛЛОСТРОЙ Февр.'!H11:I11,'[3]МЕТАЛЛОСТРОЙ Март'!H11:I11,'[4]МЕТАЛЛОСТРОЙ  Апр.'!H11:I11,'[5]МЕТАЛЛОСТРОЙ Май'!H11:I11,'[6]МЕТАЛЛОСТРОЙ Июнь'!H11:I11,'[7]МЕТАЛЛОСТРОЙ  Июль'!H11:I11,'[8]МЕТАЛЛОСТРОЙ  Авг.'!H11:I11,'[9]МЕТАЛЛОСТРОЙ  Сент.'!H11:I11,'[10]МЕТАЛЛОСТРОЙ  Окт.'!H11:I11+'[11]МЕТАЛЛОСТРОЙ  Нояб.'!H11:I11,'[11]МЕТАЛЛОСТРОЙ  Нояб.'!H11:I11,'[12]МЕТАЛЛОСТРОЙ  Дек.'!H11:I11)</f>
        <v>0</v>
      </c>
      <c r="J16" s="47"/>
      <c r="K16" s="49">
        <f>SUM('[1]МЕТАЛЛОСТРОЙ Янв.'!J11:K11,'[2]МЕТАЛЛОСТРОЙ Февр.'!J11:K11,'[3]МЕТАЛЛОСТРОЙ Март'!J11:K11,'[4]МЕТАЛЛОСТРОЙ  Апр.'!J11:K11,'[5]МЕТАЛЛОСТРОЙ Май'!J11:K11,'[6]МЕТАЛЛОСТРОЙ Июнь'!J11:K11,'[7]МЕТАЛЛОСТРОЙ  Июль'!J11:K11,'[8]МЕТАЛЛОСТРОЙ  Авг.'!J11:K11,'[9]МЕТАЛЛОСТРОЙ  Сент.'!J11:K11,'[10]МЕТАЛЛОСТРОЙ  Окт.'!J11:K11+'[11]МЕТАЛЛОСТРОЙ  Нояб.'!J11:K11,'[11]МЕТАЛЛОСТРОЙ  Нояб.'!J11:K11,'[12]МЕТАЛЛОСТРОЙ  Дек.'!J11:K11)</f>
        <v>0</v>
      </c>
      <c r="L16" s="47"/>
      <c r="M16" s="49">
        <f>SUM('[1]МЕТАЛЛОСТРОЙ Янв.'!L11:M11,'[2]МЕТАЛЛОСТРОЙ Февр.'!L11:M11,'[3]МЕТАЛЛОСТРОЙ Март'!L11:M11,'[4]МЕТАЛЛОСТРОЙ  Апр.'!L11:M11,'[5]МЕТАЛЛОСТРОЙ Май'!L11:M11,'[6]МЕТАЛЛОСТРОЙ Июнь'!L11:M11,'[7]МЕТАЛЛОСТРОЙ  Июль'!L11:M11,'[8]МЕТАЛЛОСТРОЙ  Авг.'!L11:M11,'[9]МЕТАЛЛОСТРОЙ  Сент.'!L11:M11,'[10]МЕТАЛЛОСТРОЙ  Окт.'!L11:M11+'[11]МЕТАЛЛОСТРОЙ  Нояб.'!L11:M11,'[11]МЕТАЛЛОСТРОЙ  Нояб.'!L11:M11,'[12]МЕТАЛЛОСТРОЙ  Дек.'!L11:M11)</f>
        <v>0</v>
      </c>
      <c r="N16" s="47"/>
      <c r="O16" s="49">
        <f>SUM('[1]МЕТАЛЛОСТРОЙ Янв.'!N11:O11,'[2]МЕТАЛЛОСТРОЙ Февр.'!N11:O11,'[3]МЕТАЛЛОСТРОЙ Март'!N11:O11,'[4]МЕТАЛЛОСТРОЙ  Апр.'!N11:O11,'[5]МЕТАЛЛОСТРОЙ Май'!N11:O11,'[6]МЕТАЛЛОСТРОЙ Июнь'!N11:O11,'[7]МЕТАЛЛОСТРОЙ  Июль'!N11:O11,'[8]МЕТАЛЛОСТРОЙ  Авг.'!N11:O11,'[9]МЕТАЛЛОСТРОЙ  Сент.'!N11:O11,'[10]МЕТАЛЛОСТРОЙ  Окт.'!N11:O11+'[11]МЕТАЛЛОСТРОЙ  Нояб.'!N11:O11,'[11]МЕТАЛЛОСТРОЙ  Нояб.'!N11:O11,'[12]МЕТАЛЛОСТРОЙ  Дек.'!N11:O11)</f>
        <v>0</v>
      </c>
      <c r="P16" s="47"/>
      <c r="Q16" s="49">
        <f>SUM('[1]МЕТАЛЛОСТРОЙ Янв.'!P11:Q11,'[2]МЕТАЛЛОСТРОЙ Февр.'!P11:Q11,'[3]МЕТАЛЛОСТРОЙ Март'!P11:Q11,'[4]МЕТАЛЛОСТРОЙ  Апр.'!P11:Q11,'[5]МЕТАЛЛОСТРОЙ Май'!P11:Q11,'[6]МЕТАЛЛОСТРОЙ Июнь'!P11:Q11,'[7]МЕТАЛЛОСТРОЙ  Июль'!P11:Q11,'[8]МЕТАЛЛОСТРОЙ  Авг.'!P11:Q11,'[9]МЕТАЛЛОСТРОЙ  Сент.'!P11:Q11,'[10]МЕТАЛЛОСТРОЙ  Окт.'!P11:Q11+'[11]МЕТАЛЛОСТРОЙ  Нояб.'!P11:Q11,'[11]МЕТАЛЛОСТРОЙ  Нояб.'!P11:Q11,'[12]МЕТАЛЛОСТРОЙ  Дек.'!P11:Q11)</f>
        <v>0</v>
      </c>
      <c r="R16" s="47"/>
      <c r="S16" s="49">
        <f>SUM('[1]МЕТАЛЛОСТРОЙ Янв.'!R11:S11,'[2]МЕТАЛЛОСТРОЙ Февр.'!R11:S11,'[3]МЕТАЛЛОСТРОЙ Март'!R11:S11,'[4]МЕТАЛЛОСТРОЙ  Апр.'!R11:S11,'[5]МЕТАЛЛОСТРОЙ Май'!R11:S11,'[6]МЕТАЛЛОСТРОЙ Июнь'!R11:S11,'[7]МЕТАЛЛОСТРОЙ  Июль'!R11:S11,'[8]МЕТАЛЛОСТРОЙ  Авг.'!R11:S11,'[9]МЕТАЛЛОСТРОЙ  Сент.'!R11:S11,'[10]МЕТАЛЛОСТРОЙ  Окт.'!R11:S11+'[11]МЕТАЛЛОСТРОЙ  Нояб.'!R11:S11,'[11]МЕТАЛЛОСТРОЙ  Нояб.'!R11:S11,'[12]МЕТАЛЛОСТРОЙ  Дек.'!R11:S11)</f>
        <v>0</v>
      </c>
      <c r="T16" s="47"/>
      <c r="U16" s="49">
        <f>SUM('[1]МЕТАЛЛОСТРОЙ Янв.'!T11:U11,'[2]МЕТАЛЛОСТРОЙ Февр.'!T11:U11,'[3]МЕТАЛЛОСТРОЙ Март'!T11:U11,'[4]МЕТАЛЛОСТРОЙ  Апр.'!T11:U11,'[5]МЕТАЛЛОСТРОЙ Май'!T11:U11,'[6]МЕТАЛЛОСТРОЙ Июнь'!T11:U11,'[7]МЕТАЛЛОСТРОЙ  Июль'!T11:U11,'[8]МЕТАЛЛОСТРОЙ  Авг.'!T11:U11,'[9]МЕТАЛЛОСТРОЙ  Сент.'!T11:U11,'[10]МЕТАЛЛОСТРОЙ  Окт.'!T11:U11+'[11]МЕТАЛЛОСТРОЙ  Нояб.'!T11:U11,'[11]МЕТАЛЛОСТРОЙ  Нояб.'!T11:U11,'[12]МЕТАЛЛОСТРОЙ  Дек.'!T11:U11)</f>
        <v>0</v>
      </c>
      <c r="V16" s="55">
        <v>15</v>
      </c>
      <c r="W16" s="49">
        <f>SUM('[1]МЕТАЛЛОСТРОЙ Янв.'!V11:W11,'[2]МЕТАЛЛОСТРОЙ Февр.'!V11:W11,'[3]МЕТАЛЛОСТРОЙ Март'!V11:W11,'[4]МЕТАЛЛОСТРОЙ  Апр.'!V11:W11,'[5]МЕТАЛЛОСТРОЙ Май'!V11:W11,'[6]МЕТАЛЛОСТРОЙ Июнь'!V11:W11,'[7]МЕТАЛЛОСТРОЙ  Июль'!V11:W11,'[8]МЕТАЛЛОСТРОЙ  Авг.'!V11:W11,'[9]МЕТАЛЛОСТРОЙ  Сент.'!V11:W11,'[10]МЕТАЛЛОСТРОЙ  Окт.'!V11:W11+'[11]МЕТАЛЛОСТРОЙ  Нояб.'!V11:W11,'[11]МЕТАЛЛОСТРОЙ  Нояб.'!V11:W11,'[12]МЕТАЛЛОСТРОЙ  Дек.'!V11:W11)</f>
        <v>0</v>
      </c>
      <c r="X16" s="47"/>
      <c r="Y16" s="49">
        <f>SUM('[1]МЕТАЛЛОСТРОЙ Янв.'!X11:Y11,'[2]МЕТАЛЛОСТРОЙ Февр.'!X11:Y11,'[3]МЕТАЛЛОСТРОЙ Март'!X11:Y11,'[4]МЕТАЛЛОСТРОЙ  Апр.'!X11:Y11,'[5]МЕТАЛЛОСТРОЙ Май'!X11:Y11,'[6]МЕТАЛЛОСТРОЙ Июнь'!X11:Y11,'[7]МЕТАЛЛОСТРОЙ  Июль'!X11:Y11,'[8]МЕТАЛЛОСТРОЙ  Авг.'!X11:Y11,'[9]МЕТАЛЛОСТРОЙ  Сент.'!X11:Y11,'[10]МЕТАЛЛОСТРОЙ  Окт.'!X11:Y11+'[11]МЕТАЛЛОСТРОЙ  Нояб.'!X11:Y11,'[11]МЕТАЛЛОСТРОЙ  Нояб.'!X11:Y11,'[12]МЕТАЛЛОСТРОЙ  Дек.'!X11:Y11)</f>
        <v>47.814999999999998</v>
      </c>
      <c r="Z16" s="55">
        <v>15</v>
      </c>
      <c r="AA16" s="49">
        <f>SUM('[1]МЕТАЛЛОСТРОЙ Янв.'!Z11:AA11,'[2]МЕТАЛЛОСТРОЙ Февр.'!Z11:AA11,'[3]МЕТАЛЛОСТРОЙ Март'!Z11:AA11,'[4]МЕТАЛЛОСТРОЙ  Апр.'!Z11:AA11,'[5]МЕТАЛЛОСТРОЙ Май'!Z11:AA11,'[6]МЕТАЛЛОСТРОЙ Июнь'!Z11:AA11,'[7]МЕТАЛЛОСТРОЙ  Июль'!Z11:AA11,'[8]МЕТАЛЛОСТРОЙ  Авг.'!Z11:AA11,'[9]МЕТАЛЛОСТРОЙ  Сент.'!Z11:AA11,'[10]МЕТАЛЛОСТРОЙ  Окт.'!Z11:AA11+'[11]МЕТАЛЛОСТРОЙ  Нояб.'!Z11:AA11,'[11]МЕТАЛЛОСТРОЙ  Нояб.'!Z11:AA11,'[12]МЕТАЛЛОСТРОЙ  Дек.'!Z11:AA11)</f>
        <v>0</v>
      </c>
      <c r="AB16" s="55">
        <v>15</v>
      </c>
      <c r="AC16" s="49">
        <f>SUM('[1]МЕТАЛЛОСТРОЙ Янв.'!AB11:AC11,'[2]МЕТАЛЛОСТРОЙ Февр.'!AB11:AC11,'[3]МЕТАЛЛОСТРОЙ Март'!AB11:AC11,'[4]МЕТАЛЛОСТРОЙ  Апр.'!AB11:AC11,'[5]МЕТАЛЛОСТРОЙ Май'!AB11:AC11,'[6]МЕТАЛЛОСТРОЙ Июнь'!AB11:AC11,'[7]МЕТАЛЛОСТРОЙ  Июль'!AB11:AC11,'[8]МЕТАЛЛОСТРОЙ  Авг.'!AB11:AC11,'[9]МЕТАЛЛОСТРОЙ  Сент.'!AB11:AC11,'[10]МЕТАЛЛОСТРОЙ  Окт.'!AB11:AC11+'[11]МЕТАЛЛОСТРОЙ  Нояб.'!AB11:AC11,'[11]МЕТАЛЛОСТРОЙ  Нояб.'!AB11:AC11,'[12]МЕТАЛЛОСТРОЙ  Дек.'!AB11:AC11)</f>
        <v>1.147</v>
      </c>
      <c r="AD16" s="55">
        <v>15</v>
      </c>
      <c r="AE16" s="49">
        <f>SUM('[1]МЕТАЛЛОСТРОЙ Янв.'!AD11:AE11,'[2]МЕТАЛЛОСТРОЙ Февр.'!AD11:AE11,'[3]МЕТАЛЛОСТРОЙ Март'!AD11:AE11,'[4]МЕТАЛЛОСТРОЙ  Апр.'!AD11:AE11,'[5]МЕТАЛЛОСТРОЙ Май'!AD11:AE11,'[6]МЕТАЛЛОСТРОЙ Июнь'!AD11:AE11,'[7]МЕТАЛЛОСТРОЙ  Июль'!AD11:AE11,'[8]МЕТАЛЛОСТРОЙ  Авг.'!AD11:AE11,'[9]МЕТАЛЛОСТРОЙ  Сент.'!AD11:AE11,'[10]МЕТАЛЛОСТРОЙ  Окт.'!AD11:AE11+'[11]МЕТАЛЛОСТРОЙ  Нояб.'!AD11:AE11,'[11]МЕТАЛЛОСТРОЙ  Нояб.'!AD11:AE11,'[12]МЕТАЛЛОСТРОЙ  Дек.'!AD11:AE11)</f>
        <v>0</v>
      </c>
      <c r="AF16" s="47"/>
      <c r="AG16" s="49">
        <f>SUM('[1]МЕТАЛЛОСТРОЙ Янв.'!AF11:AG11,'[2]МЕТАЛЛОСТРОЙ Февр.'!AF11:AG11,'[3]МЕТАЛЛОСТРОЙ Март'!AF11:AG11,'[4]МЕТАЛЛОСТРОЙ  Апр.'!AF11:AG11,'[5]МЕТАЛЛОСТРОЙ Май'!AF11:AG11,'[6]МЕТАЛЛОСТРОЙ Июнь'!AF11:AG11,'[7]МЕТАЛЛОСТРОЙ  Июль'!AF11:AG11,'[8]МЕТАЛЛОСТРОЙ  Авг.'!AF11:AG11,'[9]МЕТАЛЛОСТРОЙ  Сент.'!AF11:AG11,'[10]МЕТАЛЛОСТРОЙ  Окт.'!AF11:AG11+'[11]МЕТАЛЛОСТРОЙ  Нояб.'!AF11:AG11,'[11]МЕТАЛЛОСТРОЙ  Нояб.'!AF11:AG11,'[12]МЕТАЛЛОСТРОЙ  Дек.'!AF11:AG11)</f>
        <v>0</v>
      </c>
      <c r="AH16" s="55">
        <v>15</v>
      </c>
      <c r="AI16" s="49">
        <f>SUM('[1]МЕТАЛЛОСТРОЙ Янв.'!AH11:AI11,'[2]МЕТАЛЛОСТРОЙ Февр.'!AH11:AI11,'[3]МЕТАЛЛОСТРОЙ Март'!AH11:AI11,'[4]МЕТАЛЛОСТРОЙ  Апр.'!AH11:AI11,'[5]МЕТАЛЛОСТРОЙ Май'!AH11:AI11,'[6]МЕТАЛЛОСТРОЙ Июнь'!AH11:AI11,'[7]МЕТАЛЛОСТРОЙ  Июль'!AH11:AI11,'[8]МЕТАЛЛОСТРОЙ  Авг.'!AH11:AI11,'[9]МЕТАЛЛОСТРОЙ  Сент.'!AH11:AI11,'[10]МЕТАЛЛОСТРОЙ  Окт.'!AH11:AI11+'[11]МЕТАЛЛОСТРОЙ  Нояб.'!AH11:AI11,'[11]МЕТАЛЛОСТРОЙ  Нояб.'!AH11:AI11,'[12]МЕТАЛЛОСТРОЙ  Дек.'!AH11:AI11)</f>
        <v>0</v>
      </c>
      <c r="AJ16" s="47"/>
      <c r="AK16" s="49">
        <f>SUM('[1]МЕТАЛЛОСТРОЙ Янв.'!AJ11:AK11,'[2]МЕТАЛЛОСТРОЙ Февр.'!AJ11:AK11,'[3]МЕТАЛЛОСТРОЙ Март'!AJ11:AK11,'[4]МЕТАЛЛОСТРОЙ  Апр.'!AJ11:AK11,'[5]МЕТАЛЛОСТРОЙ Май'!AJ11:AK11,'[6]МЕТАЛЛОСТРОЙ Июнь'!AJ11:AK11,'[7]МЕТАЛЛОСТРОЙ  Июль'!AJ11:AK11,'[8]МЕТАЛЛОСТРОЙ  Авг.'!AJ11:AK11,'[9]МЕТАЛЛОСТРОЙ  Сент.'!AJ11:AK11,'[10]МЕТАЛЛОСТРОЙ  Окт.'!AJ11:AK11+'[11]МЕТАЛЛОСТРОЙ  Нояб.'!AJ11:AK11,'[11]МЕТАЛЛОСТРОЙ  Нояб.'!AJ11:AK11,'[12]МЕТАЛЛОСТРОЙ  Дек.'!AJ11:AK11)</f>
        <v>0</v>
      </c>
      <c r="AL16" s="47"/>
      <c r="AM16" s="49">
        <f>SUM('[1]МЕТАЛЛОСТРОЙ Янв.'!AL11:AM11,'[2]МЕТАЛЛОСТРОЙ Февр.'!AL11:AM11,'[3]МЕТАЛЛОСТРОЙ Март'!AL11:AM11,'[4]МЕТАЛЛОСТРОЙ  Апр.'!AL11:AM11,'[5]МЕТАЛЛОСТРОЙ Май'!AL11:AM11,'[6]МЕТАЛЛОСТРОЙ Июнь'!AL11:AM11,'[7]МЕТАЛЛОСТРОЙ  Июль'!AL11:AM11,'[8]МЕТАЛЛОСТРОЙ  Авг.'!AL11:AM11,'[9]МЕТАЛЛОСТРОЙ  Сент.'!AL11:AM11,'[10]МЕТАЛЛОСТРОЙ  Окт.'!AL11:AM11+'[11]МЕТАЛЛОСТРОЙ  Нояб.'!AL11:AM11,'[11]МЕТАЛЛОСТРОЙ  Нояб.'!AL11:AM11,'[12]МЕТАЛЛОСТРОЙ  Дек.'!AL11:AM11)</f>
        <v>23.085999999999999</v>
      </c>
      <c r="AN16" s="47"/>
      <c r="AO16" s="49">
        <f>SUM('[1]МЕТАЛЛОСТРОЙ Янв.'!AN11:AO11,'[2]МЕТАЛЛОСТРОЙ Февр.'!AN11:AO11,'[3]МЕТАЛЛОСТРОЙ Март'!AN11:AO11,'[4]МЕТАЛЛОСТРОЙ  Апр.'!AN11:AO11,'[5]МЕТАЛЛОСТРОЙ Май'!AN11:AO11,'[6]МЕТАЛЛОСТРОЙ Июнь'!AN11:AO11,'[7]МЕТАЛЛОСТРОЙ  Июль'!AN11:AO11,'[8]МЕТАЛЛОСТРОЙ  Авг.'!AN11:AO11,'[9]МЕТАЛЛОСТРОЙ  Сент.'!AN11:AO11,'[10]МЕТАЛЛОСТРОЙ  Окт.'!AN11:AO11+'[11]МЕТАЛЛОСТРОЙ  Нояб.'!AN11:AO11,'[11]МЕТАЛЛОСТРОЙ  Нояб.'!AN11:AO11,'[12]МЕТАЛЛОСТРОЙ  Дек.'!AN11:AO11)</f>
        <v>0</v>
      </c>
      <c r="AP16" s="47"/>
      <c r="AQ16" s="49">
        <f>SUM('[1]МЕТАЛЛОСТРОЙ Янв.'!AP11:AQ11,'[2]МЕТАЛЛОСТРОЙ Февр.'!AP11:AQ11,'[3]МЕТАЛЛОСТРОЙ Март'!AP11:AQ11,'[4]МЕТАЛЛОСТРОЙ  Апр.'!AP11:AQ11,'[5]МЕТАЛЛОСТРОЙ Май'!AP11:AQ11,'[6]МЕТАЛЛОСТРОЙ Июнь'!AP11:AQ11,'[7]МЕТАЛЛОСТРОЙ  Июль'!AP11:AQ11,'[8]МЕТАЛЛОСТРОЙ  Авг.'!AP11:AQ11,'[9]МЕТАЛЛОСТРОЙ  Сент.'!AP11:AQ11,'[10]МЕТАЛЛОСТРОЙ  Окт.'!AP11:AQ11+'[11]МЕТАЛЛОСТРОЙ  Нояб.'!AP11:AQ11,'[11]МЕТАЛЛОСТРОЙ  Нояб.'!AP11:AQ11,'[12]МЕТАЛЛОСТРОЙ  Дек.'!AP11:AQ11)</f>
        <v>0</v>
      </c>
      <c r="AR16" s="47"/>
      <c r="AS16" s="49">
        <f>SUM('[1]МЕТАЛЛОСТРОЙ Янв.'!AR11:AS11,'[2]МЕТАЛЛОСТРОЙ Февр.'!AR11:AS11,'[3]МЕТАЛЛОСТРОЙ Март'!AR11:AS11,'[4]МЕТАЛЛОСТРОЙ  Апр.'!AR11:AS11,'[5]МЕТАЛЛОСТРОЙ Май'!AR11:AS11,'[6]МЕТАЛЛОСТРОЙ Июнь'!AR11:AS11,'[7]МЕТАЛЛОСТРОЙ  Июль'!AR11:AS11,'[8]МЕТАЛЛОСТРОЙ  Авг.'!AR11:AS11,'[9]МЕТАЛЛОСТРОЙ  Сент.'!AR11:AS11,'[10]МЕТАЛЛОСТРОЙ  Окт.'!AR11:AS11+'[11]МЕТАЛЛОСТРОЙ  Нояб.'!AR11:AS11,'[11]МЕТАЛЛОСТРОЙ  Нояб.'!AR11:AS11,'[12]МЕТАЛЛОСТРОЙ  Дек.'!AR11:AS11)</f>
        <v>0</v>
      </c>
      <c r="AT16" s="47"/>
      <c r="AU16" s="49">
        <f>SUM('[1]МЕТАЛЛОСТРОЙ Янв.'!AT11:AU11,'[2]МЕТАЛЛОСТРОЙ Февр.'!AT11:AU11,'[3]МЕТАЛЛОСТРОЙ Март'!AT11:AU11,'[4]МЕТАЛЛОСТРОЙ  Апр.'!AT11:AU11,'[5]МЕТАЛЛОСТРОЙ Май'!AT11:AU11,'[6]МЕТАЛЛОСТРОЙ Июнь'!AT11:AU11,'[7]МЕТАЛЛОСТРОЙ  Июль'!AT11:AU11,'[8]МЕТАЛЛОСТРОЙ  Авг.'!AT11:AU11,'[9]МЕТАЛЛОСТРОЙ  Сент.'!AT11:AU11,'[10]МЕТАЛЛОСТРОЙ  Окт.'!AT11:AU11+'[11]МЕТАЛЛОСТРОЙ  Нояб.'!AT11:AU11,'[11]МЕТАЛЛОСТРОЙ  Нояб.'!AT11:AU11,'[12]МЕТАЛЛОСТРОЙ  Дек.'!AT11:AU11)</f>
        <v>0</v>
      </c>
      <c r="AV16" s="47"/>
      <c r="AW16" s="49">
        <f>SUM('[1]МЕТАЛЛОСТРОЙ Янв.'!AV11:AW11,'[2]МЕТАЛЛОСТРОЙ Февр.'!AV11:AW11,'[3]МЕТАЛЛОСТРОЙ Март'!AV11:AW11,'[4]МЕТАЛЛОСТРОЙ  Апр.'!AV11:AW11,'[5]МЕТАЛЛОСТРОЙ Май'!AV11:AW11,'[6]МЕТАЛЛОСТРОЙ Июнь'!AV11:AW11,'[7]МЕТАЛЛОСТРОЙ  Июль'!AV11:AW11,'[8]МЕТАЛЛОСТРОЙ  Авг.'!AV11:AW11,'[9]МЕТАЛЛОСТРОЙ  Сент.'!AV11:AW11,'[10]МЕТАЛЛОСТРОЙ  Окт.'!AV11:AW11+'[11]МЕТАЛЛОСТРОЙ  Нояб.'!AV11:AW11,'[11]МЕТАЛЛОСТРОЙ  Нояб.'!AV11:AW11,'[12]МЕТАЛЛОСТРОЙ  Дек.'!AV11:AW11)</f>
        <v>0</v>
      </c>
      <c r="AX16" s="47"/>
      <c r="AY16" s="49">
        <f>SUM('[1]МЕТАЛЛОСТРОЙ Янв.'!AX11:AY11,'[2]МЕТАЛЛОСТРОЙ Февр.'!AX11:AY11,'[3]МЕТАЛЛОСТРОЙ Март'!AX11:AY11,'[4]МЕТАЛЛОСТРОЙ  Апр.'!AX11:AY11,'[5]МЕТАЛЛОСТРОЙ Май'!AX11:AY11,'[6]МЕТАЛЛОСТРОЙ Июнь'!AX11:AY11,'[7]МЕТАЛЛОСТРОЙ  Июль'!AX11:AY11,'[8]МЕТАЛЛОСТРОЙ  Авг.'!AX11:AY11,'[9]МЕТАЛЛОСТРОЙ  Сент.'!AX11:AY11,'[10]МЕТАЛЛОСТРОЙ  Окт.'!AX11:AY11+'[11]МЕТАЛЛОСТРОЙ  Нояб.'!AX11:AY11,'[11]МЕТАЛЛОСТРОЙ  Нояб.'!AX11:AY11,'[12]МЕТАЛЛОСТРОЙ  Дек.'!AX11:AY11)</f>
        <v>0</v>
      </c>
      <c r="AZ16" s="47"/>
      <c r="BA16" s="49">
        <f>SUM('[1]МЕТАЛЛОСТРОЙ Янв.'!AZ11:BA11,'[2]МЕТАЛЛОСТРОЙ Февр.'!AZ11:BA11,'[3]МЕТАЛЛОСТРОЙ Март'!AZ11:BA11,'[4]МЕТАЛЛОСТРОЙ  Апр.'!AZ11:BA11,'[5]МЕТАЛЛОСТРОЙ Май'!AZ11:BA11,'[6]МЕТАЛЛОСТРОЙ Июнь'!AZ11:BA11,'[7]МЕТАЛЛОСТРОЙ  Июль'!AZ11:BA11,'[8]МЕТАЛЛОСТРОЙ  Авг.'!AZ11:BA11,'[9]МЕТАЛЛОСТРОЙ  Сент.'!AZ11:BA11,'[10]МЕТАЛЛОСТРОЙ  Окт.'!AZ11:BA11+'[11]МЕТАЛЛОСТРОЙ  Нояб.'!AZ11:BA11,'[11]МЕТАЛЛОСТРОЙ  Нояб.'!AZ11:BA11,'[12]МЕТАЛЛОСТРОЙ  Дек.'!AZ11:BA11)</f>
        <v>0</v>
      </c>
      <c r="BB16" s="47"/>
      <c r="BC16" s="49">
        <f>SUM('[1]МЕТАЛЛОСТРОЙ Янв.'!BB11:BC11,'[2]МЕТАЛЛОСТРОЙ Февр.'!BB11:BC11,'[3]МЕТАЛЛОСТРОЙ Март'!BB11:BC11,'[4]МЕТАЛЛОСТРОЙ  Апр.'!BB11:BC11,'[5]МЕТАЛЛОСТРОЙ Май'!BB11:BC11,'[6]МЕТАЛЛОСТРОЙ Июнь'!BB11:BC11,'[7]МЕТАЛЛОСТРОЙ  Июль'!BB11:BC11,'[8]МЕТАЛЛОСТРОЙ  Авг.'!BB11:BC11,'[9]МЕТАЛЛОСТРОЙ  Сент.'!BB11:BC11,'[10]МЕТАЛЛОСТРОЙ  Окт.'!BB11:BC11+'[11]МЕТАЛЛОСТРОЙ  Нояб.'!BB11:BC11,'[11]МЕТАЛЛОСТРОЙ  Нояб.'!BB11:BC11,'[12]МЕТАЛЛОСТРОЙ  Дек.'!BB11:BC11)</f>
        <v>8.798</v>
      </c>
      <c r="BD16" s="47"/>
      <c r="BE16" s="49">
        <f>SUM('[1]МЕТАЛЛОСТРОЙ Янв.'!BD11:BE11,'[2]МЕТАЛЛОСТРОЙ Февр.'!BD11:BE11,'[3]МЕТАЛЛОСТРОЙ Март'!BD11:BE11,'[4]МЕТАЛЛОСТРОЙ  Апр.'!BD11:BE11,'[5]МЕТАЛЛОСТРОЙ Май'!BD11:BE11,'[6]МЕТАЛЛОСТРОЙ Июнь'!BD11:BE11,'[7]МЕТАЛЛОСТРОЙ  Июль'!BD11:BE11,'[8]МЕТАЛЛОСТРОЙ  Авг.'!BD11:BE11,'[9]МЕТАЛЛОСТРОЙ  Сент.'!BD11:BE11,'[10]МЕТАЛЛОСТРОЙ  Окт.'!BD11:BE11+'[11]МЕТАЛЛОСТРОЙ  Нояб.'!BD11:BE11,'[11]МЕТАЛЛОСТРОЙ  Нояб.'!BD11:BE11,'[12]МЕТАЛЛОСТРОЙ  Дек.'!BD11:BE11)</f>
        <v>0</v>
      </c>
      <c r="BF16" s="47"/>
      <c r="BG16" s="49">
        <f>SUM('[1]МЕТАЛЛОСТРОЙ Янв.'!BF11:BG11,'[2]МЕТАЛЛОСТРОЙ Февр.'!BF11:BG11,'[3]МЕТАЛЛОСТРОЙ Март'!BF11:BG11,'[4]МЕТАЛЛОСТРОЙ  Апр.'!BF11:BG11,'[5]МЕТАЛЛОСТРОЙ Май'!BF11:BG11,'[6]МЕТАЛЛОСТРОЙ Июнь'!BF11:BG11,'[7]МЕТАЛЛОСТРОЙ  Июль'!BF11:BG11,'[8]МЕТАЛЛОСТРОЙ  Авг.'!BF11:BG11,'[9]МЕТАЛЛОСТРОЙ  Сент.'!BF11:BG11,'[10]МЕТАЛЛОСТРОЙ  Окт.'!BF11:BG11+'[11]МЕТАЛЛОСТРОЙ  Нояб.'!BF11:BG11,'[11]МЕТАЛЛОСТРОЙ  Нояб.'!BF11:BG11,'[12]МЕТАЛЛОСТРОЙ  Дек.'!BF11:BG11)</f>
        <v>0</v>
      </c>
      <c r="BH16" s="47"/>
      <c r="BI16" s="49">
        <f>SUM('[1]МЕТАЛЛОСТРОЙ Янв.'!BH11:BI11,'[2]МЕТАЛЛОСТРОЙ Февр.'!BH11:BI11,'[3]МЕТАЛЛОСТРОЙ Март'!BH11:BI11,'[4]МЕТАЛЛОСТРОЙ  Апр.'!BH11:BI11,'[5]МЕТАЛЛОСТРОЙ Май'!BH11:BI11,'[6]МЕТАЛЛОСТРОЙ Июнь'!BH11:BI11,'[7]МЕТАЛЛОСТРОЙ  Июль'!BH11:BI11,'[8]МЕТАЛЛОСТРОЙ  Авг.'!BH11:BI11,'[9]МЕТАЛЛОСТРОЙ  Сент.'!BH11:BI11,'[10]МЕТАЛЛОСТРОЙ  Окт.'!BH11:BI11+'[11]МЕТАЛЛОСТРОЙ  Нояб.'!BH11:BI11,'[11]МЕТАЛЛОСТРОЙ  Нояб.'!BH11:BI11,'[12]МЕТАЛЛОСТРОЙ  Дек.'!BH11:BI11)</f>
        <v>0</v>
      </c>
      <c r="BJ16" s="47"/>
      <c r="BK16" s="49">
        <f>SUM('[1]МЕТАЛЛОСТРОЙ Янв.'!BJ11:BK11,'[2]МЕТАЛЛОСТРОЙ Февр.'!BJ11:BK11,'[3]МЕТАЛЛОСТРОЙ Март'!BJ11:BK11,'[4]МЕТАЛЛОСТРОЙ  Апр.'!BJ11:BK11,'[5]МЕТАЛЛОСТРОЙ Май'!BJ11:BK11,'[6]МЕТАЛЛОСТРОЙ Июнь'!BJ11:BK11,'[7]МЕТАЛЛОСТРОЙ  Июль'!BJ11:BK11,'[8]МЕТАЛЛОСТРОЙ  Авг.'!BJ11:BK11,'[9]МЕТАЛЛОСТРОЙ  Сент.'!BJ11:BK11,'[10]МЕТАЛЛОСТРОЙ  Окт.'!BJ11:BK11+'[11]МЕТАЛЛОСТРОЙ  Нояб.'!BJ11:BK11,'[11]МЕТАЛЛОСТРОЙ  Нояб.'!BJ11:BK11,'[12]МЕТАЛЛОСТРОЙ  Дек.'!BJ11:BK11)</f>
        <v>0</v>
      </c>
      <c r="BL16" s="47"/>
      <c r="BM16" s="49">
        <f>SUM('[1]МЕТАЛЛОСТРОЙ Янв.'!BL11:BM11,'[2]МЕТАЛЛОСТРОЙ Февр.'!BL11:BM11,'[3]МЕТАЛЛОСТРОЙ Март'!BL11:BM11,'[4]МЕТАЛЛОСТРОЙ  Апр.'!BL11:BM11,'[5]МЕТАЛЛОСТРОЙ Май'!BL11:BM11,'[6]МЕТАЛЛОСТРОЙ Июнь'!BL11:BM11,'[7]МЕТАЛЛОСТРОЙ  Июль'!BL11:BM11,'[8]МЕТАЛЛОСТРОЙ  Авг.'!BL11:BM11,'[9]МЕТАЛЛОСТРОЙ  Сент.'!BL11:BM11,'[10]МЕТАЛЛОСТРОЙ  Окт.'!BL11:BM11+'[11]МЕТАЛЛОСТРОЙ  Нояб.'!BL11:BM11,'[11]МЕТАЛЛОСТРОЙ  Нояб.'!BL11:BM11,'[12]МЕТАЛЛОСТРОЙ  Дек.'!BL11:BM11)</f>
        <v>0</v>
      </c>
      <c r="BN16" s="47"/>
      <c r="BO16" s="49">
        <f>SUM('[1]МЕТАЛЛОСТРОЙ Янв.'!BN11:BO11,'[2]МЕТАЛЛОСТРОЙ Февр.'!BN11:BO11,'[3]МЕТАЛЛОСТРОЙ Март'!BN11:BO11,'[4]МЕТАЛЛОСТРОЙ  Апр.'!BN11:BO11,'[5]МЕТАЛЛОСТРОЙ Май'!BN11:BO11,'[6]МЕТАЛЛОСТРОЙ Июнь'!BN11:BO11,'[7]МЕТАЛЛОСТРОЙ  Июль'!BN11:BO11,'[8]МЕТАЛЛОСТРОЙ  Авг.'!BN11:BO11,'[9]МЕТАЛЛОСТРОЙ  Сент.'!BN11:BO11,'[10]МЕТАЛЛОСТРОЙ  Окт.'!BN11:BO11+'[11]МЕТАЛЛОСТРОЙ  Нояб.'!BN11:BO11,'[11]МЕТАЛЛОСТРОЙ  Нояб.'!BN11:BO11,'[12]МЕТАЛЛОСТРОЙ  Дек.'!BN11:BO11)</f>
        <v>0</v>
      </c>
      <c r="BP16" s="47"/>
      <c r="BQ16" s="49">
        <f>SUM('[1]МЕТАЛЛОСТРОЙ Янв.'!BP11:BQ11,'[2]МЕТАЛЛОСТРОЙ Февр.'!BP11:BQ11,'[3]МЕТАЛЛОСТРОЙ Март'!BP11:BQ11,'[4]МЕТАЛЛОСТРОЙ  Апр.'!BP11:BQ11,'[5]МЕТАЛЛОСТРОЙ Май'!BP11:BQ11,'[6]МЕТАЛЛОСТРОЙ Июнь'!BP11:BQ11,'[7]МЕТАЛЛОСТРОЙ  Июль'!BP11:BQ11,'[8]МЕТАЛЛОСТРОЙ  Авг.'!BP11:BQ11,'[9]МЕТАЛЛОСТРОЙ  Сент.'!BP11:BQ11,'[10]МЕТАЛЛОСТРОЙ  Окт.'!BP11:BQ11+'[11]МЕТАЛЛОСТРОЙ  Нояб.'!BP11:BQ11,'[11]МЕТАЛЛОСТРОЙ  Нояб.'!BP11:BQ11,'[12]МЕТАЛЛОСТРОЙ  Дек.'!BP11:BQ11)</f>
        <v>0</v>
      </c>
      <c r="BR16" s="47"/>
      <c r="BS16" s="49">
        <f>SUM('[1]МЕТАЛЛОСТРОЙ Янв.'!BR11:BS11,'[2]МЕТАЛЛОСТРОЙ Февр.'!BR11:BS11,'[3]МЕТАЛЛОСТРОЙ Март'!BR11:BS11,'[4]МЕТАЛЛОСТРОЙ  Апр.'!BR11:BS11,'[5]МЕТАЛЛОСТРОЙ Май'!BR11:BS11,'[6]МЕТАЛЛОСТРОЙ Июнь'!BR11:BS11,'[7]МЕТАЛЛОСТРОЙ  Июль'!BR11:BS11,'[8]МЕТАЛЛОСТРОЙ  Авг.'!BR11:BS11,'[9]МЕТАЛЛОСТРОЙ  Сент.'!BR11:BS11,'[10]МЕТАЛЛОСТРОЙ  Окт.'!BR11:BS11+'[11]МЕТАЛЛОСТРОЙ  Нояб.'!BR11:BS11,'[11]МЕТАЛЛОСТРОЙ  Нояб.'!BR11:BS11,'[12]МЕТАЛЛОСТРОЙ  Дек.'!BR11:BS11)</f>
        <v>0</v>
      </c>
      <c r="BT16" s="47"/>
      <c r="BU16" s="49">
        <f>SUM('[1]МЕТАЛЛОСТРОЙ Янв.'!BT11:BU11,'[2]МЕТАЛЛОСТРОЙ Февр.'!BT11:BU11,'[3]МЕТАЛЛОСТРОЙ Март'!BT11:BU11,'[4]МЕТАЛЛОСТРОЙ  Апр.'!BT11:BU11,'[5]МЕТАЛЛОСТРОЙ Май'!BT11:BU11,'[6]МЕТАЛЛОСТРОЙ Июнь'!BT11:BU11,'[7]МЕТАЛЛОСТРОЙ  Июль'!BT11:BU11,'[8]МЕТАЛЛОСТРОЙ  Авг.'!BT11:BU11,'[9]МЕТАЛЛОСТРОЙ  Сент.'!BT11:BU11,'[10]МЕТАЛЛОСТРОЙ  Окт.'!BT11:BU11+'[11]МЕТАЛЛОСТРОЙ  Нояб.'!BT11:BU11,'[11]МЕТАЛЛОСТРОЙ  Нояб.'!BT11:BU11,'[12]МЕТАЛЛОСТРОЙ  Дек.'!BT11:BU11)</f>
        <v>0</v>
      </c>
      <c r="BV16" s="47"/>
      <c r="BW16" s="49">
        <f>SUM('[1]МЕТАЛЛОСТРОЙ Янв.'!BV11:BW11,'[2]МЕТАЛЛОСТРОЙ Февр.'!BV11:BW11,'[3]МЕТАЛЛОСТРОЙ Март'!BV11:BW11,'[4]МЕТАЛЛОСТРОЙ  Апр.'!BV11:BW11,'[5]МЕТАЛЛОСТРОЙ Май'!BV11:BW11,'[6]МЕТАЛЛОСТРОЙ Июнь'!BV11:BW11,'[7]МЕТАЛЛОСТРОЙ  Июль'!BV11:BW11,'[8]МЕТАЛЛОСТРОЙ  Авг.'!BV11:BW11,'[9]МЕТАЛЛОСТРОЙ  Сент.'!BV11:BW11,'[10]МЕТАЛЛОСТРОЙ  Окт.'!BV11:BW11+'[11]МЕТАЛЛОСТРОЙ  Нояб.'!BV11:BW11,'[11]МЕТАЛЛОСТРОЙ  Нояб.'!BV11:BW11,'[12]МЕТАЛЛОСТРОЙ  Дек.'!BV11:BW11)</f>
        <v>0</v>
      </c>
      <c r="BX16" s="47"/>
      <c r="BY16" s="49">
        <f>SUM('[1]МЕТАЛЛОСТРОЙ Янв.'!BX11:BY11,'[2]МЕТАЛЛОСТРОЙ Февр.'!BX11:BY11,'[3]МЕТАЛЛОСТРОЙ Март'!BX11:BY11,'[4]МЕТАЛЛОСТРОЙ  Апр.'!BX11:BY11,'[5]МЕТАЛЛОСТРОЙ Май'!BX11:BY11,'[6]МЕТАЛЛОСТРОЙ Июнь'!BX11:BY11,'[7]МЕТАЛЛОСТРОЙ  Июль'!BX11:BY11,'[8]МЕТАЛЛОСТРОЙ  Авг.'!BX11:BY11,'[9]МЕТАЛЛОСТРОЙ  Сент.'!BX11:BY11,'[10]МЕТАЛЛОСТРОЙ  Окт.'!BX11:BY11+'[11]МЕТАЛЛОСТРОЙ  Нояб.'!BX11:BY11,'[11]МЕТАЛЛОСТРОЙ  Нояб.'!BX11:BY11,'[12]МЕТАЛЛОСТРОЙ  Дек.'!BX11:BY11)</f>
        <v>0</v>
      </c>
      <c r="BZ16" s="47"/>
      <c r="CA16" s="49">
        <f>SUM('[1]МЕТАЛЛОСТРОЙ Янв.'!BZ11:CA11,'[2]МЕТАЛЛОСТРОЙ Февр.'!BZ11:CA11,'[3]МЕТАЛЛОСТРОЙ Март'!BZ11:CA11,'[4]МЕТАЛЛОСТРОЙ  Апр.'!BZ11:CA11,'[5]МЕТАЛЛОСТРОЙ Май'!BZ11:CA11,'[6]МЕТАЛЛОСТРОЙ Июнь'!BZ11:CA11,'[7]МЕТАЛЛОСТРОЙ  Июль'!BZ11:CA11,'[8]МЕТАЛЛОСТРОЙ  Авг.'!BZ11:CA11,'[9]МЕТАЛЛОСТРОЙ  Сент.'!BZ11:CA11,'[10]МЕТАЛЛОСТРОЙ  Окт.'!BZ11:CA11+'[11]МЕТАЛЛОСТРОЙ  Нояб.'!BZ11:CA11,'[11]МЕТАЛЛОСТРОЙ  Нояб.'!BZ11:CA11,'[12]МЕТАЛЛОСТРОЙ  Дек.'!BZ11:CA11)</f>
        <v>51.966999999999999</v>
      </c>
      <c r="CB16" s="47"/>
      <c r="CC16" s="49">
        <f>SUM('[1]МЕТАЛЛОСТРОЙ Янв.'!CB11:CC11,'[2]МЕТАЛЛОСТРОЙ Февр.'!CB11:CC11,'[3]МЕТАЛЛОСТРОЙ Март'!CB11:CC11,'[4]МЕТАЛЛОСТРОЙ  Апр.'!CB11:CC11,'[5]МЕТАЛЛОСТРОЙ Май'!CB11:CC11,'[6]МЕТАЛЛОСТРОЙ Июнь'!CB11:CC11,'[7]МЕТАЛЛОСТРОЙ  Июль'!CB11:CC11,'[8]МЕТАЛЛОСТРОЙ  Авг.'!CB11:CC11,'[9]МЕТАЛЛОСТРОЙ  Сент.'!CB11:CC11,'[10]МЕТАЛЛОСТРОЙ  Окт.'!CB11:CC11+'[11]МЕТАЛЛОСТРОЙ  Нояб.'!CB11:CC11,'[11]МЕТАЛЛОСТРОЙ  Нояб.'!CB11:CC11,'[12]МЕТАЛЛОСТРОЙ  Дек.'!CB11:CC11)</f>
        <v>0</v>
      </c>
      <c r="CD16" s="47"/>
      <c r="CE16" s="49">
        <f>SUM('[1]МЕТАЛЛОСТРОЙ Янв.'!CD11:CE11,'[2]МЕТАЛЛОСТРОЙ Февр.'!CD11:CE11,'[3]МЕТАЛЛОСТРОЙ Март'!CD11:CE11,'[4]МЕТАЛЛОСТРОЙ  Апр.'!CD11:CE11,'[5]МЕТАЛЛОСТРОЙ Май'!CD11:CE11,'[6]МЕТАЛЛОСТРОЙ Июнь'!CD11:CE11,'[7]МЕТАЛЛОСТРОЙ  Июль'!CD11:CE11,'[8]МЕТАЛЛОСТРОЙ  Авг.'!CD11:CE11,'[9]МЕТАЛЛОСТРОЙ  Сент.'!CD11:CE11,'[10]МЕТАЛЛОСТРОЙ  Окт.'!CD11:CE11+'[11]МЕТАЛЛОСТРОЙ  Нояб.'!CD11:CE11,'[11]МЕТАЛЛОСТРОЙ  Нояб.'!CD11:CE11,'[12]МЕТАЛЛОСТРОЙ  Дек.'!CD11:CE11)</f>
        <v>0</v>
      </c>
      <c r="CF16" s="47"/>
      <c r="CG16" s="49">
        <f>SUM('[1]МЕТАЛЛОСТРОЙ Янв.'!CF11:CG11,'[2]МЕТАЛЛОСТРОЙ Февр.'!CF11:CG11,'[3]МЕТАЛЛОСТРОЙ Март'!CF11:CG11,'[4]МЕТАЛЛОСТРОЙ  Апр.'!CF11:CG11,'[5]МЕТАЛЛОСТРОЙ Май'!CF11:CG11,'[6]МЕТАЛЛОСТРОЙ Июнь'!CF11:CG11,'[7]МЕТАЛЛОСТРОЙ  Июль'!CF11:CG11,'[8]МЕТАЛЛОСТРОЙ  Авг.'!CF11:CG11,'[9]МЕТАЛЛОСТРОЙ  Сент.'!CF11:CG11,'[10]МЕТАЛЛОСТРОЙ  Окт.'!CF11:CG11+'[11]МЕТАЛЛОСТРОЙ  Нояб.'!CF11:CG11,'[11]МЕТАЛЛОСТРОЙ  Нояб.'!CF11:CG11,'[12]МЕТАЛЛОСТРОЙ  Дек.'!CF11:CG11)</f>
        <v>0</v>
      </c>
      <c r="CH16" s="47"/>
      <c r="CI16" s="49">
        <f>SUM('[1]МЕТАЛЛОСТРОЙ Янв.'!CH11:CI11,'[2]МЕТАЛЛОСТРОЙ Февр.'!CH11:CI11,'[3]МЕТАЛЛОСТРОЙ Март'!CH11:CI11,'[4]МЕТАЛЛОСТРОЙ  Апр.'!CH11:CI11,'[5]МЕТАЛЛОСТРОЙ Май'!CH11:CI11,'[6]МЕТАЛЛОСТРОЙ Июнь'!CH11:CI11,'[7]МЕТАЛЛОСТРОЙ  Июль'!CH11:CI11,'[8]МЕТАЛЛОСТРОЙ  Авг.'!CH11:CI11,'[9]МЕТАЛЛОСТРОЙ  Сент.'!CH11:CI11,'[10]МЕТАЛЛОСТРОЙ  Окт.'!CH11:CI11+'[11]МЕТАЛЛОСТРОЙ  Нояб.'!CH11:CI11,'[11]МЕТАЛЛОСТРОЙ  Нояб.'!CH11:CI11,'[12]МЕТАЛЛОСТРОЙ  Дек.'!CH11:CI11)</f>
        <v>0</v>
      </c>
      <c r="CJ16" s="47"/>
      <c r="CK16" s="49">
        <f>SUM('[1]МЕТАЛЛОСТРОЙ Янв.'!CJ11:CK11,'[2]МЕТАЛЛОСТРОЙ Февр.'!CJ11:CK11,'[3]МЕТАЛЛОСТРОЙ Март'!CJ11:CK11,'[4]МЕТАЛЛОСТРОЙ  Апр.'!CJ11:CK11,'[5]МЕТАЛЛОСТРОЙ Май'!CJ11:CK11,'[6]МЕТАЛЛОСТРОЙ Июнь'!CJ11:CK11,'[7]МЕТАЛЛОСТРОЙ  Июль'!CJ11:CK11,'[8]МЕТАЛЛОСТРОЙ  Авг.'!CJ11:CK11,'[9]МЕТАЛЛОСТРОЙ  Сент.'!CJ11:CK11,'[10]МЕТАЛЛОСТРОЙ  Окт.'!CJ11:CK11+'[11]МЕТАЛЛОСТРОЙ  Нояб.'!CJ11:CK11,'[11]МЕТАЛЛОСТРОЙ  Нояб.'!CJ11:CK11,'[12]МЕТАЛЛОСТРОЙ  Дек.'!CJ11:CK11)</f>
        <v>0</v>
      </c>
      <c r="CL16" s="47"/>
      <c r="CM16" s="49">
        <f>SUM('[1]МЕТАЛЛОСТРОЙ Янв.'!CL11:CM11,'[2]МЕТАЛЛОСТРОЙ Февр.'!CL11:CM11,'[3]МЕТАЛЛОСТРОЙ Март'!CL11:CM11,'[4]МЕТАЛЛОСТРОЙ  Апр.'!CL11:CM11,'[5]МЕТАЛЛОСТРОЙ Май'!CL11:CM11,'[6]МЕТАЛЛОСТРОЙ Июнь'!CL11:CM11,'[7]МЕТАЛЛОСТРОЙ  Июль'!CL11:CM11,'[8]МЕТАЛЛОСТРОЙ  Авг.'!CL11:CM11,'[9]МЕТАЛЛОСТРОЙ  Сент.'!CL11:CM11,'[10]МЕТАЛЛОСТРОЙ  Окт.'!CL11:CM11+'[11]МЕТАЛЛОСТРОЙ  Нояб.'!CL11:CM11,'[11]МЕТАЛЛОСТРОЙ  Нояб.'!CL11:CM11,'[12]МЕТАЛЛОСТРОЙ  Дек.'!CL11:CM11)</f>
        <v>0</v>
      </c>
      <c r="CN16" s="47"/>
      <c r="CO16" s="49">
        <f>SUM('[1]МЕТАЛЛОСТРОЙ Янв.'!CN11:CO11,'[2]МЕТАЛЛОСТРОЙ Февр.'!CN11:CO11,'[3]МЕТАЛЛОСТРОЙ Март'!CN11:CO11,'[4]МЕТАЛЛОСТРОЙ  Апр.'!CN11:CO11,'[5]МЕТАЛЛОСТРОЙ Май'!CN11:CO11,'[6]МЕТАЛЛОСТРОЙ Июнь'!CN11:CO11,'[7]МЕТАЛЛОСТРОЙ  Июль'!CN11:CO11,'[8]МЕТАЛЛОСТРОЙ  Авг.'!CN11:CO11,'[9]МЕТАЛЛОСТРОЙ  Сент.'!CN11:CO11,'[10]МЕТАЛЛОСТРОЙ  Окт.'!CN11:CO11+'[11]МЕТАЛЛОСТРОЙ  Нояб.'!CN11:CO11,'[11]МЕТАЛЛОСТРОЙ  Нояб.'!CN11:CO11,'[12]МЕТАЛЛОСТРОЙ  Дек.'!CN11:CO11)</f>
        <v>0</v>
      </c>
      <c r="CQ16" s="94"/>
    </row>
    <row r="17" spans="1:95" ht="15.95" customHeight="1" x14ac:dyDescent="0.25">
      <c r="A17" s="201" t="s">
        <v>12</v>
      </c>
      <c r="B17" s="238" t="s">
        <v>6</v>
      </c>
      <c r="C17" s="23" t="s">
        <v>220</v>
      </c>
      <c r="D17" s="47"/>
      <c r="E17" s="49">
        <f>SUM('[1]МЕТАЛЛОСТРОЙ Янв.'!D12:E12,'[2]МЕТАЛЛОСТРОЙ Февр.'!D12:E12,'[3]МЕТАЛЛОСТРОЙ Март'!D12:E12,'[4]МЕТАЛЛОСТРОЙ  Апр.'!D12:E12,'[5]МЕТАЛЛОСТРОЙ Май'!D12:E12,'[6]МЕТАЛЛОСТРОЙ Июнь'!D12:E12,'[7]МЕТАЛЛОСТРОЙ  Июль'!D12:E12,'[8]МЕТАЛЛОСТРОЙ  Авг.'!D12:E12,'[9]МЕТАЛЛОСТРОЙ  Сент.'!D12:E12,'[10]МЕТАЛЛОСТРОЙ  Окт.'!D12:E12+'[11]МЕТАЛЛОСТРОЙ  Нояб.'!D12:E12,'[11]МЕТАЛЛОСТРОЙ  Нояб.'!D12:E12,'[12]МЕТАЛЛОСТРОЙ  Дек.'!D12:E12)</f>
        <v>0</v>
      </c>
      <c r="F17" s="47"/>
      <c r="G17" s="49">
        <f>SUM('[1]МЕТАЛЛОСТРОЙ Янв.'!F12:G12,'[2]МЕТАЛЛОСТРОЙ Февр.'!F12:G12,'[3]МЕТАЛЛОСТРОЙ Март'!F12:G12,'[4]МЕТАЛЛОСТРОЙ  Апр.'!F12:G12,'[5]МЕТАЛЛОСТРОЙ Май'!F12:G12,'[6]МЕТАЛЛОСТРОЙ Июнь'!F12:G12,'[7]МЕТАЛЛОСТРОЙ  Июль'!F12:G12,'[8]МЕТАЛЛОСТРОЙ  Авг.'!F12:G12,'[9]МЕТАЛЛОСТРОЙ  Сент.'!F12:G12,'[10]МЕТАЛЛОСТРОЙ  Окт.'!F12:G12+'[11]МЕТАЛЛОСТРОЙ  Нояб.'!F12:G12,'[11]МЕТАЛЛОСТРОЙ  Нояб.'!F12:G12,'[12]МЕТАЛЛОСТРОЙ  Дек.'!F12:G12)</f>
        <v>0</v>
      </c>
      <c r="H17" s="47">
        <v>40</v>
      </c>
      <c r="I17" s="49">
        <f>SUM('[1]МЕТАЛЛОСТРОЙ Янв.'!H12:I12,'[2]МЕТАЛЛОСТРОЙ Февр.'!H12:I12,'[3]МЕТАЛЛОСТРОЙ Март'!H12:I12,'[4]МЕТАЛЛОСТРОЙ  Апр.'!H12:I12,'[5]МЕТАЛЛОСТРОЙ Май'!H12:I12,'[6]МЕТАЛЛОСТРОЙ Июнь'!H12:I12,'[7]МЕТАЛЛОСТРОЙ  Июль'!H12:I12,'[8]МЕТАЛЛОСТРОЙ  Авг.'!H12:I12,'[9]МЕТАЛЛОСТРОЙ  Сент.'!H12:I12,'[10]МЕТАЛЛОСТРОЙ  Окт.'!H12:I12+'[11]МЕТАЛЛОСТРОЙ  Нояб.'!H12:I12,'[11]МЕТАЛЛОСТРОЙ  Нояб.'!H12:I12,'[12]МЕТАЛЛОСТРОЙ  Дек.'!H12:I12)</f>
        <v>6</v>
      </c>
      <c r="J17" s="47"/>
      <c r="K17" s="49">
        <f>SUM('[1]МЕТАЛЛОСТРОЙ Янв.'!J12:K12,'[2]МЕТАЛЛОСТРОЙ Февр.'!J12:K12,'[3]МЕТАЛЛОСТРОЙ Март'!J12:K12,'[4]МЕТАЛЛОСТРОЙ  Апр.'!J12:K12,'[5]МЕТАЛЛОСТРОЙ Май'!J12:K12,'[6]МЕТАЛЛОСТРОЙ Июнь'!J12:K12,'[7]МЕТАЛЛОСТРОЙ  Июль'!J12:K12,'[8]МЕТАЛЛОСТРОЙ  Авг.'!J12:K12,'[9]МЕТАЛЛОСТРОЙ  Сент.'!J12:K12,'[10]МЕТАЛЛОСТРОЙ  Окт.'!J12:K12+'[11]МЕТАЛЛОСТРОЙ  Нояб.'!J12:K12,'[11]МЕТАЛЛОСТРОЙ  Нояб.'!J12:K12,'[12]МЕТАЛЛОСТРОЙ  Дек.'!J12:K12)</f>
        <v>0</v>
      </c>
      <c r="L17" s="47"/>
      <c r="M17" s="49">
        <f>SUM('[1]МЕТАЛЛОСТРОЙ Янв.'!L12:M12,'[2]МЕТАЛЛОСТРОЙ Февр.'!L12:M12,'[3]МЕТАЛЛОСТРОЙ Март'!L12:M12,'[4]МЕТАЛЛОСТРОЙ  Апр.'!L12:M12,'[5]МЕТАЛЛОСТРОЙ Май'!L12:M12,'[6]МЕТАЛЛОСТРОЙ Июнь'!L12:M12,'[7]МЕТАЛЛОСТРОЙ  Июль'!L12:M12,'[8]МЕТАЛЛОСТРОЙ  Авг.'!L12:M12,'[9]МЕТАЛЛОСТРОЙ  Сент.'!L12:M12,'[10]МЕТАЛЛОСТРОЙ  Окт.'!L12:M12+'[11]МЕТАЛЛОСТРОЙ  Нояб.'!L12:M12,'[11]МЕТАЛЛОСТРОЙ  Нояб.'!L12:M12,'[12]МЕТАЛЛОСТРОЙ  Дек.'!L12:M12)</f>
        <v>0</v>
      </c>
      <c r="N17" s="47"/>
      <c r="O17" s="49">
        <f>SUM('[1]МЕТАЛЛОСТРОЙ Янв.'!N12:O12,'[2]МЕТАЛЛОСТРОЙ Февр.'!N12:O12,'[3]МЕТАЛЛОСТРОЙ Март'!N12:O12,'[4]МЕТАЛЛОСТРОЙ  Апр.'!N12:O12,'[5]МЕТАЛЛОСТРОЙ Май'!N12:O12,'[6]МЕТАЛЛОСТРОЙ Июнь'!N12:O12,'[7]МЕТАЛЛОСТРОЙ  Июль'!N12:O12,'[8]МЕТАЛЛОСТРОЙ  Авг.'!N12:O12,'[9]МЕТАЛЛОСТРОЙ  Сент.'!N12:O12,'[10]МЕТАЛЛОСТРОЙ  Окт.'!N12:O12+'[11]МЕТАЛЛОСТРОЙ  Нояб.'!N12:O12,'[11]МЕТАЛЛОСТРОЙ  Нояб.'!N12:O12,'[12]МЕТАЛЛОСТРОЙ  Дек.'!N12:O12)</f>
        <v>0</v>
      </c>
      <c r="P17" s="47"/>
      <c r="Q17" s="49">
        <f>SUM('[1]МЕТАЛЛОСТРОЙ Янв.'!P12:Q12,'[2]МЕТАЛЛОСТРОЙ Февр.'!P12:Q12,'[3]МЕТАЛЛОСТРОЙ Март'!P12:Q12,'[4]МЕТАЛЛОСТРОЙ  Апр.'!P12:Q12,'[5]МЕТАЛЛОСТРОЙ Май'!P12:Q12,'[6]МЕТАЛЛОСТРОЙ Июнь'!P12:Q12,'[7]МЕТАЛЛОСТРОЙ  Июль'!P12:Q12,'[8]МЕТАЛЛОСТРОЙ  Авг.'!P12:Q12,'[9]МЕТАЛЛОСТРОЙ  Сент.'!P12:Q12,'[10]МЕТАЛЛОСТРОЙ  Окт.'!P12:Q12+'[11]МЕТАЛЛОСТРОЙ  Нояб.'!P12:Q12,'[11]МЕТАЛЛОСТРОЙ  Нояб.'!P12:Q12,'[12]МЕТАЛЛОСТРОЙ  Дек.'!P12:Q12)</f>
        <v>0</v>
      </c>
      <c r="R17" s="47"/>
      <c r="S17" s="49">
        <f>SUM('[1]МЕТАЛЛОСТРОЙ Янв.'!R12:S12,'[2]МЕТАЛЛОСТРОЙ Февр.'!R12:S12,'[3]МЕТАЛЛОСТРОЙ Март'!R12:S12,'[4]МЕТАЛЛОСТРОЙ  Апр.'!R12:S12,'[5]МЕТАЛЛОСТРОЙ Май'!R12:S12,'[6]МЕТАЛЛОСТРОЙ Июнь'!R12:S12,'[7]МЕТАЛЛОСТРОЙ  Июль'!R12:S12,'[8]МЕТАЛЛОСТРОЙ  Авг.'!R12:S12,'[9]МЕТАЛЛОСТРОЙ  Сент.'!R12:S12,'[10]МЕТАЛЛОСТРОЙ  Окт.'!R12:S12+'[11]МЕТАЛЛОСТРОЙ  Нояб.'!R12:S12,'[11]МЕТАЛЛОСТРОЙ  Нояб.'!R12:S12,'[12]МЕТАЛЛОСТРОЙ  Дек.'!R12:S12)</f>
        <v>0</v>
      </c>
      <c r="T17" s="47"/>
      <c r="U17" s="49">
        <f>SUM('[1]МЕТАЛЛОСТРОЙ Янв.'!T12:U12,'[2]МЕТАЛЛОСТРОЙ Февр.'!T12:U12,'[3]МЕТАЛЛОСТРОЙ Март'!T12:U12,'[4]МЕТАЛЛОСТРОЙ  Апр.'!T12:U12,'[5]МЕТАЛЛОСТРОЙ Май'!T12:U12,'[6]МЕТАЛЛОСТРОЙ Июнь'!T12:U12,'[7]МЕТАЛЛОСТРОЙ  Июль'!T12:U12,'[8]МЕТАЛЛОСТРОЙ  Авг.'!T12:U12,'[9]МЕТАЛЛОСТРОЙ  Сент.'!T12:U12,'[10]МЕТАЛЛОСТРОЙ  Окт.'!T12:U12+'[11]МЕТАЛЛОСТРОЙ  Нояб.'!T12:U12,'[11]МЕТАЛЛОСТРОЙ  Нояб.'!T12:U12,'[12]МЕТАЛЛОСТРОЙ  Дек.'!T12:U12)</f>
        <v>0</v>
      </c>
      <c r="V17" s="47"/>
      <c r="W17" s="49">
        <f>SUM('[1]МЕТАЛЛОСТРОЙ Янв.'!V12:W12,'[2]МЕТАЛЛОСТРОЙ Февр.'!V12:W12,'[3]МЕТАЛЛОСТРОЙ Март'!V12:W12,'[4]МЕТАЛЛОСТРОЙ  Апр.'!V12:W12,'[5]МЕТАЛЛОСТРОЙ Май'!V12:W12,'[6]МЕТАЛЛОСТРОЙ Июнь'!V12:W12,'[7]МЕТАЛЛОСТРОЙ  Июль'!V12:W12,'[8]МЕТАЛЛОСТРОЙ  Авг.'!V12:W12,'[9]МЕТАЛЛОСТРОЙ  Сент.'!V12:W12,'[10]МЕТАЛЛОСТРОЙ  Окт.'!V12:W12+'[11]МЕТАЛЛОСТРОЙ  Нояб.'!V12:W12,'[11]МЕТАЛЛОСТРОЙ  Нояб.'!V12:W12,'[12]МЕТАЛЛОСТРОЙ  Дек.'!V12:W12)</f>
        <v>0</v>
      </c>
      <c r="X17" s="47"/>
      <c r="Y17" s="49">
        <f>SUM('[1]МЕТАЛЛОСТРОЙ Янв.'!X12:Y12,'[2]МЕТАЛЛОСТРОЙ Февр.'!X12:Y12,'[3]МЕТАЛЛОСТРОЙ Март'!X12:Y12,'[4]МЕТАЛЛОСТРОЙ  Апр.'!X12:Y12,'[5]МЕТАЛЛОСТРОЙ Май'!X12:Y12,'[6]МЕТАЛЛОСТРОЙ Июнь'!X12:Y12,'[7]МЕТАЛЛОСТРОЙ  Июль'!X12:Y12,'[8]МЕТАЛЛОСТРОЙ  Авг.'!X12:Y12,'[9]МЕТАЛЛОСТРОЙ  Сент.'!X12:Y12,'[10]МЕТАЛЛОСТРОЙ  Окт.'!X12:Y12+'[11]МЕТАЛЛОСТРОЙ  Нояб.'!X12:Y12,'[11]МЕТАЛЛОСТРОЙ  Нояб.'!X12:Y12,'[12]МЕТАЛЛОСТРОЙ  Дек.'!X12:Y12)</f>
        <v>0</v>
      </c>
      <c r="Z17" s="47"/>
      <c r="AA17" s="49">
        <f>SUM('[1]МЕТАЛЛОСТРОЙ Янв.'!Z12:AA12,'[2]МЕТАЛЛОСТРОЙ Февр.'!Z12:AA12,'[3]МЕТАЛЛОСТРОЙ Март'!Z12:AA12,'[4]МЕТАЛЛОСТРОЙ  Апр.'!Z12:AA12,'[5]МЕТАЛЛОСТРОЙ Май'!Z12:AA12,'[6]МЕТАЛЛОСТРОЙ Июнь'!Z12:AA12,'[7]МЕТАЛЛОСТРОЙ  Июль'!Z12:AA12,'[8]МЕТАЛЛОСТРОЙ  Авг.'!Z12:AA12,'[9]МЕТАЛЛОСТРОЙ  Сент.'!Z12:AA12,'[10]МЕТАЛЛОСТРОЙ  Окт.'!Z12:AA12+'[11]МЕТАЛЛОСТРОЙ  Нояб.'!Z12:AA12,'[11]МЕТАЛЛОСТРОЙ  Нояб.'!Z12:AA12,'[12]МЕТАЛЛОСТРОЙ  Дек.'!Z12:AA12)</f>
        <v>0</v>
      </c>
      <c r="AB17" s="47"/>
      <c r="AC17" s="49">
        <f>SUM('[1]МЕТАЛЛОСТРОЙ Янв.'!AB12:AC12,'[2]МЕТАЛЛОСТРОЙ Февр.'!AB12:AC12,'[3]МЕТАЛЛОСТРОЙ Март'!AB12:AC12,'[4]МЕТАЛЛОСТРОЙ  Апр.'!AB12:AC12,'[5]МЕТАЛЛОСТРОЙ Май'!AB12:AC12,'[6]МЕТАЛЛОСТРОЙ Июнь'!AB12:AC12,'[7]МЕТАЛЛОСТРОЙ  Июль'!AB12:AC12,'[8]МЕТАЛЛОСТРОЙ  Авг.'!AB12:AC12,'[9]МЕТАЛЛОСТРОЙ  Сент.'!AB12:AC12,'[10]МЕТАЛЛОСТРОЙ  Окт.'!AB12:AC12+'[11]МЕТАЛЛОСТРОЙ  Нояб.'!AB12:AC12,'[11]МЕТАЛЛОСТРОЙ  Нояб.'!AB12:AC12,'[12]МЕТАЛЛОСТРОЙ  Дек.'!AB12:AC12)</f>
        <v>0</v>
      </c>
      <c r="AD17" s="47"/>
      <c r="AE17" s="49">
        <f>SUM('[1]МЕТАЛЛОСТРОЙ Янв.'!AD12:AE12,'[2]МЕТАЛЛОСТРОЙ Февр.'!AD12:AE12,'[3]МЕТАЛЛОСТРОЙ Март'!AD12:AE12,'[4]МЕТАЛЛОСТРОЙ  Апр.'!AD12:AE12,'[5]МЕТАЛЛОСТРОЙ Май'!AD12:AE12,'[6]МЕТАЛЛОСТРОЙ Июнь'!AD12:AE12,'[7]МЕТАЛЛОСТРОЙ  Июль'!AD12:AE12,'[8]МЕТАЛЛОСТРОЙ  Авг.'!AD12:AE12,'[9]МЕТАЛЛОСТРОЙ  Сент.'!AD12:AE12,'[10]МЕТАЛЛОСТРОЙ  Окт.'!AD12:AE12+'[11]МЕТАЛЛОСТРОЙ  Нояб.'!AD12:AE12,'[11]МЕТАЛЛОСТРОЙ  Нояб.'!AD12:AE12,'[12]МЕТАЛЛОСТРОЙ  Дек.'!AD12:AE12)</f>
        <v>0</v>
      </c>
      <c r="AF17" s="47"/>
      <c r="AG17" s="49">
        <f>SUM('[1]МЕТАЛЛОСТРОЙ Янв.'!AF12:AG12,'[2]МЕТАЛЛОСТРОЙ Февр.'!AF12:AG12,'[3]МЕТАЛЛОСТРОЙ Март'!AF12:AG12,'[4]МЕТАЛЛОСТРОЙ  Апр.'!AF12:AG12,'[5]МЕТАЛЛОСТРОЙ Май'!AF12:AG12,'[6]МЕТАЛЛОСТРОЙ Июнь'!AF12:AG12,'[7]МЕТАЛЛОСТРОЙ  Июль'!AF12:AG12,'[8]МЕТАЛЛОСТРОЙ  Авг.'!AF12:AG12,'[9]МЕТАЛЛОСТРОЙ  Сент.'!AF12:AG12,'[10]МЕТАЛЛОСТРОЙ  Окт.'!AF12:AG12+'[11]МЕТАЛЛОСТРОЙ  Нояб.'!AF12:AG12,'[11]МЕТАЛЛОСТРОЙ  Нояб.'!AF12:AG12,'[12]МЕТАЛЛОСТРОЙ  Дек.'!AF12:AG12)</f>
        <v>0</v>
      </c>
      <c r="AH17" s="47"/>
      <c r="AI17" s="49">
        <f>SUM('[1]МЕТАЛЛОСТРОЙ Янв.'!AH12:AI12,'[2]МЕТАЛЛОСТРОЙ Февр.'!AH12:AI12,'[3]МЕТАЛЛОСТРОЙ Март'!AH12:AI12,'[4]МЕТАЛЛОСТРОЙ  Апр.'!AH12:AI12,'[5]МЕТАЛЛОСТРОЙ Май'!AH12:AI12,'[6]МЕТАЛЛОСТРОЙ Июнь'!AH12:AI12,'[7]МЕТАЛЛОСТРОЙ  Июль'!AH12:AI12,'[8]МЕТАЛЛОСТРОЙ  Авг.'!AH12:AI12,'[9]МЕТАЛЛОСТРОЙ  Сент.'!AH12:AI12,'[10]МЕТАЛЛОСТРОЙ  Окт.'!AH12:AI12+'[11]МЕТАЛЛОСТРОЙ  Нояб.'!AH12:AI12,'[11]МЕТАЛЛОСТРОЙ  Нояб.'!AH12:AI12,'[12]МЕТАЛЛОСТРОЙ  Дек.'!AH12:AI12)</f>
        <v>0</v>
      </c>
      <c r="AJ17" s="47"/>
      <c r="AK17" s="49">
        <f>SUM('[1]МЕТАЛЛОСТРОЙ Янв.'!AJ12:AK12,'[2]МЕТАЛЛОСТРОЙ Февр.'!AJ12:AK12,'[3]МЕТАЛЛОСТРОЙ Март'!AJ12:AK12,'[4]МЕТАЛЛОСТРОЙ  Апр.'!AJ12:AK12,'[5]МЕТАЛЛОСТРОЙ Май'!AJ12:AK12,'[6]МЕТАЛЛОСТРОЙ Июнь'!AJ12:AK12,'[7]МЕТАЛЛОСТРОЙ  Июль'!AJ12:AK12,'[8]МЕТАЛЛОСТРОЙ  Авг.'!AJ12:AK12,'[9]МЕТАЛЛОСТРОЙ  Сент.'!AJ12:AK12,'[10]МЕТАЛЛОСТРОЙ  Окт.'!AJ12:AK12+'[11]МЕТАЛЛОСТРОЙ  Нояб.'!AJ12:AK12,'[11]МЕТАЛЛОСТРОЙ  Нояб.'!AJ12:AK12,'[12]МЕТАЛЛОСТРОЙ  Дек.'!AJ12:AK12)</f>
        <v>0</v>
      </c>
      <c r="AL17" s="47"/>
      <c r="AM17" s="49">
        <f>SUM('[1]МЕТАЛЛОСТРОЙ Янв.'!AL12:AM12,'[2]МЕТАЛЛОСТРОЙ Февр.'!AL12:AM12,'[3]МЕТАЛЛОСТРОЙ Март'!AL12:AM12,'[4]МЕТАЛЛОСТРОЙ  Апр.'!AL12:AM12,'[5]МЕТАЛЛОСТРОЙ Май'!AL12:AM12,'[6]МЕТАЛЛОСТРОЙ Июнь'!AL12:AM12,'[7]МЕТАЛЛОСТРОЙ  Июль'!AL12:AM12,'[8]МЕТАЛЛОСТРОЙ  Авг.'!AL12:AM12,'[9]МЕТАЛЛОСТРОЙ  Сент.'!AL12:AM12,'[10]МЕТАЛЛОСТРОЙ  Окт.'!AL12:AM12+'[11]МЕТАЛЛОСТРОЙ  Нояб.'!AL12:AM12,'[11]МЕТАЛЛОСТРОЙ  Нояб.'!AL12:AM12,'[12]МЕТАЛЛОСТРОЙ  Дек.'!AL12:AM12)</f>
        <v>0</v>
      </c>
      <c r="AN17" s="47"/>
      <c r="AO17" s="49">
        <f>SUM('[1]МЕТАЛЛОСТРОЙ Янв.'!AN12:AO12,'[2]МЕТАЛЛОСТРОЙ Февр.'!AN12:AO12,'[3]МЕТАЛЛОСТРОЙ Март'!AN12:AO12,'[4]МЕТАЛЛОСТРОЙ  Апр.'!AN12:AO12,'[5]МЕТАЛЛОСТРОЙ Май'!AN12:AO12,'[6]МЕТАЛЛОСТРОЙ Июнь'!AN12:AO12,'[7]МЕТАЛЛОСТРОЙ  Июль'!AN12:AO12,'[8]МЕТАЛЛОСТРОЙ  Авг.'!AN12:AO12,'[9]МЕТАЛЛОСТРОЙ  Сент.'!AN12:AO12,'[10]МЕТАЛЛОСТРОЙ  Окт.'!AN12:AO12+'[11]МЕТАЛЛОСТРОЙ  Нояб.'!AN12:AO12,'[11]МЕТАЛЛОСТРОЙ  Нояб.'!AN12:AO12,'[12]МЕТАЛЛОСТРОЙ  Дек.'!AN12:AO12)</f>
        <v>0</v>
      </c>
      <c r="AP17" s="47"/>
      <c r="AQ17" s="49">
        <f>SUM('[1]МЕТАЛЛОСТРОЙ Янв.'!AP12:AQ12,'[2]МЕТАЛЛОСТРОЙ Февр.'!AP12:AQ12,'[3]МЕТАЛЛОСТРОЙ Март'!AP12:AQ12,'[4]МЕТАЛЛОСТРОЙ  Апр.'!AP12:AQ12,'[5]МЕТАЛЛОСТРОЙ Май'!AP12:AQ12,'[6]МЕТАЛЛОСТРОЙ Июнь'!AP12:AQ12,'[7]МЕТАЛЛОСТРОЙ  Июль'!AP12:AQ12,'[8]МЕТАЛЛОСТРОЙ  Авг.'!AP12:AQ12,'[9]МЕТАЛЛОСТРОЙ  Сент.'!AP12:AQ12,'[10]МЕТАЛЛОСТРОЙ  Окт.'!AP12:AQ12+'[11]МЕТАЛЛОСТРОЙ  Нояб.'!AP12:AQ12,'[11]МЕТАЛЛОСТРОЙ  Нояб.'!AP12:AQ12,'[12]МЕТАЛЛОСТРОЙ  Дек.'!AP12:AQ12)</f>
        <v>0</v>
      </c>
      <c r="AR17" s="47"/>
      <c r="AS17" s="49">
        <f>SUM('[1]МЕТАЛЛОСТРОЙ Янв.'!AR12:AS12,'[2]МЕТАЛЛОСТРОЙ Февр.'!AR12:AS12,'[3]МЕТАЛЛОСТРОЙ Март'!AR12:AS12,'[4]МЕТАЛЛОСТРОЙ  Апр.'!AR12:AS12,'[5]МЕТАЛЛОСТРОЙ Май'!AR12:AS12,'[6]МЕТАЛЛОСТРОЙ Июнь'!AR12:AS12,'[7]МЕТАЛЛОСТРОЙ  Июль'!AR12:AS12,'[8]МЕТАЛЛОСТРОЙ  Авг.'!AR12:AS12,'[9]МЕТАЛЛОСТРОЙ  Сент.'!AR12:AS12,'[10]МЕТАЛЛОСТРОЙ  Окт.'!AR12:AS12+'[11]МЕТАЛЛОСТРОЙ  Нояб.'!AR12:AS12,'[11]МЕТАЛЛОСТРОЙ  Нояб.'!AR12:AS12,'[12]МЕТАЛЛОСТРОЙ  Дек.'!AR12:AS12)</f>
        <v>0</v>
      </c>
      <c r="AT17" s="47">
        <v>40</v>
      </c>
      <c r="AU17" s="49">
        <f>SUM('[1]МЕТАЛЛОСТРОЙ Янв.'!AT12:AU12,'[2]МЕТАЛЛОСТРОЙ Февр.'!AT12:AU12,'[3]МЕТАЛЛОСТРОЙ Март'!AT12:AU12,'[4]МЕТАЛЛОСТРОЙ  Апр.'!AT12:AU12,'[5]МЕТАЛЛОСТРОЙ Май'!AT12:AU12,'[6]МЕТАЛЛОСТРОЙ Июнь'!AT12:AU12,'[7]МЕТАЛЛОСТРОЙ  Июль'!AT12:AU12,'[8]МЕТАЛЛОСТРОЙ  Авг.'!AT12:AU12,'[9]МЕТАЛЛОСТРОЙ  Сент.'!AT12:AU12,'[10]МЕТАЛЛОСТРОЙ  Окт.'!AT12:AU12+'[11]МЕТАЛЛОСТРОЙ  Нояб.'!AT12:AU12,'[11]МЕТАЛЛОСТРОЙ  Нояб.'!AT12:AU12,'[12]МЕТАЛЛОСТРОЙ  Дек.'!AT12:AU12)</f>
        <v>0</v>
      </c>
      <c r="AV17" s="47"/>
      <c r="AW17" s="49">
        <f>SUM('[1]МЕТАЛЛОСТРОЙ Янв.'!AV12:AW12,'[2]МЕТАЛЛОСТРОЙ Февр.'!AV12:AW12,'[3]МЕТАЛЛОСТРОЙ Март'!AV12:AW12,'[4]МЕТАЛЛОСТРОЙ  Апр.'!AV12:AW12,'[5]МЕТАЛЛОСТРОЙ Май'!AV12:AW12,'[6]МЕТАЛЛОСТРОЙ Июнь'!AV12:AW12,'[7]МЕТАЛЛОСТРОЙ  Июль'!AV12:AW12,'[8]МЕТАЛЛОСТРОЙ  Авг.'!AV12:AW12,'[9]МЕТАЛЛОСТРОЙ  Сент.'!AV12:AW12,'[10]МЕТАЛЛОСТРОЙ  Окт.'!AV12:AW12+'[11]МЕТАЛЛОСТРОЙ  Нояб.'!AV12:AW12,'[11]МЕТАЛЛОСТРОЙ  Нояб.'!AV12:AW12,'[12]МЕТАЛЛОСТРОЙ  Дек.'!AV12:AW12)</f>
        <v>0</v>
      </c>
      <c r="AX17" s="47"/>
      <c r="AY17" s="49">
        <f>SUM('[1]МЕТАЛЛОСТРОЙ Янв.'!AX12:AY12,'[2]МЕТАЛЛОСТРОЙ Февр.'!AX12:AY12,'[3]МЕТАЛЛОСТРОЙ Март'!AX12:AY12,'[4]МЕТАЛЛОСТРОЙ  Апр.'!AX12:AY12,'[5]МЕТАЛЛОСТРОЙ Май'!AX12:AY12,'[6]МЕТАЛЛОСТРОЙ Июнь'!AX12:AY12,'[7]МЕТАЛЛОСТРОЙ  Июль'!AX12:AY12,'[8]МЕТАЛЛОСТРОЙ  Авг.'!AX12:AY12,'[9]МЕТАЛЛОСТРОЙ  Сент.'!AX12:AY12,'[10]МЕТАЛЛОСТРОЙ  Окт.'!AX12:AY12+'[11]МЕТАЛЛОСТРОЙ  Нояб.'!AX12:AY12,'[11]МЕТАЛЛОСТРОЙ  Нояб.'!AX12:AY12,'[12]МЕТАЛЛОСТРОЙ  Дек.'!AX12:AY12)</f>
        <v>15</v>
      </c>
      <c r="AZ17" s="47"/>
      <c r="BA17" s="49">
        <f>SUM('[1]МЕТАЛЛОСТРОЙ Янв.'!AZ12:BA12,'[2]МЕТАЛЛОСТРОЙ Февр.'!AZ12:BA12,'[3]МЕТАЛЛОСТРОЙ Март'!AZ12:BA12,'[4]МЕТАЛЛОСТРОЙ  Апр.'!AZ12:BA12,'[5]МЕТАЛЛОСТРОЙ Май'!AZ12:BA12,'[6]МЕТАЛЛОСТРОЙ Июнь'!AZ12:BA12,'[7]МЕТАЛЛОСТРОЙ  Июль'!AZ12:BA12,'[8]МЕТАЛЛОСТРОЙ  Авг.'!AZ12:BA12,'[9]МЕТАЛЛОСТРОЙ  Сент.'!AZ12:BA12,'[10]МЕТАЛЛОСТРОЙ  Окт.'!AZ12:BA12+'[11]МЕТАЛЛОСТРОЙ  Нояб.'!AZ12:BA12,'[11]МЕТАЛЛОСТРОЙ  Нояб.'!AZ12:BA12,'[12]МЕТАЛЛОСТРОЙ  Дек.'!AZ12:BA12)</f>
        <v>0</v>
      </c>
      <c r="BB17" s="47"/>
      <c r="BC17" s="49">
        <f>SUM('[1]МЕТАЛЛОСТРОЙ Янв.'!BB12:BC12,'[2]МЕТАЛЛОСТРОЙ Февр.'!BB12:BC12,'[3]МЕТАЛЛОСТРОЙ Март'!BB12:BC12,'[4]МЕТАЛЛОСТРОЙ  Апр.'!BB12:BC12,'[5]МЕТАЛЛОСТРОЙ Май'!BB12:BC12,'[6]МЕТАЛЛОСТРОЙ Июнь'!BB12:BC12,'[7]МЕТАЛЛОСТРОЙ  Июль'!BB12:BC12,'[8]МЕТАЛЛОСТРОЙ  Авг.'!BB12:BC12,'[9]МЕТАЛЛОСТРОЙ  Сент.'!BB12:BC12,'[10]МЕТАЛЛОСТРОЙ  Окт.'!BB12:BC12+'[11]МЕТАЛЛОСТРОЙ  Нояб.'!BB12:BC12,'[11]МЕТАЛЛОСТРОЙ  Нояб.'!BB12:BC12,'[12]МЕТАЛЛОСТРОЙ  Дек.'!BB12:BC12)</f>
        <v>0</v>
      </c>
      <c r="BD17" s="47"/>
      <c r="BE17" s="49">
        <f>SUM('[1]МЕТАЛЛОСТРОЙ Янв.'!BD12:BE12,'[2]МЕТАЛЛОСТРОЙ Февр.'!BD12:BE12,'[3]МЕТАЛЛОСТРОЙ Март'!BD12:BE12,'[4]МЕТАЛЛОСТРОЙ  Апр.'!BD12:BE12,'[5]МЕТАЛЛОСТРОЙ Май'!BD12:BE12,'[6]МЕТАЛЛОСТРОЙ Июнь'!BD12:BE12,'[7]МЕТАЛЛОСТРОЙ  Июль'!BD12:BE12,'[8]МЕТАЛЛОСТРОЙ  Авг.'!BD12:BE12,'[9]МЕТАЛЛОСТРОЙ  Сент.'!BD12:BE12,'[10]МЕТАЛЛОСТРОЙ  Окт.'!BD12:BE12+'[11]МЕТАЛЛОСТРОЙ  Нояб.'!BD12:BE12,'[11]МЕТАЛЛОСТРОЙ  Нояб.'!BD12:BE12,'[12]МЕТАЛЛОСТРОЙ  Дек.'!BD12:BE12)</f>
        <v>0</v>
      </c>
      <c r="BF17" s="47"/>
      <c r="BG17" s="49">
        <f>SUM('[1]МЕТАЛЛОСТРОЙ Янв.'!BF12:BG12,'[2]МЕТАЛЛОСТРОЙ Февр.'!BF12:BG12,'[3]МЕТАЛЛОСТРОЙ Март'!BF12:BG12,'[4]МЕТАЛЛОСТРОЙ  Апр.'!BF12:BG12,'[5]МЕТАЛЛОСТРОЙ Май'!BF12:BG12,'[6]МЕТАЛЛОСТРОЙ Июнь'!BF12:BG12,'[7]МЕТАЛЛОСТРОЙ  Июль'!BF12:BG12,'[8]МЕТАЛЛОСТРОЙ  Авг.'!BF12:BG12,'[9]МЕТАЛЛОСТРОЙ  Сент.'!BF12:BG12,'[10]МЕТАЛЛОСТРОЙ  Окт.'!BF12:BG12+'[11]МЕТАЛЛОСТРОЙ  Нояб.'!BF12:BG12,'[11]МЕТАЛЛОСТРОЙ  Нояб.'!BF12:BG12,'[12]МЕТАЛЛОСТРОЙ  Дек.'!BF12:BG12)</f>
        <v>6</v>
      </c>
      <c r="BH17" s="47"/>
      <c r="BI17" s="49">
        <f>SUM('[1]МЕТАЛЛОСТРОЙ Янв.'!BH12:BI12,'[2]МЕТАЛЛОСТРОЙ Февр.'!BH12:BI12,'[3]МЕТАЛЛОСТРОЙ Март'!BH12:BI12,'[4]МЕТАЛЛОСТРОЙ  Апр.'!BH12:BI12,'[5]МЕТАЛЛОСТРОЙ Май'!BH12:BI12,'[6]МЕТАЛЛОСТРОЙ Июнь'!BH12:BI12,'[7]МЕТАЛЛОСТРОЙ  Июль'!BH12:BI12,'[8]МЕТАЛЛОСТРОЙ  Авг.'!BH12:BI12,'[9]МЕТАЛЛОСТРОЙ  Сент.'!BH12:BI12,'[10]МЕТАЛЛОСТРОЙ  Окт.'!BH12:BI12+'[11]МЕТАЛЛОСТРОЙ  Нояб.'!BH12:BI12,'[11]МЕТАЛЛОСТРОЙ  Нояб.'!BH12:BI12,'[12]МЕТАЛЛОСТРОЙ  Дек.'!BH12:BI12)</f>
        <v>0</v>
      </c>
      <c r="BJ17" s="47"/>
      <c r="BK17" s="49">
        <f>SUM('[1]МЕТАЛЛОСТРОЙ Янв.'!BJ12:BK12,'[2]МЕТАЛЛОСТРОЙ Февр.'!BJ12:BK12,'[3]МЕТАЛЛОСТРОЙ Март'!BJ12:BK12,'[4]МЕТАЛЛОСТРОЙ  Апр.'!BJ12:BK12,'[5]МЕТАЛЛОСТРОЙ Май'!BJ12:BK12,'[6]МЕТАЛЛОСТРОЙ Июнь'!BJ12:BK12,'[7]МЕТАЛЛОСТРОЙ  Июль'!BJ12:BK12,'[8]МЕТАЛЛОСТРОЙ  Авг.'!BJ12:BK12,'[9]МЕТАЛЛОСТРОЙ  Сент.'!BJ12:BK12,'[10]МЕТАЛЛОСТРОЙ  Окт.'!BJ12:BK12+'[11]МЕТАЛЛОСТРОЙ  Нояб.'!BJ12:BK12,'[11]МЕТАЛЛОСТРОЙ  Нояб.'!BJ12:BK12,'[12]МЕТАЛЛОСТРОЙ  Дек.'!BJ12:BK12)</f>
        <v>0</v>
      </c>
      <c r="BL17" s="47"/>
      <c r="BM17" s="49">
        <f>SUM('[1]МЕТАЛЛОСТРОЙ Янв.'!BL12:BM12,'[2]МЕТАЛЛОСТРОЙ Февр.'!BL12:BM12,'[3]МЕТАЛЛОСТРОЙ Март'!BL12:BM12,'[4]МЕТАЛЛОСТРОЙ  Апр.'!BL12:BM12,'[5]МЕТАЛЛОСТРОЙ Май'!BL12:BM12,'[6]МЕТАЛЛОСТРОЙ Июнь'!BL12:BM12,'[7]МЕТАЛЛОСТРОЙ  Июль'!BL12:BM12,'[8]МЕТАЛЛОСТРОЙ  Авг.'!BL12:BM12,'[9]МЕТАЛЛОСТРОЙ  Сент.'!BL12:BM12,'[10]МЕТАЛЛОСТРОЙ  Окт.'!BL12:BM12+'[11]МЕТАЛЛОСТРОЙ  Нояб.'!BL12:BM12,'[11]МЕТАЛЛОСТРОЙ  Нояб.'!BL12:BM12,'[12]МЕТАЛЛОСТРОЙ  Дек.'!BL12:BM12)</f>
        <v>0</v>
      </c>
      <c r="BN17" s="47"/>
      <c r="BO17" s="49">
        <f>SUM('[1]МЕТАЛЛОСТРОЙ Янв.'!BN12:BO12,'[2]МЕТАЛЛОСТРОЙ Февр.'!BN12:BO12,'[3]МЕТАЛЛОСТРОЙ Март'!BN12:BO12,'[4]МЕТАЛЛОСТРОЙ  Апр.'!BN12:BO12,'[5]МЕТАЛЛОСТРОЙ Май'!BN12:BO12,'[6]МЕТАЛЛОСТРОЙ Июнь'!BN12:BO12,'[7]МЕТАЛЛОСТРОЙ  Июль'!BN12:BO12,'[8]МЕТАЛЛОСТРОЙ  Авг.'!BN12:BO12,'[9]МЕТАЛЛОСТРОЙ  Сент.'!BN12:BO12,'[10]МЕТАЛЛОСТРОЙ  Окт.'!BN12:BO12+'[11]МЕТАЛЛОСТРОЙ  Нояб.'!BN12:BO12,'[11]МЕТАЛЛОСТРОЙ  Нояб.'!BN12:BO12,'[12]МЕТАЛЛОСТРОЙ  Дек.'!BN12:BO12)</f>
        <v>0</v>
      </c>
      <c r="BP17" s="47"/>
      <c r="BQ17" s="49">
        <f>SUM('[1]МЕТАЛЛОСТРОЙ Янв.'!BP12:BQ12,'[2]МЕТАЛЛОСТРОЙ Февр.'!BP12:BQ12,'[3]МЕТАЛЛОСТРОЙ Март'!BP12:BQ12,'[4]МЕТАЛЛОСТРОЙ  Апр.'!BP12:BQ12,'[5]МЕТАЛЛОСТРОЙ Май'!BP12:BQ12,'[6]МЕТАЛЛОСТРОЙ Июнь'!BP12:BQ12,'[7]МЕТАЛЛОСТРОЙ  Июль'!BP12:BQ12,'[8]МЕТАЛЛОСТРОЙ  Авг.'!BP12:BQ12,'[9]МЕТАЛЛОСТРОЙ  Сент.'!BP12:BQ12,'[10]МЕТАЛЛОСТРОЙ  Окт.'!BP12:BQ12+'[11]МЕТАЛЛОСТРОЙ  Нояб.'!BP12:BQ12,'[11]МЕТАЛЛОСТРОЙ  Нояб.'!BP12:BQ12,'[12]МЕТАЛЛОСТРОЙ  Дек.'!BP12:BQ12)</f>
        <v>0</v>
      </c>
      <c r="BR17" s="47"/>
      <c r="BS17" s="49">
        <f>SUM('[1]МЕТАЛЛОСТРОЙ Янв.'!BR12:BS12,'[2]МЕТАЛЛОСТРОЙ Февр.'!BR12:BS12,'[3]МЕТАЛЛОСТРОЙ Март'!BR12:BS12,'[4]МЕТАЛЛОСТРОЙ  Апр.'!BR12:BS12,'[5]МЕТАЛЛОСТРОЙ Май'!BR12:BS12,'[6]МЕТАЛЛОСТРОЙ Июнь'!BR12:BS12,'[7]МЕТАЛЛОСТРОЙ  Июль'!BR12:BS12,'[8]МЕТАЛЛОСТРОЙ  Авг.'!BR12:BS12,'[9]МЕТАЛЛОСТРОЙ  Сент.'!BR12:BS12,'[10]МЕТАЛЛОСТРОЙ  Окт.'!BR12:BS12+'[11]МЕТАЛЛОСТРОЙ  Нояб.'!BR12:BS12,'[11]МЕТАЛЛОСТРОЙ  Нояб.'!BR12:BS12,'[12]МЕТАЛЛОСТРОЙ  Дек.'!BR12:BS12)</f>
        <v>0</v>
      </c>
      <c r="BT17" s="47"/>
      <c r="BU17" s="49">
        <f>SUM('[1]МЕТАЛЛОСТРОЙ Янв.'!BT12:BU12,'[2]МЕТАЛЛОСТРОЙ Февр.'!BT12:BU12,'[3]МЕТАЛЛОСТРОЙ Март'!BT12:BU12,'[4]МЕТАЛЛОСТРОЙ  Апр.'!BT12:BU12,'[5]МЕТАЛЛОСТРОЙ Май'!BT12:BU12,'[6]МЕТАЛЛОСТРОЙ Июнь'!BT12:BU12,'[7]МЕТАЛЛОСТРОЙ  Июль'!BT12:BU12,'[8]МЕТАЛЛОСТРОЙ  Авг.'!BT12:BU12,'[9]МЕТАЛЛОСТРОЙ  Сент.'!BT12:BU12,'[10]МЕТАЛЛОСТРОЙ  Окт.'!BT12:BU12+'[11]МЕТАЛЛОСТРОЙ  Нояб.'!BT12:BU12,'[11]МЕТАЛЛОСТРОЙ  Нояб.'!BT12:BU12,'[12]МЕТАЛЛОСТРОЙ  Дек.'!BT12:BU12)</f>
        <v>0</v>
      </c>
      <c r="BV17" s="47"/>
      <c r="BW17" s="49">
        <f>SUM('[1]МЕТАЛЛОСТРОЙ Янв.'!BV12:BW12,'[2]МЕТАЛЛОСТРОЙ Февр.'!BV12:BW12,'[3]МЕТАЛЛОСТРОЙ Март'!BV12:BW12,'[4]МЕТАЛЛОСТРОЙ  Апр.'!BV12:BW12,'[5]МЕТАЛЛОСТРОЙ Май'!BV12:BW12,'[6]МЕТАЛЛОСТРОЙ Июнь'!BV12:BW12,'[7]МЕТАЛЛОСТРОЙ  Июль'!BV12:BW12,'[8]МЕТАЛЛОСТРОЙ  Авг.'!BV12:BW12,'[9]МЕТАЛЛОСТРОЙ  Сент.'!BV12:BW12,'[10]МЕТАЛЛОСТРОЙ  Окт.'!BV12:BW12+'[11]МЕТАЛЛОСТРОЙ  Нояб.'!BV12:BW12,'[11]МЕТАЛЛОСТРОЙ  Нояб.'!BV12:BW12,'[12]МЕТАЛЛОСТРОЙ  Дек.'!BV12:BW12)</f>
        <v>0</v>
      </c>
      <c r="BX17" s="47"/>
      <c r="BY17" s="49">
        <f>SUM('[1]МЕТАЛЛОСТРОЙ Янв.'!BX12:BY12,'[2]МЕТАЛЛОСТРОЙ Февр.'!BX12:BY12,'[3]МЕТАЛЛОСТРОЙ Март'!BX12:BY12,'[4]МЕТАЛЛОСТРОЙ  Апр.'!BX12:BY12,'[5]МЕТАЛЛОСТРОЙ Май'!BX12:BY12,'[6]МЕТАЛЛОСТРОЙ Июнь'!BX12:BY12,'[7]МЕТАЛЛОСТРОЙ  Июль'!BX12:BY12,'[8]МЕТАЛЛОСТРОЙ  Авг.'!BX12:BY12,'[9]МЕТАЛЛОСТРОЙ  Сент.'!BX12:BY12,'[10]МЕТАЛЛОСТРОЙ  Окт.'!BX12:BY12+'[11]МЕТАЛЛОСТРОЙ  Нояб.'!BX12:BY12,'[11]МЕТАЛЛОСТРОЙ  Нояб.'!BX12:BY12,'[12]МЕТАЛЛОСТРОЙ  Дек.'!BX12:BY12)</f>
        <v>0</v>
      </c>
      <c r="BZ17" s="47">
        <v>60</v>
      </c>
      <c r="CA17" s="49">
        <f>SUM('[1]МЕТАЛЛОСТРОЙ Янв.'!BZ12:CA12,'[2]МЕТАЛЛОСТРОЙ Февр.'!BZ12:CA12,'[3]МЕТАЛЛОСТРОЙ Март'!BZ12:CA12,'[4]МЕТАЛЛОСТРОЙ  Апр.'!BZ12:CA12,'[5]МЕТАЛЛОСТРОЙ Май'!BZ12:CA12,'[6]МЕТАЛЛОСТРОЙ Июнь'!BZ12:CA12,'[7]МЕТАЛЛОСТРОЙ  Июль'!BZ12:CA12,'[8]МЕТАЛЛОСТРОЙ  Авг.'!BZ12:CA12,'[9]МЕТАЛЛОСТРОЙ  Сент.'!BZ12:CA12,'[10]МЕТАЛЛОСТРОЙ  Окт.'!BZ12:CA12+'[11]МЕТАЛЛОСТРОЙ  Нояб.'!BZ12:CA12,'[11]МЕТАЛЛОСТРОЙ  Нояб.'!BZ12:CA12,'[12]МЕТАЛЛОСТРОЙ  Дек.'!BZ12:CA12)</f>
        <v>0</v>
      </c>
      <c r="CB17" s="47"/>
      <c r="CC17" s="49">
        <f>SUM('[1]МЕТАЛЛОСТРОЙ Янв.'!CB12:CC12,'[2]МЕТАЛЛОСТРОЙ Февр.'!CB12:CC12,'[3]МЕТАЛЛОСТРОЙ Март'!CB12:CC12,'[4]МЕТАЛЛОСТРОЙ  Апр.'!CB12:CC12,'[5]МЕТАЛЛОСТРОЙ Май'!CB12:CC12,'[6]МЕТАЛЛОСТРОЙ Июнь'!CB12:CC12,'[7]МЕТАЛЛОСТРОЙ  Июль'!CB12:CC12,'[8]МЕТАЛЛОСТРОЙ  Авг.'!CB12:CC12,'[9]МЕТАЛЛОСТРОЙ  Сент.'!CB12:CC12,'[10]МЕТАЛЛОСТРОЙ  Окт.'!CB12:CC12+'[11]МЕТАЛЛОСТРОЙ  Нояб.'!CB12:CC12,'[11]МЕТАЛЛОСТРОЙ  Нояб.'!CB12:CC12,'[12]МЕТАЛЛОСТРОЙ  Дек.'!CB12:CC12)</f>
        <v>0</v>
      </c>
      <c r="CD17" s="47"/>
      <c r="CE17" s="49">
        <f>SUM('[1]МЕТАЛЛОСТРОЙ Янв.'!CD12:CE12,'[2]МЕТАЛЛОСТРОЙ Февр.'!CD12:CE12,'[3]МЕТАЛЛОСТРОЙ Март'!CD12:CE12,'[4]МЕТАЛЛОСТРОЙ  Апр.'!CD12:CE12,'[5]МЕТАЛЛОСТРОЙ Май'!CD12:CE12,'[6]МЕТАЛЛОСТРОЙ Июнь'!CD12:CE12,'[7]МЕТАЛЛОСТРОЙ  Июль'!CD12:CE12,'[8]МЕТАЛЛОСТРОЙ  Авг.'!CD12:CE12,'[9]МЕТАЛЛОСТРОЙ  Сент.'!CD12:CE12,'[10]МЕТАЛЛОСТРОЙ  Окт.'!CD12:CE12+'[11]МЕТАЛЛОСТРОЙ  Нояб.'!CD12:CE12,'[11]МЕТАЛЛОСТРОЙ  Нояб.'!CD12:CE12,'[12]МЕТАЛЛОСТРОЙ  Дек.'!CD12:CE12)</f>
        <v>0</v>
      </c>
      <c r="CF17" s="47"/>
      <c r="CG17" s="49">
        <f>SUM('[1]МЕТАЛЛОСТРОЙ Янв.'!CF12:CG12,'[2]МЕТАЛЛОСТРОЙ Февр.'!CF12:CG12,'[3]МЕТАЛЛОСТРОЙ Март'!CF12:CG12,'[4]МЕТАЛЛОСТРОЙ  Апр.'!CF12:CG12,'[5]МЕТАЛЛОСТРОЙ Май'!CF12:CG12,'[6]МЕТАЛЛОСТРОЙ Июнь'!CF12:CG12,'[7]МЕТАЛЛОСТРОЙ  Июль'!CF12:CG12,'[8]МЕТАЛЛОСТРОЙ  Авг.'!CF12:CG12,'[9]МЕТАЛЛОСТРОЙ  Сент.'!CF12:CG12,'[10]МЕТАЛЛОСТРОЙ  Окт.'!CF12:CG12+'[11]МЕТАЛЛОСТРОЙ  Нояб.'!CF12:CG12,'[11]МЕТАЛЛОСТРОЙ  Нояб.'!CF12:CG12,'[12]МЕТАЛЛОСТРОЙ  Дек.'!CF12:CG12)</f>
        <v>0</v>
      </c>
      <c r="CH17" s="47"/>
      <c r="CI17" s="49">
        <f>SUM('[1]МЕТАЛЛОСТРОЙ Янв.'!CH12:CI12,'[2]МЕТАЛЛОСТРОЙ Февр.'!CH12:CI12,'[3]МЕТАЛЛОСТРОЙ Март'!CH12:CI12,'[4]МЕТАЛЛОСТРОЙ  Апр.'!CH12:CI12,'[5]МЕТАЛЛОСТРОЙ Май'!CH12:CI12,'[6]МЕТАЛЛОСТРОЙ Июнь'!CH12:CI12,'[7]МЕТАЛЛОСТРОЙ  Июль'!CH12:CI12,'[8]МЕТАЛЛОСТРОЙ  Авг.'!CH12:CI12,'[9]МЕТАЛЛОСТРОЙ  Сент.'!CH12:CI12,'[10]МЕТАЛЛОСТРОЙ  Окт.'!CH12:CI12+'[11]МЕТАЛЛОСТРОЙ  Нояб.'!CH12:CI12,'[11]МЕТАЛЛОСТРОЙ  Нояб.'!CH12:CI12,'[12]МЕТАЛЛОСТРОЙ  Дек.'!CH12:CI12)</f>
        <v>0</v>
      </c>
      <c r="CJ17" s="47"/>
      <c r="CK17" s="49">
        <f>SUM('[1]МЕТАЛЛОСТРОЙ Янв.'!CJ12:CK12,'[2]МЕТАЛЛОСТРОЙ Февр.'!CJ12:CK12,'[3]МЕТАЛЛОСТРОЙ Март'!CJ12:CK12,'[4]МЕТАЛЛОСТРОЙ  Апр.'!CJ12:CK12,'[5]МЕТАЛЛОСТРОЙ Май'!CJ12:CK12,'[6]МЕТАЛЛОСТРОЙ Июнь'!CJ12:CK12,'[7]МЕТАЛЛОСТРОЙ  Июль'!CJ12:CK12,'[8]МЕТАЛЛОСТРОЙ  Авг.'!CJ12:CK12,'[9]МЕТАЛЛОСТРОЙ  Сент.'!CJ12:CK12,'[10]МЕТАЛЛОСТРОЙ  Окт.'!CJ12:CK12+'[11]МЕТАЛЛОСТРОЙ  Нояб.'!CJ12:CK12,'[11]МЕТАЛЛОСТРОЙ  Нояб.'!CJ12:CK12,'[12]МЕТАЛЛОСТРОЙ  Дек.'!CJ12:CK12)</f>
        <v>0</v>
      </c>
      <c r="CL17" s="47"/>
      <c r="CM17" s="49">
        <f>SUM('[1]МЕТАЛЛОСТРОЙ Янв.'!CL12:CM12,'[2]МЕТАЛЛОСТРОЙ Февр.'!CL12:CM12,'[3]МЕТАЛЛОСТРОЙ Март'!CL12:CM12,'[4]МЕТАЛЛОСТРОЙ  Апр.'!CL12:CM12,'[5]МЕТАЛЛОСТРОЙ Май'!CL12:CM12,'[6]МЕТАЛЛОСТРОЙ Июнь'!CL12:CM12,'[7]МЕТАЛЛОСТРОЙ  Июль'!CL12:CM12,'[8]МЕТАЛЛОСТРОЙ  Авг.'!CL12:CM12,'[9]МЕТАЛЛОСТРОЙ  Сент.'!CL12:CM12,'[10]МЕТАЛЛОСТРОЙ  Окт.'!CL12:CM12+'[11]МЕТАЛЛОСТРОЙ  Нояб.'!CL12:CM12,'[11]МЕТАЛЛОСТРОЙ  Нояб.'!CL12:CM12,'[12]МЕТАЛЛОСТРОЙ  Дек.'!CL12:CM12)</f>
        <v>0</v>
      </c>
      <c r="CN17" s="47"/>
      <c r="CO17" s="49">
        <f>SUM('[1]МЕТАЛЛОСТРОЙ Янв.'!CN12:CO12,'[2]МЕТАЛЛОСТРОЙ Февр.'!CN12:CO12,'[3]МЕТАЛЛОСТРОЙ Март'!CN12:CO12,'[4]МЕТАЛЛОСТРОЙ  Апр.'!CN12:CO12,'[5]МЕТАЛЛОСТРОЙ Май'!CN12:CO12,'[6]МЕТАЛЛОСТРОЙ Июнь'!CN12:CO12,'[7]МЕТАЛЛОСТРОЙ  Июль'!CN12:CO12,'[8]МЕТАЛЛОСТРОЙ  Авг.'!CN12:CO12,'[9]МЕТАЛЛОСТРОЙ  Сент.'!CN12:CO12,'[10]МЕТАЛЛОСТРОЙ  Окт.'!CN12:CO12+'[11]МЕТАЛЛОСТРОЙ  Нояб.'!CN12:CO12,'[11]МЕТАЛЛОСТРОЙ  Нояб.'!CN12:CO12,'[12]МЕТАЛЛОСТРОЙ  Дек.'!CN12:CO12)</f>
        <v>0</v>
      </c>
      <c r="CQ17" s="94"/>
    </row>
    <row r="18" spans="1:95" ht="15.95" customHeight="1" x14ac:dyDescent="0.25">
      <c r="A18" s="201"/>
      <c r="B18" s="238"/>
      <c r="C18" s="23" t="s">
        <v>5</v>
      </c>
      <c r="D18" s="47"/>
      <c r="E18" s="49">
        <f>SUM('[1]МЕТАЛЛОСТРОЙ Янв.'!D13:E13,'[2]МЕТАЛЛОСТРОЙ Февр.'!D13:E13,'[3]МЕТАЛЛОСТРОЙ Март'!D13:E13,'[4]МЕТАЛЛОСТРОЙ  Апр.'!D13:E13,'[5]МЕТАЛЛОСТРОЙ Май'!D13:E13,'[6]МЕТАЛЛОСТРОЙ Июнь'!D13:E13,'[7]МЕТАЛЛОСТРОЙ  Июль'!D13:E13,'[8]МЕТАЛЛОСТРОЙ  Авг.'!D13:E13,'[9]МЕТАЛЛОСТРОЙ  Сент.'!D13:E13,'[10]МЕТАЛЛОСТРОЙ  Окт.'!D13:E13+'[11]МЕТАЛЛОСТРОЙ  Нояб.'!D13:E13,'[11]МЕТАЛЛОСТРОЙ  Нояб.'!D13:E13,'[12]МЕТАЛЛОСТРОЙ  Дек.'!D13:E13)</f>
        <v>0</v>
      </c>
      <c r="F18" s="47"/>
      <c r="G18" s="49">
        <f>SUM('[1]МЕТАЛЛОСТРОЙ Янв.'!F13:G13,'[2]МЕТАЛЛОСТРОЙ Февр.'!F13:G13,'[3]МЕТАЛЛОСТРОЙ Март'!F13:G13,'[4]МЕТАЛЛОСТРОЙ  Апр.'!F13:G13,'[5]МЕТАЛЛОСТРОЙ Май'!F13:G13,'[6]МЕТАЛЛОСТРОЙ Июнь'!F13:G13,'[7]МЕТАЛЛОСТРОЙ  Июль'!F13:G13,'[8]МЕТАЛЛОСТРОЙ  Авг.'!F13:G13,'[9]МЕТАЛЛОСТРОЙ  Сент.'!F13:G13,'[10]МЕТАЛЛОСТРОЙ  Окт.'!F13:G13+'[11]МЕТАЛЛОСТРОЙ  Нояб.'!F13:G13,'[11]МЕТАЛЛОСТРОЙ  Нояб.'!F13:G13,'[12]МЕТАЛЛОСТРОЙ  Дек.'!F13:G13)</f>
        <v>0</v>
      </c>
      <c r="H18" s="55">
        <v>40</v>
      </c>
      <c r="I18" s="49">
        <f>SUM('[1]МЕТАЛЛОСТРОЙ Янв.'!H13:I13,'[2]МЕТАЛЛОСТРОЙ Февр.'!H13:I13,'[3]МЕТАЛЛОСТРОЙ Март'!H13:I13,'[4]МЕТАЛЛОСТРОЙ  Апр.'!H13:I13,'[5]МЕТАЛЛОСТРОЙ Май'!H13:I13,'[6]МЕТАЛЛОСТРОЙ Июнь'!H13:I13,'[7]МЕТАЛЛОСТРОЙ  Июль'!H13:I13,'[8]МЕТАЛЛОСТРОЙ  Авг.'!H13:I13,'[9]МЕТАЛЛОСТРОЙ  Сент.'!H13:I13,'[10]МЕТАЛЛОСТРОЙ  Окт.'!H13:I13+'[11]МЕТАЛЛОСТРОЙ  Нояб.'!H13:I13,'[11]МЕТАЛЛОСТРОЙ  Нояб.'!H13:I13,'[12]МЕТАЛЛОСТРОЙ  Дек.'!H13:I13)</f>
        <v>16.632000000000001</v>
      </c>
      <c r="J18" s="47"/>
      <c r="K18" s="49">
        <f>SUM('[1]МЕТАЛЛОСТРОЙ Янв.'!J13:K13,'[2]МЕТАЛЛОСТРОЙ Февр.'!J13:K13,'[3]МЕТАЛЛОСТРОЙ Март'!J13:K13,'[4]МЕТАЛЛОСТРОЙ  Апр.'!J13:K13,'[5]МЕТАЛЛОСТРОЙ Май'!J13:K13,'[6]МЕТАЛЛОСТРОЙ Июнь'!J13:K13,'[7]МЕТАЛЛОСТРОЙ  Июль'!J13:K13,'[8]МЕТАЛЛОСТРОЙ  Авг.'!J13:K13,'[9]МЕТАЛЛОСТРОЙ  Сент.'!J13:K13,'[10]МЕТАЛЛОСТРОЙ  Окт.'!J13:K13+'[11]МЕТАЛЛОСТРОЙ  Нояб.'!J13:K13,'[11]МЕТАЛЛОСТРОЙ  Нояб.'!J13:K13,'[12]МЕТАЛЛОСТРОЙ  Дек.'!J13:K13)</f>
        <v>0</v>
      </c>
      <c r="L18" s="47"/>
      <c r="M18" s="49">
        <f>SUM('[1]МЕТАЛЛОСТРОЙ Янв.'!L13:M13,'[2]МЕТАЛЛОСТРОЙ Февр.'!L13:M13,'[3]МЕТАЛЛОСТРОЙ Март'!L13:M13,'[4]МЕТАЛЛОСТРОЙ  Апр.'!L13:M13,'[5]МЕТАЛЛОСТРОЙ Май'!L13:M13,'[6]МЕТАЛЛОСТРОЙ Июнь'!L13:M13,'[7]МЕТАЛЛОСТРОЙ  Июль'!L13:M13,'[8]МЕТАЛЛОСТРОЙ  Авг.'!L13:M13,'[9]МЕТАЛЛОСТРОЙ  Сент.'!L13:M13,'[10]МЕТАЛЛОСТРОЙ  Окт.'!L13:M13+'[11]МЕТАЛЛОСТРОЙ  Нояб.'!L13:M13,'[11]МЕТАЛЛОСТРОЙ  Нояб.'!L13:M13,'[12]МЕТАЛЛОСТРОЙ  Дек.'!L13:M13)</f>
        <v>0</v>
      </c>
      <c r="N18" s="47"/>
      <c r="O18" s="49">
        <f>SUM('[1]МЕТАЛЛОСТРОЙ Янв.'!N13:O13,'[2]МЕТАЛЛОСТРОЙ Февр.'!N13:O13,'[3]МЕТАЛЛОСТРОЙ Март'!N13:O13,'[4]МЕТАЛЛОСТРОЙ  Апр.'!N13:O13,'[5]МЕТАЛЛОСТРОЙ Май'!N13:O13,'[6]МЕТАЛЛОСТРОЙ Июнь'!N13:O13,'[7]МЕТАЛЛОСТРОЙ  Июль'!N13:O13,'[8]МЕТАЛЛОСТРОЙ  Авг.'!N13:O13,'[9]МЕТАЛЛОСТРОЙ  Сент.'!N13:O13,'[10]МЕТАЛЛОСТРОЙ  Окт.'!N13:O13+'[11]МЕТАЛЛОСТРОЙ  Нояб.'!N13:O13,'[11]МЕТАЛЛОСТРОЙ  Нояб.'!N13:O13,'[12]МЕТАЛЛОСТРОЙ  Дек.'!N13:O13)</f>
        <v>0</v>
      </c>
      <c r="P18" s="47"/>
      <c r="Q18" s="49">
        <f>SUM('[1]МЕТАЛЛОСТРОЙ Янв.'!P13:Q13,'[2]МЕТАЛЛОСТРОЙ Февр.'!P13:Q13,'[3]МЕТАЛЛОСТРОЙ Март'!P13:Q13,'[4]МЕТАЛЛОСТРОЙ  Апр.'!P13:Q13,'[5]МЕТАЛЛОСТРОЙ Май'!P13:Q13,'[6]МЕТАЛЛОСТРОЙ Июнь'!P13:Q13,'[7]МЕТАЛЛОСТРОЙ  Июль'!P13:Q13,'[8]МЕТАЛЛОСТРОЙ  Авг.'!P13:Q13,'[9]МЕТАЛЛОСТРОЙ  Сент.'!P13:Q13,'[10]МЕТАЛЛОСТРОЙ  Окт.'!P13:Q13+'[11]МЕТАЛЛОСТРОЙ  Нояб.'!P13:Q13,'[11]МЕТАЛЛОСТРОЙ  Нояб.'!P13:Q13,'[12]МЕТАЛЛОСТРОЙ  Дек.'!P13:Q13)</f>
        <v>0</v>
      </c>
      <c r="R18" s="47"/>
      <c r="S18" s="49">
        <f>SUM('[1]МЕТАЛЛОСТРОЙ Янв.'!R13:S13,'[2]МЕТАЛЛОСТРОЙ Февр.'!R13:S13,'[3]МЕТАЛЛОСТРОЙ Март'!R13:S13,'[4]МЕТАЛЛОСТРОЙ  Апр.'!R13:S13,'[5]МЕТАЛЛОСТРОЙ Май'!R13:S13,'[6]МЕТАЛЛОСТРОЙ Июнь'!R13:S13,'[7]МЕТАЛЛОСТРОЙ  Июль'!R13:S13,'[8]МЕТАЛЛОСТРОЙ  Авг.'!R13:S13,'[9]МЕТАЛЛОСТРОЙ  Сент.'!R13:S13,'[10]МЕТАЛЛОСТРОЙ  Окт.'!R13:S13+'[11]МЕТАЛЛОСТРОЙ  Нояб.'!R13:S13,'[11]МЕТАЛЛОСТРОЙ  Нояб.'!R13:S13,'[12]МЕТАЛЛОСТРОЙ  Дек.'!R13:S13)</f>
        <v>0</v>
      </c>
      <c r="T18" s="47"/>
      <c r="U18" s="49">
        <f>SUM('[1]МЕТАЛЛОСТРОЙ Янв.'!T13:U13,'[2]МЕТАЛЛОСТРОЙ Февр.'!T13:U13,'[3]МЕТАЛЛОСТРОЙ Март'!T13:U13,'[4]МЕТАЛЛОСТРОЙ  Апр.'!T13:U13,'[5]МЕТАЛЛОСТРОЙ Май'!T13:U13,'[6]МЕТАЛЛОСТРОЙ Июнь'!T13:U13,'[7]МЕТАЛЛОСТРОЙ  Июль'!T13:U13,'[8]МЕТАЛЛОСТРОЙ  Авг.'!T13:U13,'[9]МЕТАЛЛОСТРОЙ  Сент.'!T13:U13,'[10]МЕТАЛЛОСТРОЙ  Окт.'!T13:U13+'[11]МЕТАЛЛОСТРОЙ  Нояб.'!T13:U13,'[11]МЕТАЛЛОСТРОЙ  Нояб.'!T13:U13,'[12]МЕТАЛЛОСТРОЙ  Дек.'!T13:U13)</f>
        <v>0</v>
      </c>
      <c r="V18" s="47"/>
      <c r="W18" s="49">
        <f>SUM('[1]МЕТАЛЛОСТРОЙ Янв.'!V13:W13,'[2]МЕТАЛЛОСТРОЙ Февр.'!V13:W13,'[3]МЕТАЛЛОСТРОЙ Март'!V13:W13,'[4]МЕТАЛЛОСТРОЙ  Апр.'!V13:W13,'[5]МЕТАЛЛОСТРОЙ Май'!V13:W13,'[6]МЕТАЛЛОСТРОЙ Июнь'!V13:W13,'[7]МЕТАЛЛОСТРОЙ  Июль'!V13:W13,'[8]МЕТАЛЛОСТРОЙ  Авг.'!V13:W13,'[9]МЕТАЛЛОСТРОЙ  Сент.'!V13:W13,'[10]МЕТАЛЛОСТРОЙ  Окт.'!V13:W13+'[11]МЕТАЛЛОСТРОЙ  Нояб.'!V13:W13,'[11]МЕТАЛЛОСТРОЙ  Нояб.'!V13:W13,'[12]МЕТАЛЛОСТРОЙ  Дек.'!V13:W13)</f>
        <v>0</v>
      </c>
      <c r="X18" s="47"/>
      <c r="Y18" s="49">
        <f>SUM('[1]МЕТАЛЛОСТРОЙ Янв.'!X13:Y13,'[2]МЕТАЛЛОСТРОЙ Февр.'!X13:Y13,'[3]МЕТАЛЛОСТРОЙ Март'!X13:Y13,'[4]МЕТАЛЛОСТРОЙ  Апр.'!X13:Y13,'[5]МЕТАЛЛОСТРОЙ Май'!X13:Y13,'[6]МЕТАЛЛОСТРОЙ Июнь'!X13:Y13,'[7]МЕТАЛЛОСТРОЙ  Июль'!X13:Y13,'[8]МЕТАЛЛОСТРОЙ  Авг.'!X13:Y13,'[9]МЕТАЛЛОСТРОЙ  Сент.'!X13:Y13,'[10]МЕТАЛЛОСТРОЙ  Окт.'!X13:Y13+'[11]МЕТАЛЛОСТРОЙ  Нояб.'!X13:Y13,'[11]МЕТАЛЛОСТРОЙ  Нояб.'!X13:Y13,'[12]МЕТАЛЛОСТРОЙ  Дек.'!X13:Y13)</f>
        <v>0</v>
      </c>
      <c r="Z18" s="47"/>
      <c r="AA18" s="49">
        <f>SUM('[1]МЕТАЛЛОСТРОЙ Янв.'!Z13:AA13,'[2]МЕТАЛЛОСТРОЙ Февр.'!Z13:AA13,'[3]МЕТАЛЛОСТРОЙ Март'!Z13:AA13,'[4]МЕТАЛЛОСТРОЙ  Апр.'!Z13:AA13,'[5]МЕТАЛЛОСТРОЙ Май'!Z13:AA13,'[6]МЕТАЛЛОСТРОЙ Июнь'!Z13:AA13,'[7]МЕТАЛЛОСТРОЙ  Июль'!Z13:AA13,'[8]МЕТАЛЛОСТРОЙ  Авг.'!Z13:AA13,'[9]МЕТАЛЛОСТРОЙ  Сент.'!Z13:AA13,'[10]МЕТАЛЛОСТРОЙ  Окт.'!Z13:AA13+'[11]МЕТАЛЛОСТРОЙ  Нояб.'!Z13:AA13,'[11]МЕТАЛЛОСТРОЙ  Нояб.'!Z13:AA13,'[12]МЕТАЛЛОСТРОЙ  Дек.'!Z13:AA13)</f>
        <v>0</v>
      </c>
      <c r="AB18" s="47"/>
      <c r="AC18" s="49">
        <f>SUM('[1]МЕТАЛЛОСТРОЙ Янв.'!AB13:AC13,'[2]МЕТАЛЛОСТРОЙ Февр.'!AB13:AC13,'[3]МЕТАЛЛОСТРОЙ Март'!AB13:AC13,'[4]МЕТАЛЛОСТРОЙ  Апр.'!AB13:AC13,'[5]МЕТАЛЛОСТРОЙ Май'!AB13:AC13,'[6]МЕТАЛЛОСТРОЙ Июнь'!AB13:AC13,'[7]МЕТАЛЛОСТРОЙ  Июль'!AB13:AC13,'[8]МЕТАЛЛОСТРОЙ  Авг.'!AB13:AC13,'[9]МЕТАЛЛОСТРОЙ  Сент.'!AB13:AC13,'[10]МЕТАЛЛОСТРОЙ  Окт.'!AB13:AC13+'[11]МЕТАЛЛОСТРОЙ  Нояб.'!AB13:AC13,'[11]МЕТАЛЛОСТРОЙ  Нояб.'!AB13:AC13,'[12]МЕТАЛЛОСТРОЙ  Дек.'!AB13:AC13)</f>
        <v>0</v>
      </c>
      <c r="AD18" s="47"/>
      <c r="AE18" s="49">
        <f>SUM('[1]МЕТАЛЛОСТРОЙ Янв.'!AD13:AE13,'[2]МЕТАЛЛОСТРОЙ Февр.'!AD13:AE13,'[3]МЕТАЛЛОСТРОЙ Март'!AD13:AE13,'[4]МЕТАЛЛОСТРОЙ  Апр.'!AD13:AE13,'[5]МЕТАЛЛОСТРОЙ Май'!AD13:AE13,'[6]МЕТАЛЛОСТРОЙ Июнь'!AD13:AE13,'[7]МЕТАЛЛОСТРОЙ  Июль'!AD13:AE13,'[8]МЕТАЛЛОСТРОЙ  Авг.'!AD13:AE13,'[9]МЕТАЛЛОСТРОЙ  Сент.'!AD13:AE13,'[10]МЕТАЛЛОСТРОЙ  Окт.'!AD13:AE13+'[11]МЕТАЛЛОСТРОЙ  Нояб.'!AD13:AE13,'[11]МЕТАЛЛОСТРОЙ  Нояб.'!AD13:AE13,'[12]МЕТАЛЛОСТРОЙ  Дек.'!AD13:AE13)</f>
        <v>0</v>
      </c>
      <c r="AF18" s="47"/>
      <c r="AG18" s="49">
        <f>SUM('[1]МЕТАЛЛОСТРОЙ Янв.'!AF13:AG13,'[2]МЕТАЛЛОСТРОЙ Февр.'!AF13:AG13,'[3]МЕТАЛЛОСТРОЙ Март'!AF13:AG13,'[4]МЕТАЛЛОСТРОЙ  Апр.'!AF13:AG13,'[5]МЕТАЛЛОСТРОЙ Май'!AF13:AG13,'[6]МЕТАЛЛОСТРОЙ Июнь'!AF13:AG13,'[7]МЕТАЛЛОСТРОЙ  Июль'!AF13:AG13,'[8]МЕТАЛЛОСТРОЙ  Авг.'!AF13:AG13,'[9]МЕТАЛЛОСТРОЙ  Сент.'!AF13:AG13,'[10]МЕТАЛЛОСТРОЙ  Окт.'!AF13:AG13+'[11]МЕТАЛЛОСТРОЙ  Нояб.'!AF13:AG13,'[11]МЕТАЛЛОСТРОЙ  Нояб.'!AF13:AG13,'[12]МЕТАЛЛОСТРОЙ  Дек.'!AF13:AG13)</f>
        <v>0</v>
      </c>
      <c r="AH18" s="47"/>
      <c r="AI18" s="49">
        <f>SUM('[1]МЕТАЛЛОСТРОЙ Янв.'!AH13:AI13,'[2]МЕТАЛЛОСТРОЙ Февр.'!AH13:AI13,'[3]МЕТАЛЛОСТРОЙ Март'!AH13:AI13,'[4]МЕТАЛЛОСТРОЙ  Апр.'!AH13:AI13,'[5]МЕТАЛЛОСТРОЙ Май'!AH13:AI13,'[6]МЕТАЛЛОСТРОЙ Июнь'!AH13:AI13,'[7]МЕТАЛЛОСТРОЙ  Июль'!AH13:AI13,'[8]МЕТАЛЛОСТРОЙ  Авг.'!AH13:AI13,'[9]МЕТАЛЛОСТРОЙ  Сент.'!AH13:AI13,'[10]МЕТАЛЛОСТРОЙ  Окт.'!AH13:AI13+'[11]МЕТАЛЛОСТРОЙ  Нояб.'!AH13:AI13,'[11]МЕТАЛЛОСТРОЙ  Нояб.'!AH13:AI13,'[12]МЕТАЛЛОСТРОЙ  Дек.'!AH13:AI13)</f>
        <v>0</v>
      </c>
      <c r="AJ18" s="47"/>
      <c r="AK18" s="49">
        <f>SUM('[1]МЕТАЛЛОСТРОЙ Янв.'!AJ13:AK13,'[2]МЕТАЛЛОСТРОЙ Февр.'!AJ13:AK13,'[3]МЕТАЛЛОСТРОЙ Март'!AJ13:AK13,'[4]МЕТАЛЛОСТРОЙ  Апр.'!AJ13:AK13,'[5]МЕТАЛЛОСТРОЙ Май'!AJ13:AK13,'[6]МЕТАЛЛОСТРОЙ Июнь'!AJ13:AK13,'[7]МЕТАЛЛОСТРОЙ  Июль'!AJ13:AK13,'[8]МЕТАЛЛОСТРОЙ  Авг.'!AJ13:AK13,'[9]МЕТАЛЛОСТРОЙ  Сент.'!AJ13:AK13,'[10]МЕТАЛЛОСТРОЙ  Окт.'!AJ13:AK13+'[11]МЕТАЛЛОСТРОЙ  Нояб.'!AJ13:AK13,'[11]МЕТАЛЛОСТРОЙ  Нояб.'!AJ13:AK13,'[12]МЕТАЛЛОСТРОЙ  Дек.'!AJ13:AK13)</f>
        <v>0</v>
      </c>
      <c r="AL18" s="47"/>
      <c r="AM18" s="49">
        <f>SUM('[1]МЕТАЛЛОСТРОЙ Янв.'!AL13:AM13,'[2]МЕТАЛЛОСТРОЙ Февр.'!AL13:AM13,'[3]МЕТАЛЛОСТРОЙ Март'!AL13:AM13,'[4]МЕТАЛЛОСТРОЙ  Апр.'!AL13:AM13,'[5]МЕТАЛЛОСТРОЙ Май'!AL13:AM13,'[6]МЕТАЛЛОСТРОЙ Июнь'!AL13:AM13,'[7]МЕТАЛЛОСТРОЙ  Июль'!AL13:AM13,'[8]МЕТАЛЛОСТРОЙ  Авг.'!AL13:AM13,'[9]МЕТАЛЛОСТРОЙ  Сент.'!AL13:AM13,'[10]МЕТАЛЛОСТРОЙ  Окт.'!AL13:AM13+'[11]МЕТАЛЛОСТРОЙ  Нояб.'!AL13:AM13,'[11]МЕТАЛЛОСТРОЙ  Нояб.'!AL13:AM13,'[12]МЕТАЛЛОСТРОЙ  Дек.'!AL13:AM13)</f>
        <v>0</v>
      </c>
      <c r="AN18" s="47"/>
      <c r="AO18" s="49">
        <f>SUM('[1]МЕТАЛЛОСТРОЙ Янв.'!AN13:AO13,'[2]МЕТАЛЛОСТРОЙ Февр.'!AN13:AO13,'[3]МЕТАЛЛОСТРОЙ Март'!AN13:AO13,'[4]МЕТАЛЛОСТРОЙ  Апр.'!AN13:AO13,'[5]МЕТАЛЛОСТРОЙ Май'!AN13:AO13,'[6]МЕТАЛЛОСТРОЙ Июнь'!AN13:AO13,'[7]МЕТАЛЛОСТРОЙ  Июль'!AN13:AO13,'[8]МЕТАЛЛОСТРОЙ  Авг.'!AN13:AO13,'[9]МЕТАЛЛОСТРОЙ  Сент.'!AN13:AO13,'[10]МЕТАЛЛОСТРОЙ  Окт.'!AN13:AO13+'[11]МЕТАЛЛОСТРОЙ  Нояб.'!AN13:AO13,'[11]МЕТАЛЛОСТРОЙ  Нояб.'!AN13:AO13,'[12]МЕТАЛЛОСТРОЙ  Дек.'!AN13:AO13)</f>
        <v>0</v>
      </c>
      <c r="AP18" s="47"/>
      <c r="AQ18" s="49">
        <f>SUM('[1]МЕТАЛЛОСТРОЙ Янв.'!AP13:AQ13,'[2]МЕТАЛЛОСТРОЙ Февр.'!AP13:AQ13,'[3]МЕТАЛЛОСТРОЙ Март'!AP13:AQ13,'[4]МЕТАЛЛОСТРОЙ  Апр.'!AP13:AQ13,'[5]МЕТАЛЛОСТРОЙ Май'!AP13:AQ13,'[6]МЕТАЛЛОСТРОЙ Июнь'!AP13:AQ13,'[7]МЕТАЛЛОСТРОЙ  Июль'!AP13:AQ13,'[8]МЕТАЛЛОСТРОЙ  Авг.'!AP13:AQ13,'[9]МЕТАЛЛОСТРОЙ  Сент.'!AP13:AQ13,'[10]МЕТАЛЛОСТРОЙ  Окт.'!AP13:AQ13+'[11]МЕТАЛЛОСТРОЙ  Нояб.'!AP13:AQ13,'[11]МЕТАЛЛОСТРОЙ  Нояб.'!AP13:AQ13,'[12]МЕТАЛЛОСТРОЙ  Дек.'!AP13:AQ13)</f>
        <v>0</v>
      </c>
      <c r="AR18" s="47"/>
      <c r="AS18" s="49">
        <f>SUM('[1]МЕТАЛЛОСТРОЙ Янв.'!AR13:AS13,'[2]МЕТАЛЛОСТРОЙ Февр.'!AR13:AS13,'[3]МЕТАЛЛОСТРОЙ Март'!AR13:AS13,'[4]МЕТАЛЛОСТРОЙ  Апр.'!AR13:AS13,'[5]МЕТАЛЛОСТРОЙ Май'!AR13:AS13,'[6]МЕТАЛЛОСТРОЙ Июнь'!AR13:AS13,'[7]МЕТАЛЛОСТРОЙ  Июль'!AR13:AS13,'[8]МЕТАЛЛОСТРОЙ  Авг.'!AR13:AS13,'[9]МЕТАЛЛОСТРОЙ  Сент.'!AR13:AS13,'[10]МЕТАЛЛОСТРОЙ  Окт.'!AR13:AS13+'[11]МЕТАЛЛОСТРОЙ  Нояб.'!AR13:AS13,'[11]МЕТАЛЛОСТРОЙ  Нояб.'!AR13:AS13,'[12]МЕТАЛЛОСТРОЙ  Дек.'!AR13:AS13)</f>
        <v>0</v>
      </c>
      <c r="AT18" s="55">
        <v>40</v>
      </c>
      <c r="AU18" s="49">
        <f>SUM('[1]МЕТАЛЛОСТРОЙ Янв.'!AT13:AU13,'[2]МЕТАЛЛОСТРОЙ Февр.'!AT13:AU13,'[3]МЕТАЛЛОСТРОЙ Март'!AT13:AU13,'[4]МЕТАЛЛОСТРОЙ  Апр.'!AT13:AU13,'[5]МЕТАЛЛОСТРОЙ Май'!AT13:AU13,'[6]МЕТАЛЛОСТРОЙ Июнь'!AT13:AU13,'[7]МЕТАЛЛОСТРОЙ  Июль'!AT13:AU13,'[8]МЕТАЛЛОСТРОЙ  Авг.'!AT13:AU13,'[9]МЕТАЛЛОСТРОЙ  Сент.'!AT13:AU13,'[10]МЕТАЛЛОСТРОЙ  Окт.'!AT13:AU13+'[11]МЕТАЛЛОСТРОЙ  Нояб.'!AT13:AU13,'[11]МЕТАЛЛОСТРОЙ  Нояб.'!AT13:AU13,'[12]МЕТАЛЛОСТРОЙ  Дек.'!AT13:AU13)</f>
        <v>0</v>
      </c>
      <c r="AV18" s="47"/>
      <c r="AW18" s="49">
        <f>SUM('[1]МЕТАЛЛОСТРОЙ Янв.'!AV13:AW13,'[2]МЕТАЛЛОСТРОЙ Февр.'!AV13:AW13,'[3]МЕТАЛЛОСТРОЙ Март'!AV13:AW13,'[4]МЕТАЛЛОСТРОЙ  Апр.'!AV13:AW13,'[5]МЕТАЛЛОСТРОЙ Май'!AV13:AW13,'[6]МЕТАЛЛОСТРОЙ Июнь'!AV13:AW13,'[7]МЕТАЛЛОСТРОЙ  Июль'!AV13:AW13,'[8]МЕТАЛЛОСТРОЙ  Авг.'!AV13:AW13,'[9]МЕТАЛЛОСТРОЙ  Сент.'!AV13:AW13,'[10]МЕТАЛЛОСТРОЙ  Окт.'!AV13:AW13+'[11]МЕТАЛЛОСТРОЙ  Нояб.'!AV13:AW13,'[11]МЕТАЛЛОСТРОЙ  Нояб.'!AV13:AW13,'[12]МЕТАЛЛОСТРОЙ  Дек.'!AV13:AW13)</f>
        <v>0</v>
      </c>
      <c r="AX18" s="47"/>
      <c r="AY18" s="49">
        <f>SUM('[1]МЕТАЛЛОСТРОЙ Янв.'!AX13:AY13,'[2]МЕТАЛЛОСТРОЙ Февр.'!AX13:AY13,'[3]МЕТАЛЛОСТРОЙ Март'!AX13:AY13,'[4]МЕТАЛЛОСТРОЙ  Апр.'!AX13:AY13,'[5]МЕТАЛЛОСТРОЙ Май'!AX13:AY13,'[6]МЕТАЛЛОСТРОЙ Июнь'!AX13:AY13,'[7]МЕТАЛЛОСТРОЙ  Июль'!AX13:AY13,'[8]МЕТАЛЛОСТРОЙ  Авг.'!AX13:AY13,'[9]МЕТАЛЛОСТРОЙ  Сент.'!AX13:AY13,'[10]МЕТАЛЛОСТРОЙ  Окт.'!AX13:AY13+'[11]МЕТАЛЛОСТРОЙ  Нояб.'!AX13:AY13,'[11]МЕТАЛЛОСТРОЙ  Нояб.'!AX13:AY13,'[12]МЕТАЛЛОСТРОЙ  Дек.'!AX13:AY13)</f>
        <v>12.208</v>
      </c>
      <c r="AZ18" s="47"/>
      <c r="BA18" s="49">
        <f>SUM('[1]МЕТАЛЛОСТРОЙ Янв.'!AZ13:BA13,'[2]МЕТАЛЛОСТРОЙ Февр.'!AZ13:BA13,'[3]МЕТАЛЛОСТРОЙ Март'!AZ13:BA13,'[4]МЕТАЛЛОСТРОЙ  Апр.'!AZ13:BA13,'[5]МЕТАЛЛОСТРОЙ Май'!AZ13:BA13,'[6]МЕТАЛЛОСТРОЙ Июнь'!AZ13:BA13,'[7]МЕТАЛЛОСТРОЙ  Июль'!AZ13:BA13,'[8]МЕТАЛЛОСТРОЙ  Авг.'!AZ13:BA13,'[9]МЕТАЛЛОСТРОЙ  Сент.'!AZ13:BA13,'[10]МЕТАЛЛОСТРОЙ  Окт.'!AZ13:BA13+'[11]МЕТАЛЛОСТРОЙ  Нояб.'!AZ13:BA13,'[11]МЕТАЛЛОСТРОЙ  Нояб.'!AZ13:BA13,'[12]МЕТАЛЛОСТРОЙ  Дек.'!AZ13:BA13)</f>
        <v>0</v>
      </c>
      <c r="BB18" s="47"/>
      <c r="BC18" s="49">
        <f>SUM('[1]МЕТАЛЛОСТРОЙ Янв.'!BB13:BC13,'[2]МЕТАЛЛОСТРОЙ Февр.'!BB13:BC13,'[3]МЕТАЛЛОСТРОЙ Март'!BB13:BC13,'[4]МЕТАЛЛОСТРОЙ  Апр.'!BB13:BC13,'[5]МЕТАЛЛОСТРОЙ Май'!BB13:BC13,'[6]МЕТАЛЛОСТРОЙ Июнь'!BB13:BC13,'[7]МЕТАЛЛОСТРОЙ  Июль'!BB13:BC13,'[8]МЕТАЛЛОСТРОЙ  Авг.'!BB13:BC13,'[9]МЕТАЛЛОСТРОЙ  Сент.'!BB13:BC13,'[10]МЕТАЛЛОСТРОЙ  Окт.'!BB13:BC13+'[11]МЕТАЛЛОСТРОЙ  Нояб.'!BB13:BC13,'[11]МЕТАЛЛОСТРОЙ  Нояб.'!BB13:BC13,'[12]МЕТАЛЛОСТРОЙ  Дек.'!BB13:BC13)</f>
        <v>0</v>
      </c>
      <c r="BD18" s="47"/>
      <c r="BE18" s="49">
        <f>SUM('[1]МЕТАЛЛОСТРОЙ Янв.'!BD13:BE13,'[2]МЕТАЛЛОСТРОЙ Февр.'!BD13:BE13,'[3]МЕТАЛЛОСТРОЙ Март'!BD13:BE13,'[4]МЕТАЛЛОСТРОЙ  Апр.'!BD13:BE13,'[5]МЕТАЛЛОСТРОЙ Май'!BD13:BE13,'[6]МЕТАЛЛОСТРОЙ Июнь'!BD13:BE13,'[7]МЕТАЛЛОСТРОЙ  Июль'!BD13:BE13,'[8]МЕТАЛЛОСТРОЙ  Авг.'!BD13:BE13,'[9]МЕТАЛЛОСТРОЙ  Сент.'!BD13:BE13,'[10]МЕТАЛЛОСТРОЙ  Окт.'!BD13:BE13+'[11]МЕТАЛЛОСТРОЙ  Нояб.'!BD13:BE13,'[11]МЕТАЛЛОСТРОЙ  Нояб.'!BD13:BE13,'[12]МЕТАЛЛОСТРОЙ  Дек.'!BD13:BE13)</f>
        <v>0</v>
      </c>
      <c r="BF18" s="47"/>
      <c r="BG18" s="49">
        <f>SUM('[1]МЕТАЛЛОСТРОЙ Янв.'!BF13:BG13,'[2]МЕТАЛЛОСТРОЙ Февр.'!BF13:BG13,'[3]МЕТАЛЛОСТРОЙ Март'!BF13:BG13,'[4]МЕТАЛЛОСТРОЙ  Апр.'!BF13:BG13,'[5]МЕТАЛЛОСТРОЙ Май'!BF13:BG13,'[6]МЕТАЛЛОСТРОЙ Июнь'!BF13:BG13,'[7]МЕТАЛЛОСТРОЙ  Июль'!BF13:BG13,'[8]МЕТАЛЛОСТРОЙ  Авг.'!BF13:BG13,'[9]МЕТАЛЛОСТРОЙ  Сент.'!BF13:BG13,'[10]МЕТАЛЛОСТРОЙ  Окт.'!BF13:BG13+'[11]МЕТАЛЛОСТРОЙ  Нояб.'!BF13:BG13,'[11]МЕТАЛЛОСТРОЙ  Нояб.'!BF13:BG13,'[12]МЕТАЛЛОСТРОЙ  Дек.'!BF13:BG13)</f>
        <v>16.632000000000001</v>
      </c>
      <c r="BH18" s="47"/>
      <c r="BI18" s="49">
        <f>SUM('[1]МЕТАЛЛОСТРОЙ Янв.'!BH13:BI13,'[2]МЕТАЛЛОСТРОЙ Февр.'!BH13:BI13,'[3]МЕТАЛЛОСТРОЙ Март'!BH13:BI13,'[4]МЕТАЛЛОСТРОЙ  Апр.'!BH13:BI13,'[5]МЕТАЛЛОСТРОЙ Май'!BH13:BI13,'[6]МЕТАЛЛОСТРОЙ Июнь'!BH13:BI13,'[7]МЕТАЛЛОСТРОЙ  Июль'!BH13:BI13,'[8]МЕТАЛЛОСТРОЙ  Авг.'!BH13:BI13,'[9]МЕТАЛЛОСТРОЙ  Сент.'!BH13:BI13,'[10]МЕТАЛЛОСТРОЙ  Окт.'!BH13:BI13+'[11]МЕТАЛЛОСТРОЙ  Нояб.'!BH13:BI13,'[11]МЕТАЛЛОСТРОЙ  Нояб.'!BH13:BI13,'[12]МЕТАЛЛОСТРОЙ  Дек.'!BH13:BI13)</f>
        <v>0</v>
      </c>
      <c r="BJ18" s="47"/>
      <c r="BK18" s="49">
        <f>SUM('[1]МЕТАЛЛОСТРОЙ Янв.'!BJ13:BK13,'[2]МЕТАЛЛОСТРОЙ Февр.'!BJ13:BK13,'[3]МЕТАЛЛОСТРОЙ Март'!BJ13:BK13,'[4]МЕТАЛЛОСТРОЙ  Апр.'!BJ13:BK13,'[5]МЕТАЛЛОСТРОЙ Май'!BJ13:BK13,'[6]МЕТАЛЛОСТРОЙ Июнь'!BJ13:BK13,'[7]МЕТАЛЛОСТРОЙ  Июль'!BJ13:BK13,'[8]МЕТАЛЛОСТРОЙ  Авг.'!BJ13:BK13,'[9]МЕТАЛЛОСТРОЙ  Сент.'!BJ13:BK13,'[10]МЕТАЛЛОСТРОЙ  Окт.'!BJ13:BK13+'[11]МЕТАЛЛОСТРОЙ  Нояб.'!BJ13:BK13,'[11]МЕТАЛЛОСТРОЙ  Нояб.'!BJ13:BK13,'[12]МЕТАЛЛОСТРОЙ  Дек.'!BJ13:BK13)</f>
        <v>0</v>
      </c>
      <c r="BL18" s="47"/>
      <c r="BM18" s="49">
        <f>SUM('[1]МЕТАЛЛОСТРОЙ Янв.'!BL13:BM13,'[2]МЕТАЛЛОСТРОЙ Февр.'!BL13:BM13,'[3]МЕТАЛЛОСТРОЙ Март'!BL13:BM13,'[4]МЕТАЛЛОСТРОЙ  Апр.'!BL13:BM13,'[5]МЕТАЛЛОСТРОЙ Май'!BL13:BM13,'[6]МЕТАЛЛОСТРОЙ Июнь'!BL13:BM13,'[7]МЕТАЛЛОСТРОЙ  Июль'!BL13:BM13,'[8]МЕТАЛЛОСТРОЙ  Авг.'!BL13:BM13,'[9]МЕТАЛЛОСТРОЙ  Сент.'!BL13:BM13,'[10]МЕТАЛЛОСТРОЙ  Окт.'!BL13:BM13+'[11]МЕТАЛЛОСТРОЙ  Нояб.'!BL13:BM13,'[11]МЕТАЛЛОСТРОЙ  Нояб.'!BL13:BM13,'[12]МЕТАЛЛОСТРОЙ  Дек.'!BL13:BM13)</f>
        <v>0</v>
      </c>
      <c r="BN18" s="47"/>
      <c r="BO18" s="49">
        <f>SUM('[1]МЕТАЛЛОСТРОЙ Янв.'!BN13:BO13,'[2]МЕТАЛЛОСТРОЙ Февр.'!BN13:BO13,'[3]МЕТАЛЛОСТРОЙ Март'!BN13:BO13,'[4]МЕТАЛЛОСТРОЙ  Апр.'!BN13:BO13,'[5]МЕТАЛЛОСТРОЙ Май'!BN13:BO13,'[6]МЕТАЛЛОСТРОЙ Июнь'!BN13:BO13,'[7]МЕТАЛЛОСТРОЙ  Июль'!BN13:BO13,'[8]МЕТАЛЛОСТРОЙ  Авг.'!BN13:BO13,'[9]МЕТАЛЛОСТРОЙ  Сент.'!BN13:BO13,'[10]МЕТАЛЛОСТРОЙ  Окт.'!BN13:BO13+'[11]МЕТАЛЛОСТРОЙ  Нояб.'!BN13:BO13,'[11]МЕТАЛЛОСТРОЙ  Нояб.'!BN13:BO13,'[12]МЕТАЛЛОСТРОЙ  Дек.'!BN13:BO13)</f>
        <v>0</v>
      </c>
      <c r="BP18" s="47"/>
      <c r="BQ18" s="49">
        <f>SUM('[1]МЕТАЛЛОСТРОЙ Янв.'!BP13:BQ13,'[2]МЕТАЛЛОСТРОЙ Февр.'!BP13:BQ13,'[3]МЕТАЛЛОСТРОЙ Март'!BP13:BQ13,'[4]МЕТАЛЛОСТРОЙ  Апр.'!BP13:BQ13,'[5]МЕТАЛЛОСТРОЙ Май'!BP13:BQ13,'[6]МЕТАЛЛОСТРОЙ Июнь'!BP13:BQ13,'[7]МЕТАЛЛОСТРОЙ  Июль'!BP13:BQ13,'[8]МЕТАЛЛОСТРОЙ  Авг.'!BP13:BQ13,'[9]МЕТАЛЛОСТРОЙ  Сент.'!BP13:BQ13,'[10]МЕТАЛЛОСТРОЙ  Окт.'!BP13:BQ13+'[11]МЕТАЛЛОСТРОЙ  Нояб.'!BP13:BQ13,'[11]МЕТАЛЛОСТРОЙ  Нояб.'!BP13:BQ13,'[12]МЕТАЛЛОСТРОЙ  Дек.'!BP13:BQ13)</f>
        <v>0</v>
      </c>
      <c r="BR18" s="47"/>
      <c r="BS18" s="49">
        <f>SUM('[1]МЕТАЛЛОСТРОЙ Янв.'!BR13:BS13,'[2]МЕТАЛЛОСТРОЙ Февр.'!BR13:BS13,'[3]МЕТАЛЛОСТРОЙ Март'!BR13:BS13,'[4]МЕТАЛЛОСТРОЙ  Апр.'!BR13:BS13,'[5]МЕТАЛЛОСТРОЙ Май'!BR13:BS13,'[6]МЕТАЛЛОСТРОЙ Июнь'!BR13:BS13,'[7]МЕТАЛЛОСТРОЙ  Июль'!BR13:BS13,'[8]МЕТАЛЛОСТРОЙ  Авг.'!BR13:BS13,'[9]МЕТАЛЛОСТРОЙ  Сент.'!BR13:BS13,'[10]МЕТАЛЛОСТРОЙ  Окт.'!BR13:BS13+'[11]МЕТАЛЛОСТРОЙ  Нояб.'!BR13:BS13,'[11]МЕТАЛЛОСТРОЙ  Нояб.'!BR13:BS13,'[12]МЕТАЛЛОСТРОЙ  Дек.'!BR13:BS13)</f>
        <v>0</v>
      </c>
      <c r="BT18" s="47"/>
      <c r="BU18" s="49">
        <f>SUM('[1]МЕТАЛЛОСТРОЙ Янв.'!BT13:BU13,'[2]МЕТАЛЛОСТРОЙ Февр.'!BT13:BU13,'[3]МЕТАЛЛОСТРОЙ Март'!BT13:BU13,'[4]МЕТАЛЛОСТРОЙ  Апр.'!BT13:BU13,'[5]МЕТАЛЛОСТРОЙ Май'!BT13:BU13,'[6]МЕТАЛЛОСТРОЙ Июнь'!BT13:BU13,'[7]МЕТАЛЛОСТРОЙ  Июль'!BT13:BU13,'[8]МЕТАЛЛОСТРОЙ  Авг.'!BT13:BU13,'[9]МЕТАЛЛОСТРОЙ  Сент.'!BT13:BU13,'[10]МЕТАЛЛОСТРОЙ  Окт.'!BT13:BU13+'[11]МЕТАЛЛОСТРОЙ  Нояб.'!BT13:BU13,'[11]МЕТАЛЛОСТРОЙ  Нояб.'!BT13:BU13,'[12]МЕТАЛЛОСТРОЙ  Дек.'!BT13:BU13)</f>
        <v>0</v>
      </c>
      <c r="BV18" s="47"/>
      <c r="BW18" s="49">
        <f>SUM('[1]МЕТАЛЛОСТРОЙ Янв.'!BV13:BW13,'[2]МЕТАЛЛОСТРОЙ Февр.'!BV13:BW13,'[3]МЕТАЛЛОСТРОЙ Март'!BV13:BW13,'[4]МЕТАЛЛОСТРОЙ  Апр.'!BV13:BW13,'[5]МЕТАЛЛОСТРОЙ Май'!BV13:BW13,'[6]МЕТАЛЛОСТРОЙ Июнь'!BV13:BW13,'[7]МЕТАЛЛОСТРОЙ  Июль'!BV13:BW13,'[8]МЕТАЛЛОСТРОЙ  Авг.'!BV13:BW13,'[9]МЕТАЛЛОСТРОЙ  Сент.'!BV13:BW13,'[10]МЕТАЛЛОСТРОЙ  Окт.'!BV13:BW13+'[11]МЕТАЛЛОСТРОЙ  Нояб.'!BV13:BW13,'[11]МЕТАЛЛОСТРОЙ  Нояб.'!BV13:BW13,'[12]МЕТАЛЛОСТРОЙ  Дек.'!BV13:BW13)</f>
        <v>0</v>
      </c>
      <c r="BX18" s="47"/>
      <c r="BY18" s="49">
        <f>SUM('[1]МЕТАЛЛОСТРОЙ Янв.'!BX13:BY13,'[2]МЕТАЛЛОСТРОЙ Февр.'!BX13:BY13,'[3]МЕТАЛЛОСТРОЙ Март'!BX13:BY13,'[4]МЕТАЛЛОСТРОЙ  Апр.'!BX13:BY13,'[5]МЕТАЛЛОСТРОЙ Май'!BX13:BY13,'[6]МЕТАЛЛОСТРОЙ Июнь'!BX13:BY13,'[7]МЕТАЛЛОСТРОЙ  Июль'!BX13:BY13,'[8]МЕТАЛЛОСТРОЙ  Авг.'!BX13:BY13,'[9]МЕТАЛЛОСТРОЙ  Сент.'!BX13:BY13,'[10]МЕТАЛЛОСТРОЙ  Окт.'!BX13:BY13+'[11]МЕТАЛЛОСТРОЙ  Нояб.'!BX13:BY13,'[11]МЕТАЛЛОСТРОЙ  Нояб.'!BX13:BY13,'[12]МЕТАЛЛОСТРОЙ  Дек.'!BX13:BY13)</f>
        <v>0</v>
      </c>
      <c r="BZ18" s="55">
        <v>60</v>
      </c>
      <c r="CA18" s="49">
        <f>SUM('[1]МЕТАЛЛОСТРОЙ Янв.'!BZ13:CA13,'[2]МЕТАЛЛОСТРОЙ Февр.'!BZ13:CA13,'[3]МЕТАЛЛОСТРОЙ Март'!BZ13:CA13,'[4]МЕТАЛЛОСТРОЙ  Апр.'!BZ13:CA13,'[5]МЕТАЛЛОСТРОЙ Май'!BZ13:CA13,'[6]МЕТАЛЛОСТРОЙ Июнь'!BZ13:CA13,'[7]МЕТАЛЛОСТРОЙ  Июль'!BZ13:CA13,'[8]МЕТАЛЛОСТРОЙ  Авг.'!BZ13:CA13,'[9]МЕТАЛЛОСТРОЙ  Сент.'!BZ13:CA13,'[10]МЕТАЛЛОСТРОЙ  Окт.'!BZ13:CA13+'[11]МЕТАЛЛОСТРОЙ  Нояб.'!BZ13:CA13,'[11]МЕТАЛЛОСТРОЙ  Нояб.'!BZ13:CA13,'[12]МЕТАЛЛОСТРОЙ  Дек.'!BZ13:CA13)</f>
        <v>0</v>
      </c>
      <c r="CB18" s="47"/>
      <c r="CC18" s="49">
        <f>SUM('[1]МЕТАЛЛОСТРОЙ Янв.'!CB13:CC13,'[2]МЕТАЛЛОСТРОЙ Февр.'!CB13:CC13,'[3]МЕТАЛЛОСТРОЙ Март'!CB13:CC13,'[4]МЕТАЛЛОСТРОЙ  Апр.'!CB13:CC13,'[5]МЕТАЛЛОСТРОЙ Май'!CB13:CC13,'[6]МЕТАЛЛОСТРОЙ Июнь'!CB13:CC13,'[7]МЕТАЛЛОСТРОЙ  Июль'!CB13:CC13,'[8]МЕТАЛЛОСТРОЙ  Авг.'!CB13:CC13,'[9]МЕТАЛЛОСТРОЙ  Сент.'!CB13:CC13,'[10]МЕТАЛЛОСТРОЙ  Окт.'!CB13:CC13+'[11]МЕТАЛЛОСТРОЙ  Нояб.'!CB13:CC13,'[11]МЕТАЛЛОСТРОЙ  Нояб.'!CB13:CC13,'[12]МЕТАЛЛОСТРОЙ  Дек.'!CB13:CC13)</f>
        <v>0</v>
      </c>
      <c r="CD18" s="47"/>
      <c r="CE18" s="49">
        <f>SUM('[1]МЕТАЛЛОСТРОЙ Янв.'!CD13:CE13,'[2]МЕТАЛЛОСТРОЙ Февр.'!CD13:CE13,'[3]МЕТАЛЛОСТРОЙ Март'!CD13:CE13,'[4]МЕТАЛЛОСТРОЙ  Апр.'!CD13:CE13,'[5]МЕТАЛЛОСТРОЙ Май'!CD13:CE13,'[6]МЕТАЛЛОСТРОЙ Июнь'!CD13:CE13,'[7]МЕТАЛЛОСТРОЙ  Июль'!CD13:CE13,'[8]МЕТАЛЛОСТРОЙ  Авг.'!CD13:CE13,'[9]МЕТАЛЛОСТРОЙ  Сент.'!CD13:CE13,'[10]МЕТАЛЛОСТРОЙ  Окт.'!CD13:CE13+'[11]МЕТАЛЛОСТРОЙ  Нояб.'!CD13:CE13,'[11]МЕТАЛЛОСТРОЙ  Нояб.'!CD13:CE13,'[12]МЕТАЛЛОСТРОЙ  Дек.'!CD13:CE13)</f>
        <v>0</v>
      </c>
      <c r="CF18" s="47"/>
      <c r="CG18" s="49">
        <f>SUM('[1]МЕТАЛЛОСТРОЙ Янв.'!CF13:CG13,'[2]МЕТАЛЛОСТРОЙ Февр.'!CF13:CG13,'[3]МЕТАЛЛОСТРОЙ Март'!CF13:CG13,'[4]МЕТАЛЛОСТРОЙ  Апр.'!CF13:CG13,'[5]МЕТАЛЛОСТРОЙ Май'!CF13:CG13,'[6]МЕТАЛЛОСТРОЙ Июнь'!CF13:CG13,'[7]МЕТАЛЛОСТРОЙ  Июль'!CF13:CG13,'[8]МЕТАЛЛОСТРОЙ  Авг.'!CF13:CG13,'[9]МЕТАЛЛОСТРОЙ  Сент.'!CF13:CG13,'[10]МЕТАЛЛОСТРОЙ  Окт.'!CF13:CG13+'[11]МЕТАЛЛОСТРОЙ  Нояб.'!CF13:CG13,'[11]МЕТАЛЛОСТРОЙ  Нояб.'!CF13:CG13,'[12]МЕТАЛЛОСТРОЙ  Дек.'!CF13:CG13)</f>
        <v>0</v>
      </c>
      <c r="CH18" s="47"/>
      <c r="CI18" s="49">
        <f>SUM('[1]МЕТАЛЛОСТРОЙ Янв.'!CH13:CI13,'[2]МЕТАЛЛОСТРОЙ Февр.'!CH13:CI13,'[3]МЕТАЛЛОСТРОЙ Март'!CH13:CI13,'[4]МЕТАЛЛОСТРОЙ  Апр.'!CH13:CI13,'[5]МЕТАЛЛОСТРОЙ Май'!CH13:CI13,'[6]МЕТАЛЛОСТРОЙ Июнь'!CH13:CI13,'[7]МЕТАЛЛОСТРОЙ  Июль'!CH13:CI13,'[8]МЕТАЛЛОСТРОЙ  Авг.'!CH13:CI13,'[9]МЕТАЛЛОСТРОЙ  Сент.'!CH13:CI13,'[10]МЕТАЛЛОСТРОЙ  Окт.'!CH13:CI13+'[11]МЕТАЛЛОСТРОЙ  Нояб.'!CH13:CI13,'[11]МЕТАЛЛОСТРОЙ  Нояб.'!CH13:CI13,'[12]МЕТАЛЛОСТРОЙ  Дек.'!CH13:CI13)</f>
        <v>0</v>
      </c>
      <c r="CJ18" s="47"/>
      <c r="CK18" s="49">
        <f>SUM('[1]МЕТАЛЛОСТРОЙ Янв.'!CJ13:CK13,'[2]МЕТАЛЛОСТРОЙ Февр.'!CJ13:CK13,'[3]МЕТАЛЛОСТРОЙ Март'!CJ13:CK13,'[4]МЕТАЛЛОСТРОЙ  Апр.'!CJ13:CK13,'[5]МЕТАЛЛОСТРОЙ Май'!CJ13:CK13,'[6]МЕТАЛЛОСТРОЙ Июнь'!CJ13:CK13,'[7]МЕТАЛЛОСТРОЙ  Июль'!CJ13:CK13,'[8]МЕТАЛЛОСТРОЙ  Авг.'!CJ13:CK13,'[9]МЕТАЛЛОСТРОЙ  Сент.'!CJ13:CK13,'[10]МЕТАЛЛОСТРОЙ  Окт.'!CJ13:CK13+'[11]МЕТАЛЛОСТРОЙ  Нояб.'!CJ13:CK13,'[11]МЕТАЛЛОСТРОЙ  Нояб.'!CJ13:CK13,'[12]МЕТАЛЛОСТРОЙ  Дек.'!CJ13:CK13)</f>
        <v>0</v>
      </c>
      <c r="CL18" s="47"/>
      <c r="CM18" s="49">
        <f>SUM('[1]МЕТАЛЛОСТРОЙ Янв.'!CL13:CM13,'[2]МЕТАЛЛОСТРОЙ Февр.'!CL13:CM13,'[3]МЕТАЛЛОСТРОЙ Март'!CL13:CM13,'[4]МЕТАЛЛОСТРОЙ  Апр.'!CL13:CM13,'[5]МЕТАЛЛОСТРОЙ Май'!CL13:CM13,'[6]МЕТАЛЛОСТРОЙ Июнь'!CL13:CM13,'[7]МЕТАЛЛОСТРОЙ  Июль'!CL13:CM13,'[8]МЕТАЛЛОСТРОЙ  Авг.'!CL13:CM13,'[9]МЕТАЛЛОСТРОЙ  Сент.'!CL13:CM13,'[10]МЕТАЛЛОСТРОЙ  Окт.'!CL13:CM13+'[11]МЕТАЛЛОСТРОЙ  Нояб.'!CL13:CM13,'[11]МЕТАЛЛОСТРОЙ  Нояб.'!CL13:CM13,'[12]МЕТАЛЛОСТРОЙ  Дек.'!CL13:CM13)</f>
        <v>0</v>
      </c>
      <c r="CN18" s="47"/>
      <c r="CO18" s="49">
        <f>SUM('[1]МЕТАЛЛОСТРОЙ Янв.'!CN13:CO13,'[2]МЕТАЛЛОСТРОЙ Февр.'!CN13:CO13,'[3]МЕТАЛЛОСТРОЙ Март'!CN13:CO13,'[4]МЕТАЛЛОСТРОЙ  Апр.'!CN13:CO13,'[5]МЕТАЛЛОСТРОЙ Май'!CN13:CO13,'[6]МЕТАЛЛОСТРОЙ Июнь'!CN13:CO13,'[7]МЕТАЛЛОСТРОЙ  Июль'!CN13:CO13,'[8]МЕТАЛЛОСТРОЙ  Авг.'!CN13:CO13,'[9]МЕТАЛЛОСТРОЙ  Сент.'!CN13:CO13,'[10]МЕТАЛЛОСТРОЙ  Окт.'!CN13:CO13+'[11]МЕТАЛЛОСТРОЙ  Нояб.'!CN13:CO13,'[11]МЕТАЛЛОСТРОЙ  Нояб.'!CN13:CO13,'[12]МЕТАЛЛОСТРОЙ  Дек.'!CN13:CO13)</f>
        <v>0</v>
      </c>
      <c r="CQ18" s="94"/>
    </row>
    <row r="19" spans="1:95" ht="15.95" customHeight="1" x14ac:dyDescent="0.25">
      <c r="A19" s="201" t="s">
        <v>16</v>
      </c>
      <c r="B19" s="233" t="s">
        <v>59</v>
      </c>
      <c r="C19" s="23" t="s">
        <v>7</v>
      </c>
      <c r="D19" s="47"/>
      <c r="E19" s="49">
        <f>SUM('[1]МЕТАЛЛОСТРОЙ Янв.'!D14:E14,'[2]МЕТАЛЛОСТРОЙ Февр.'!D14:E14,'[3]МЕТАЛЛОСТРОЙ Март'!D14:E14,'[4]МЕТАЛЛОСТРОЙ  Апр.'!D14:E14,'[5]МЕТАЛЛОСТРОЙ Май'!D14:E14,'[6]МЕТАЛЛОСТРОЙ Июнь'!D14:E14,'[7]МЕТАЛЛОСТРОЙ  Июль'!D14:E14,'[8]МЕТАЛЛОСТРОЙ  Авг.'!D14:E14,'[9]МЕТАЛЛОСТРОЙ  Сент.'!D14:E14,'[10]МЕТАЛЛОСТРОЙ  Окт.'!D14:E14+'[11]МЕТАЛЛОСТРОЙ  Нояб.'!D14:E14,'[11]МЕТАЛЛОСТРОЙ  Нояб.'!D14:E14,'[12]МЕТАЛЛОСТРОЙ  Дек.'!D14:E14)</f>
        <v>83</v>
      </c>
      <c r="F19" s="47"/>
      <c r="G19" s="49">
        <f>SUM('[1]МЕТАЛЛОСТРОЙ Янв.'!F14:G14,'[2]МЕТАЛЛОСТРОЙ Февр.'!F14:G14,'[3]МЕТАЛЛОСТРОЙ Март'!F14:G14,'[4]МЕТАЛЛОСТРОЙ  Апр.'!F14:G14,'[5]МЕТАЛЛОСТРОЙ Май'!F14:G14,'[6]МЕТАЛЛОСТРОЙ Июнь'!F14:G14,'[7]МЕТАЛЛОСТРОЙ  Июль'!F14:G14,'[8]МЕТАЛЛОСТРОЙ  Авг.'!F14:G14,'[9]МЕТАЛЛОСТРОЙ  Сент.'!F14:G14,'[10]МЕТАЛЛОСТРОЙ  Окт.'!F14:G14+'[11]МЕТАЛЛОСТРОЙ  Нояб.'!F14:G14,'[11]МЕТАЛЛОСТРОЙ  Нояб.'!F14:G14,'[12]МЕТАЛЛОСТРОЙ  Дек.'!F14:G14)</f>
        <v>206</v>
      </c>
      <c r="H19" s="47"/>
      <c r="I19" s="49">
        <f>SUM('[1]МЕТАЛЛОСТРОЙ Янв.'!H14:I14,'[2]МЕТАЛЛОСТРОЙ Февр.'!H14:I14,'[3]МЕТАЛЛОСТРОЙ Март'!H14:I14,'[4]МЕТАЛЛОСТРОЙ  Апр.'!H14:I14,'[5]МЕТАЛЛОСТРОЙ Май'!H14:I14,'[6]МЕТАЛЛОСТРОЙ Июнь'!H14:I14,'[7]МЕТАЛЛОСТРОЙ  Июль'!H14:I14,'[8]МЕТАЛЛОСТРОЙ  Авг.'!H14:I14,'[9]МЕТАЛЛОСТРОЙ  Сент.'!H14:I14,'[10]МЕТАЛЛОСТРОЙ  Окт.'!H14:I14+'[11]МЕТАЛЛОСТРОЙ  Нояб.'!H14:I14,'[11]МЕТАЛЛОСТРОЙ  Нояб.'!H14:I14,'[12]МЕТАЛЛОСТРОЙ  Дек.'!H14:I14)</f>
        <v>0</v>
      </c>
      <c r="J19" s="47"/>
      <c r="K19" s="49">
        <f>SUM('[1]МЕТАЛЛОСТРОЙ Янв.'!J14:K14,'[2]МЕТАЛЛОСТРОЙ Февр.'!J14:K14,'[3]МЕТАЛЛОСТРОЙ Март'!J14:K14,'[4]МЕТАЛЛОСТРОЙ  Апр.'!J14:K14,'[5]МЕТАЛЛОСТРОЙ Май'!J14:K14,'[6]МЕТАЛЛОСТРОЙ Июнь'!J14:K14,'[7]МЕТАЛЛОСТРОЙ  Июль'!J14:K14,'[8]МЕТАЛЛОСТРОЙ  Авг.'!J14:K14,'[9]МЕТАЛЛОСТРОЙ  Сент.'!J14:K14,'[10]МЕТАЛЛОСТРОЙ  Окт.'!J14:K14+'[11]МЕТАЛЛОСТРОЙ  Нояб.'!J14:K14,'[11]МЕТАЛЛОСТРОЙ  Нояб.'!J14:K14,'[12]МЕТАЛЛОСТРОЙ  Дек.'!J14:K14)</f>
        <v>0</v>
      </c>
      <c r="L19" s="47"/>
      <c r="M19" s="49">
        <f>SUM('[1]МЕТАЛЛОСТРОЙ Янв.'!L14:M14,'[2]МЕТАЛЛОСТРОЙ Февр.'!L14:M14,'[3]МЕТАЛЛОСТРОЙ Март'!L14:M14,'[4]МЕТАЛЛОСТРОЙ  Апр.'!L14:M14,'[5]МЕТАЛЛОСТРОЙ Май'!L14:M14,'[6]МЕТАЛЛОСТРОЙ Июнь'!L14:M14,'[7]МЕТАЛЛОСТРОЙ  Июль'!L14:M14,'[8]МЕТАЛЛОСТРОЙ  Авг.'!L14:M14,'[9]МЕТАЛЛОСТРОЙ  Сент.'!L14:M14,'[10]МЕТАЛЛОСТРОЙ  Окт.'!L14:M14+'[11]МЕТАЛЛОСТРОЙ  Нояб.'!L14:M14,'[11]МЕТАЛЛОСТРОЙ  Нояб.'!L14:M14,'[12]МЕТАЛЛОСТРОЙ  Дек.'!L14:M14)</f>
        <v>0</v>
      </c>
      <c r="N19" s="47"/>
      <c r="O19" s="49">
        <f>SUM('[1]МЕТАЛЛОСТРОЙ Янв.'!N14:O14,'[2]МЕТАЛЛОСТРОЙ Февр.'!N14:O14,'[3]МЕТАЛЛОСТРОЙ Март'!N14:O14,'[4]МЕТАЛЛОСТРОЙ  Апр.'!N14:O14,'[5]МЕТАЛЛОСТРОЙ Май'!N14:O14,'[6]МЕТАЛЛОСТРОЙ Июнь'!N14:O14,'[7]МЕТАЛЛОСТРОЙ  Июль'!N14:O14,'[8]МЕТАЛЛОСТРОЙ  Авг.'!N14:O14,'[9]МЕТАЛЛОСТРОЙ  Сент.'!N14:O14,'[10]МЕТАЛЛОСТРОЙ  Окт.'!N14:O14+'[11]МЕТАЛЛОСТРОЙ  Нояб.'!N14:O14,'[11]МЕТАЛЛОСТРОЙ  Нояб.'!N14:O14,'[12]МЕТАЛЛОСТРОЙ  Дек.'!N14:O14)</f>
        <v>0</v>
      </c>
      <c r="P19" s="47"/>
      <c r="Q19" s="49">
        <f>SUM('[1]МЕТАЛЛОСТРОЙ Янв.'!P14:Q14,'[2]МЕТАЛЛОСТРОЙ Февр.'!P14:Q14,'[3]МЕТАЛЛОСТРОЙ Март'!P14:Q14,'[4]МЕТАЛЛОСТРОЙ  Апр.'!P14:Q14,'[5]МЕТАЛЛОСТРОЙ Май'!P14:Q14,'[6]МЕТАЛЛОСТРОЙ Июнь'!P14:Q14,'[7]МЕТАЛЛОСТРОЙ  Июль'!P14:Q14,'[8]МЕТАЛЛОСТРОЙ  Авг.'!P14:Q14,'[9]МЕТАЛЛОСТРОЙ  Сент.'!P14:Q14,'[10]МЕТАЛЛОСТРОЙ  Окт.'!P14:Q14+'[11]МЕТАЛЛОСТРОЙ  Нояб.'!P14:Q14,'[11]МЕТАЛЛОСТРОЙ  Нояб.'!P14:Q14,'[12]МЕТАЛЛОСТРОЙ  Дек.'!P14:Q14)</f>
        <v>0</v>
      </c>
      <c r="R19" s="47"/>
      <c r="S19" s="49">
        <f>SUM('[1]МЕТАЛЛОСТРОЙ Янв.'!R14:S14,'[2]МЕТАЛЛОСТРОЙ Февр.'!R14:S14,'[3]МЕТАЛЛОСТРОЙ Март'!R14:S14,'[4]МЕТАЛЛОСТРОЙ  Апр.'!R14:S14,'[5]МЕТАЛЛОСТРОЙ Май'!R14:S14,'[6]МЕТАЛЛОСТРОЙ Июнь'!R14:S14,'[7]МЕТАЛЛОСТРОЙ  Июль'!R14:S14,'[8]МЕТАЛЛОСТРОЙ  Авг.'!R14:S14,'[9]МЕТАЛЛОСТРОЙ  Сент.'!R14:S14,'[10]МЕТАЛЛОСТРОЙ  Окт.'!R14:S14+'[11]МЕТАЛЛОСТРОЙ  Нояб.'!R14:S14,'[11]МЕТАЛЛОСТРОЙ  Нояб.'!R14:S14,'[12]МЕТАЛЛОСТРОЙ  Дек.'!R14:S14)</f>
        <v>0</v>
      </c>
      <c r="T19" s="47"/>
      <c r="U19" s="49">
        <f>SUM('[1]МЕТАЛЛОСТРОЙ Янв.'!T14:U14,'[2]МЕТАЛЛОСТРОЙ Февр.'!T14:U14,'[3]МЕТАЛЛОСТРОЙ Март'!T14:U14,'[4]МЕТАЛЛОСТРОЙ  Апр.'!T14:U14,'[5]МЕТАЛЛОСТРОЙ Май'!T14:U14,'[6]МЕТАЛЛОСТРОЙ Июнь'!T14:U14,'[7]МЕТАЛЛОСТРОЙ  Июль'!T14:U14,'[8]МЕТАЛЛОСТРОЙ  Авг.'!T14:U14,'[9]МЕТАЛЛОСТРОЙ  Сент.'!T14:U14,'[10]МЕТАЛЛОСТРОЙ  Окт.'!T14:U14+'[11]МЕТАЛЛОСТРОЙ  Нояб.'!T14:U14,'[11]МЕТАЛЛОСТРОЙ  Нояб.'!T14:U14,'[12]МЕТАЛЛОСТРОЙ  Дек.'!T14:U14)</f>
        <v>0</v>
      </c>
      <c r="V19" s="47"/>
      <c r="W19" s="49">
        <f>SUM('[1]МЕТАЛЛОСТРОЙ Янв.'!V14:W14,'[2]МЕТАЛЛОСТРОЙ Февр.'!V14:W14,'[3]МЕТАЛЛОСТРОЙ Март'!V14:W14,'[4]МЕТАЛЛОСТРОЙ  Апр.'!V14:W14,'[5]МЕТАЛЛОСТРОЙ Май'!V14:W14,'[6]МЕТАЛЛОСТРОЙ Июнь'!V14:W14,'[7]МЕТАЛЛОСТРОЙ  Июль'!V14:W14,'[8]МЕТАЛЛОСТРОЙ  Авг.'!V14:W14,'[9]МЕТАЛЛОСТРОЙ  Сент.'!V14:W14,'[10]МЕТАЛЛОСТРОЙ  Окт.'!V14:W14+'[11]МЕТАЛЛОСТРОЙ  Нояб.'!V14:W14,'[11]МЕТАЛЛОСТРОЙ  Нояб.'!V14:W14,'[12]МЕТАЛЛОСТРОЙ  Дек.'!V14:W14)</f>
        <v>0</v>
      </c>
      <c r="X19" s="47"/>
      <c r="Y19" s="49">
        <f>SUM('[1]МЕТАЛЛОСТРОЙ Янв.'!X14:Y14,'[2]МЕТАЛЛОСТРОЙ Февр.'!X14:Y14,'[3]МЕТАЛЛОСТРОЙ Март'!X14:Y14,'[4]МЕТАЛЛОСТРОЙ  Апр.'!X14:Y14,'[5]МЕТАЛЛОСТРОЙ Май'!X14:Y14,'[6]МЕТАЛЛОСТРОЙ Июнь'!X14:Y14,'[7]МЕТАЛЛОСТРОЙ  Июль'!X14:Y14,'[8]МЕТАЛЛОСТРОЙ  Авг.'!X14:Y14,'[9]МЕТАЛЛОСТРОЙ  Сент.'!X14:Y14,'[10]МЕТАЛЛОСТРОЙ  Окт.'!X14:Y14+'[11]МЕТАЛЛОСТРОЙ  Нояб.'!X14:Y14,'[11]МЕТАЛЛОСТРОЙ  Нояб.'!X14:Y14,'[12]МЕТАЛЛОСТРОЙ  Дек.'!X14:Y14)</f>
        <v>0</v>
      </c>
      <c r="Z19" s="47"/>
      <c r="AA19" s="49">
        <f>SUM('[1]МЕТАЛЛОСТРОЙ Янв.'!Z14:AA14,'[2]МЕТАЛЛОСТРОЙ Февр.'!Z14:AA14,'[3]МЕТАЛЛОСТРОЙ Март'!Z14:AA14,'[4]МЕТАЛЛОСТРОЙ  Апр.'!Z14:AA14,'[5]МЕТАЛЛОСТРОЙ Май'!Z14:AA14,'[6]МЕТАЛЛОСТРОЙ Июнь'!Z14:AA14,'[7]МЕТАЛЛОСТРОЙ  Июль'!Z14:AA14,'[8]МЕТАЛЛОСТРОЙ  Авг.'!Z14:AA14,'[9]МЕТАЛЛОСТРОЙ  Сент.'!Z14:AA14,'[10]МЕТАЛЛОСТРОЙ  Окт.'!Z14:AA14+'[11]МЕТАЛЛОСТРОЙ  Нояб.'!Z14:AA14,'[11]МЕТАЛЛОСТРОЙ  Нояб.'!Z14:AA14,'[12]МЕТАЛЛОСТРОЙ  Дек.'!Z14:AA14)</f>
        <v>0</v>
      </c>
      <c r="AB19" s="47"/>
      <c r="AC19" s="49">
        <f>SUM('[1]МЕТАЛЛОСТРОЙ Янв.'!AB14:AC14,'[2]МЕТАЛЛОСТРОЙ Февр.'!AB14:AC14,'[3]МЕТАЛЛОСТРОЙ Март'!AB14:AC14,'[4]МЕТАЛЛОСТРОЙ  Апр.'!AB14:AC14,'[5]МЕТАЛЛОСТРОЙ Май'!AB14:AC14,'[6]МЕТАЛЛОСТРОЙ Июнь'!AB14:AC14,'[7]МЕТАЛЛОСТРОЙ  Июль'!AB14:AC14,'[8]МЕТАЛЛОСТРОЙ  Авг.'!AB14:AC14,'[9]МЕТАЛЛОСТРОЙ  Сент.'!AB14:AC14,'[10]МЕТАЛЛОСТРОЙ  Окт.'!AB14:AC14+'[11]МЕТАЛЛОСТРОЙ  Нояб.'!AB14:AC14,'[11]МЕТАЛЛОСТРОЙ  Нояб.'!AB14:AC14,'[12]МЕТАЛЛОСТРОЙ  Дек.'!AB14:AC14)</f>
        <v>0</v>
      </c>
      <c r="AD19" s="47"/>
      <c r="AE19" s="49">
        <f>SUM('[1]МЕТАЛЛОСТРОЙ Янв.'!AD14:AE14,'[2]МЕТАЛЛОСТРОЙ Февр.'!AD14:AE14,'[3]МЕТАЛЛОСТРОЙ Март'!AD14:AE14,'[4]МЕТАЛЛОСТРОЙ  Апр.'!AD14:AE14,'[5]МЕТАЛЛОСТРОЙ Май'!AD14:AE14,'[6]МЕТАЛЛОСТРОЙ Июнь'!AD14:AE14,'[7]МЕТАЛЛОСТРОЙ  Июль'!AD14:AE14,'[8]МЕТАЛЛОСТРОЙ  Авг.'!AD14:AE14,'[9]МЕТАЛЛОСТРОЙ  Сент.'!AD14:AE14,'[10]МЕТАЛЛОСТРОЙ  Окт.'!AD14:AE14+'[11]МЕТАЛЛОСТРОЙ  Нояб.'!AD14:AE14,'[11]МЕТАЛЛОСТРОЙ  Нояб.'!AD14:AE14,'[12]МЕТАЛЛОСТРОЙ  Дек.'!AD14:AE14)</f>
        <v>0</v>
      </c>
      <c r="AF19" s="47"/>
      <c r="AG19" s="49">
        <f>SUM('[1]МЕТАЛЛОСТРОЙ Янв.'!AF14:AG14,'[2]МЕТАЛЛОСТРОЙ Февр.'!AF14:AG14,'[3]МЕТАЛЛОСТРОЙ Март'!AF14:AG14,'[4]МЕТАЛЛОСТРОЙ  Апр.'!AF14:AG14,'[5]МЕТАЛЛОСТРОЙ Май'!AF14:AG14,'[6]МЕТАЛЛОСТРОЙ Июнь'!AF14:AG14,'[7]МЕТАЛЛОСТРОЙ  Июль'!AF14:AG14,'[8]МЕТАЛЛОСТРОЙ  Авг.'!AF14:AG14,'[9]МЕТАЛЛОСТРОЙ  Сент.'!AF14:AG14,'[10]МЕТАЛЛОСТРОЙ  Окт.'!AF14:AG14+'[11]МЕТАЛЛОСТРОЙ  Нояб.'!AF14:AG14,'[11]МЕТАЛЛОСТРОЙ  Нояб.'!AF14:AG14,'[12]МЕТАЛЛОСТРОЙ  Дек.'!AF14:AG14)</f>
        <v>0</v>
      </c>
      <c r="AH19" s="47"/>
      <c r="AI19" s="49">
        <f>SUM('[1]МЕТАЛЛОСТРОЙ Янв.'!AH14:AI14,'[2]МЕТАЛЛОСТРОЙ Февр.'!AH14:AI14,'[3]МЕТАЛЛОСТРОЙ Март'!AH14:AI14,'[4]МЕТАЛЛОСТРОЙ  Апр.'!AH14:AI14,'[5]МЕТАЛЛОСТРОЙ Май'!AH14:AI14,'[6]МЕТАЛЛОСТРОЙ Июнь'!AH14:AI14,'[7]МЕТАЛЛОСТРОЙ  Июль'!AH14:AI14,'[8]МЕТАЛЛОСТРОЙ  Авг.'!AH14:AI14,'[9]МЕТАЛЛОСТРОЙ  Сент.'!AH14:AI14,'[10]МЕТАЛЛОСТРОЙ  Окт.'!AH14:AI14+'[11]МЕТАЛЛОСТРОЙ  Нояб.'!AH14:AI14,'[11]МЕТАЛЛОСТРОЙ  Нояб.'!AH14:AI14,'[12]МЕТАЛЛОСТРОЙ  Дек.'!AH14:AI14)</f>
        <v>0</v>
      </c>
      <c r="AJ19" s="47"/>
      <c r="AK19" s="49">
        <f>SUM('[1]МЕТАЛЛОСТРОЙ Янв.'!AJ14:AK14,'[2]МЕТАЛЛОСТРОЙ Февр.'!AJ14:AK14,'[3]МЕТАЛЛОСТРОЙ Март'!AJ14:AK14,'[4]МЕТАЛЛОСТРОЙ  Апр.'!AJ14:AK14,'[5]МЕТАЛЛОСТРОЙ Май'!AJ14:AK14,'[6]МЕТАЛЛОСТРОЙ Июнь'!AJ14:AK14,'[7]МЕТАЛЛОСТРОЙ  Июль'!AJ14:AK14,'[8]МЕТАЛЛОСТРОЙ  Авг.'!AJ14:AK14,'[9]МЕТАЛЛОСТРОЙ  Сент.'!AJ14:AK14,'[10]МЕТАЛЛОСТРОЙ  Окт.'!AJ14:AK14+'[11]МЕТАЛЛОСТРОЙ  Нояб.'!AJ14:AK14,'[11]МЕТАЛЛОСТРОЙ  Нояб.'!AJ14:AK14,'[12]МЕТАЛЛОСТРОЙ  Дек.'!AJ14:AK14)</f>
        <v>0</v>
      </c>
      <c r="AL19" s="47"/>
      <c r="AM19" s="49">
        <f>SUM('[1]МЕТАЛЛОСТРОЙ Янв.'!AL14:AM14,'[2]МЕТАЛЛОСТРОЙ Февр.'!AL14:AM14,'[3]МЕТАЛЛОСТРОЙ Март'!AL14:AM14,'[4]МЕТАЛЛОСТРОЙ  Апр.'!AL14:AM14,'[5]МЕТАЛЛОСТРОЙ Май'!AL14:AM14,'[6]МЕТАЛЛОСТРОЙ Июнь'!AL14:AM14,'[7]МЕТАЛЛОСТРОЙ  Июль'!AL14:AM14,'[8]МЕТАЛЛОСТРОЙ  Авг.'!AL14:AM14,'[9]МЕТАЛЛОСТРОЙ  Сент.'!AL14:AM14,'[10]МЕТАЛЛОСТРОЙ  Окт.'!AL14:AM14+'[11]МЕТАЛЛОСТРОЙ  Нояб.'!AL14:AM14,'[11]МЕТАЛЛОСТРОЙ  Нояб.'!AL14:AM14,'[12]МЕТАЛЛОСТРОЙ  Дек.'!AL14:AM14)</f>
        <v>182</v>
      </c>
      <c r="AN19" s="47"/>
      <c r="AO19" s="49">
        <f>SUM('[1]МЕТАЛЛОСТРОЙ Янв.'!AN14:AO14,'[2]МЕТАЛЛОСТРОЙ Февр.'!AN14:AO14,'[3]МЕТАЛЛОСТРОЙ Март'!AN14:AO14,'[4]МЕТАЛЛОСТРОЙ  Апр.'!AN14:AO14,'[5]МЕТАЛЛОСТРОЙ Май'!AN14:AO14,'[6]МЕТАЛЛОСТРОЙ Июнь'!AN14:AO14,'[7]МЕТАЛЛОСТРОЙ  Июль'!AN14:AO14,'[8]МЕТАЛЛОСТРОЙ  Авг.'!AN14:AO14,'[9]МЕТАЛЛОСТРОЙ  Сент.'!AN14:AO14,'[10]МЕТАЛЛОСТРОЙ  Окт.'!AN14:AO14+'[11]МЕТАЛЛОСТРОЙ  Нояб.'!AN14:AO14,'[11]МЕТАЛЛОСТРОЙ  Нояб.'!AN14:AO14,'[12]МЕТАЛЛОСТРОЙ  Дек.'!AN14:AO14)</f>
        <v>0</v>
      </c>
      <c r="AP19" s="47"/>
      <c r="AQ19" s="49">
        <f>SUM('[1]МЕТАЛЛОСТРОЙ Янв.'!AP14:AQ14,'[2]МЕТАЛЛОСТРОЙ Февр.'!AP14:AQ14,'[3]МЕТАЛЛОСТРОЙ Март'!AP14:AQ14,'[4]МЕТАЛЛОСТРОЙ  Апр.'!AP14:AQ14,'[5]МЕТАЛЛОСТРОЙ Май'!AP14:AQ14,'[6]МЕТАЛЛОСТРОЙ Июнь'!AP14:AQ14,'[7]МЕТАЛЛОСТРОЙ  Июль'!AP14:AQ14,'[8]МЕТАЛЛОСТРОЙ  Авг.'!AP14:AQ14,'[9]МЕТАЛЛОСТРОЙ  Сент.'!AP14:AQ14,'[10]МЕТАЛЛОСТРОЙ  Окт.'!AP14:AQ14+'[11]МЕТАЛЛОСТРОЙ  Нояб.'!AP14:AQ14,'[11]МЕТАЛЛОСТРОЙ  Нояб.'!AP14:AQ14,'[12]МЕТАЛЛОСТРОЙ  Дек.'!AP14:AQ14)</f>
        <v>0</v>
      </c>
      <c r="AR19" s="47"/>
      <c r="AS19" s="49">
        <f>SUM('[1]МЕТАЛЛОСТРОЙ Янв.'!AR14:AS14,'[2]МЕТАЛЛОСТРОЙ Февр.'!AR14:AS14,'[3]МЕТАЛЛОСТРОЙ Март'!AR14:AS14,'[4]МЕТАЛЛОСТРОЙ  Апр.'!AR14:AS14,'[5]МЕТАЛЛОСТРОЙ Май'!AR14:AS14,'[6]МЕТАЛЛОСТРОЙ Июнь'!AR14:AS14,'[7]МЕТАЛЛОСТРОЙ  Июль'!AR14:AS14,'[8]МЕТАЛЛОСТРОЙ  Авг.'!AR14:AS14,'[9]МЕТАЛЛОСТРОЙ  Сент.'!AR14:AS14,'[10]МЕТАЛЛОСТРОЙ  Окт.'!AR14:AS14+'[11]МЕТАЛЛОСТРОЙ  Нояб.'!AR14:AS14,'[11]МЕТАЛЛОСТРОЙ  Нояб.'!AR14:AS14,'[12]МЕТАЛЛОСТРОЙ  Дек.'!AR14:AS14)</f>
        <v>158</v>
      </c>
      <c r="AT19" s="47"/>
      <c r="AU19" s="49">
        <f>SUM('[1]МЕТАЛЛОСТРОЙ Янв.'!AT14:AU14,'[2]МЕТАЛЛОСТРОЙ Февр.'!AT14:AU14,'[3]МЕТАЛЛОСТРОЙ Март'!AT14:AU14,'[4]МЕТАЛЛОСТРОЙ  Апр.'!AT14:AU14,'[5]МЕТАЛЛОСТРОЙ Май'!AT14:AU14,'[6]МЕТАЛЛОСТРОЙ Июнь'!AT14:AU14,'[7]МЕТАЛЛОСТРОЙ  Июль'!AT14:AU14,'[8]МЕТАЛЛОСТРОЙ  Авг.'!AT14:AU14,'[9]МЕТАЛЛОСТРОЙ  Сент.'!AT14:AU14,'[10]МЕТАЛЛОСТРОЙ  Окт.'!AT14:AU14+'[11]МЕТАЛЛОСТРОЙ  Нояб.'!AT14:AU14,'[11]МЕТАЛЛОСТРОЙ  Нояб.'!AT14:AU14,'[12]МЕТАЛЛОСТРОЙ  Дек.'!AT14:AU14)</f>
        <v>52</v>
      </c>
      <c r="AV19" s="47"/>
      <c r="AW19" s="49">
        <f>SUM('[1]МЕТАЛЛОСТРОЙ Янв.'!AV14:AW14,'[2]МЕТАЛЛОСТРОЙ Февр.'!AV14:AW14,'[3]МЕТАЛЛОСТРОЙ Март'!AV14:AW14,'[4]МЕТАЛЛОСТРОЙ  Апр.'!AV14:AW14,'[5]МЕТАЛЛОСТРОЙ Май'!AV14:AW14,'[6]МЕТАЛЛОСТРОЙ Июнь'!AV14:AW14,'[7]МЕТАЛЛОСТРОЙ  Июль'!AV14:AW14,'[8]МЕТАЛЛОСТРОЙ  Авг.'!AV14:AW14,'[9]МЕТАЛЛОСТРОЙ  Сент.'!AV14:AW14,'[10]МЕТАЛЛОСТРОЙ  Окт.'!AV14:AW14+'[11]МЕТАЛЛОСТРОЙ  Нояб.'!AV14:AW14,'[11]МЕТАЛЛОСТРОЙ  Нояб.'!AV14:AW14,'[12]МЕТАЛЛОСТРОЙ  Дек.'!AV14:AW14)</f>
        <v>13.2</v>
      </c>
      <c r="AX19" s="47"/>
      <c r="AY19" s="49">
        <f>SUM('[1]МЕТАЛЛОСТРОЙ Янв.'!AX14:AY14,'[2]МЕТАЛЛОСТРОЙ Февр.'!AX14:AY14,'[3]МЕТАЛЛОСТРОЙ Март'!AX14:AY14,'[4]МЕТАЛЛОСТРОЙ  Апр.'!AX14:AY14,'[5]МЕТАЛЛОСТРОЙ Май'!AX14:AY14,'[6]МЕТАЛЛОСТРОЙ Июнь'!AX14:AY14,'[7]МЕТАЛЛОСТРОЙ  Июль'!AX14:AY14,'[8]МЕТАЛЛОСТРОЙ  Авг.'!AX14:AY14,'[9]МЕТАЛЛОСТРОЙ  Сент.'!AX14:AY14,'[10]МЕТАЛЛОСТРОЙ  Окт.'!AX14:AY14+'[11]МЕТАЛЛОСТРОЙ  Нояб.'!AX14:AY14,'[11]МЕТАЛЛОСТРОЙ  Нояб.'!AX14:AY14,'[12]МЕТАЛЛОСТРОЙ  Дек.'!AX14:AY14)</f>
        <v>391</v>
      </c>
      <c r="AZ19" s="47"/>
      <c r="BA19" s="49">
        <f>SUM('[1]МЕТАЛЛОСТРОЙ Янв.'!AZ14:BA14,'[2]МЕТАЛЛОСТРОЙ Февр.'!AZ14:BA14,'[3]МЕТАЛЛОСТРОЙ Март'!AZ14:BA14,'[4]МЕТАЛЛОСТРОЙ  Апр.'!AZ14:BA14,'[5]МЕТАЛЛОСТРОЙ Май'!AZ14:BA14,'[6]МЕТАЛЛОСТРОЙ Июнь'!AZ14:BA14,'[7]МЕТАЛЛОСТРОЙ  Июль'!AZ14:BA14,'[8]МЕТАЛЛОСТРОЙ  Авг.'!AZ14:BA14,'[9]МЕТАЛЛОСТРОЙ  Сент.'!AZ14:BA14,'[10]МЕТАЛЛОСТРОЙ  Окт.'!AZ14:BA14+'[11]МЕТАЛЛОСТРОЙ  Нояб.'!AZ14:BA14,'[11]МЕТАЛЛОСТРОЙ  Нояб.'!AZ14:BA14,'[12]МЕТАЛЛОСТРОЙ  Дек.'!AZ14:BA14)</f>
        <v>0</v>
      </c>
      <c r="BB19" s="47"/>
      <c r="BC19" s="49">
        <f>SUM('[1]МЕТАЛЛОСТРОЙ Янв.'!BB14:BC14,'[2]МЕТАЛЛОСТРОЙ Февр.'!BB14:BC14,'[3]МЕТАЛЛОСТРОЙ Март'!BB14:BC14,'[4]МЕТАЛЛОСТРОЙ  Апр.'!BB14:BC14,'[5]МЕТАЛЛОСТРОЙ Май'!BB14:BC14,'[6]МЕТАЛЛОСТРОЙ Июнь'!BB14:BC14,'[7]МЕТАЛЛОСТРОЙ  Июль'!BB14:BC14,'[8]МЕТАЛЛОСТРОЙ  Авг.'!BB14:BC14,'[9]МЕТАЛЛОСТРОЙ  Сент.'!BB14:BC14,'[10]МЕТАЛЛОСТРОЙ  Окт.'!BB14:BC14+'[11]МЕТАЛЛОСТРОЙ  Нояб.'!BB14:BC14,'[11]МЕТАЛЛОСТРОЙ  Нояб.'!BB14:BC14,'[12]МЕТАЛЛОСТРОЙ  Дек.'!BB14:BC14)</f>
        <v>0</v>
      </c>
      <c r="BD19" s="47"/>
      <c r="BE19" s="49">
        <f>SUM('[1]МЕТАЛЛОСТРОЙ Янв.'!BD14:BE14,'[2]МЕТАЛЛОСТРОЙ Февр.'!BD14:BE14,'[3]МЕТАЛЛОСТРОЙ Март'!BD14:BE14,'[4]МЕТАЛЛОСТРОЙ  Апр.'!BD14:BE14,'[5]МЕТАЛЛОСТРОЙ Май'!BD14:BE14,'[6]МЕТАЛЛОСТРОЙ Июнь'!BD14:BE14,'[7]МЕТАЛЛОСТРОЙ  Июль'!BD14:BE14,'[8]МЕТАЛЛОСТРОЙ  Авг.'!BD14:BE14,'[9]МЕТАЛЛОСТРОЙ  Сент.'!BD14:BE14,'[10]МЕТАЛЛОСТРОЙ  Окт.'!BD14:BE14+'[11]МЕТАЛЛОСТРОЙ  Нояб.'!BD14:BE14,'[11]МЕТАЛЛОСТРОЙ  Нояб.'!BD14:BE14,'[12]МЕТАЛЛОСТРОЙ  Дек.'!BD14:BE14)</f>
        <v>0</v>
      </c>
      <c r="BF19" s="47"/>
      <c r="BG19" s="49">
        <f>SUM('[1]МЕТАЛЛОСТРОЙ Янв.'!BF14:BG14,'[2]МЕТАЛЛОСТРОЙ Февр.'!BF14:BG14,'[3]МЕТАЛЛОСТРОЙ Март'!BF14:BG14,'[4]МЕТАЛЛОСТРОЙ  Апр.'!BF14:BG14,'[5]МЕТАЛЛОСТРОЙ Май'!BF14:BG14,'[6]МЕТАЛЛОСТРОЙ Июнь'!BF14:BG14,'[7]МЕТАЛЛОСТРОЙ  Июль'!BF14:BG14,'[8]МЕТАЛЛОСТРОЙ  Авг.'!BF14:BG14,'[9]МЕТАЛЛОСТРОЙ  Сент.'!BF14:BG14,'[10]МЕТАЛЛОСТРОЙ  Окт.'!BF14:BG14+'[11]МЕТАЛЛОСТРОЙ  Нояб.'!BF14:BG14,'[11]МЕТАЛЛОСТРОЙ  Нояб.'!BF14:BG14,'[12]МЕТАЛЛОСТРОЙ  Дек.'!BF14:BG14)</f>
        <v>142</v>
      </c>
      <c r="BH19" s="47"/>
      <c r="BI19" s="49">
        <f>SUM('[1]МЕТАЛЛОСТРОЙ Янв.'!BH14:BI14,'[2]МЕТАЛЛОСТРОЙ Февр.'!BH14:BI14,'[3]МЕТАЛЛОСТРОЙ Март'!BH14:BI14,'[4]МЕТАЛЛОСТРОЙ  Апр.'!BH14:BI14,'[5]МЕТАЛЛОСТРОЙ Май'!BH14:BI14,'[6]МЕТАЛЛОСТРОЙ Июнь'!BH14:BI14,'[7]МЕТАЛЛОСТРОЙ  Июль'!BH14:BI14,'[8]МЕТАЛЛОСТРОЙ  Авг.'!BH14:BI14,'[9]МЕТАЛЛОСТРОЙ  Сент.'!BH14:BI14,'[10]МЕТАЛЛОСТРОЙ  Окт.'!BH14:BI14+'[11]МЕТАЛЛОСТРОЙ  Нояб.'!BH14:BI14,'[11]МЕТАЛЛОСТРОЙ  Нояб.'!BH14:BI14,'[12]МЕТАЛЛОСТРОЙ  Дек.'!BH14:BI14)</f>
        <v>546</v>
      </c>
      <c r="BJ19" s="47"/>
      <c r="BK19" s="49">
        <f>SUM('[1]МЕТАЛЛОСТРОЙ Янв.'!BJ14:BK14,'[2]МЕТАЛЛОСТРОЙ Февр.'!BJ14:BK14,'[3]МЕТАЛЛОСТРОЙ Март'!BJ14:BK14,'[4]МЕТАЛЛОСТРОЙ  Апр.'!BJ14:BK14,'[5]МЕТАЛЛОСТРОЙ Май'!BJ14:BK14,'[6]МЕТАЛЛОСТРОЙ Июнь'!BJ14:BK14,'[7]МЕТАЛЛОСТРОЙ  Июль'!BJ14:BK14,'[8]МЕТАЛЛОСТРОЙ  Авг.'!BJ14:BK14,'[9]МЕТАЛЛОСТРОЙ  Сент.'!BJ14:BK14,'[10]МЕТАЛЛОСТРОЙ  Окт.'!BJ14:BK14+'[11]МЕТАЛЛОСТРОЙ  Нояб.'!BJ14:BK14,'[11]МЕТАЛЛОСТРОЙ  Нояб.'!BJ14:BK14,'[12]МЕТАЛЛОСТРОЙ  Дек.'!BJ14:BK14)</f>
        <v>0</v>
      </c>
      <c r="BL19" s="47"/>
      <c r="BM19" s="49">
        <f>SUM('[1]МЕТАЛЛОСТРОЙ Янв.'!BL14:BM14,'[2]МЕТАЛЛОСТРОЙ Февр.'!BL14:BM14,'[3]МЕТАЛЛОСТРОЙ Март'!BL14:BM14,'[4]МЕТАЛЛОСТРОЙ  Апр.'!BL14:BM14,'[5]МЕТАЛЛОСТРОЙ Май'!BL14:BM14,'[6]МЕТАЛЛОСТРОЙ Июнь'!BL14:BM14,'[7]МЕТАЛЛОСТРОЙ  Июль'!BL14:BM14,'[8]МЕТАЛЛОСТРОЙ  Авг.'!BL14:BM14,'[9]МЕТАЛЛОСТРОЙ  Сент.'!BL14:BM14,'[10]МЕТАЛЛОСТРОЙ  Окт.'!BL14:BM14+'[11]МЕТАЛЛОСТРОЙ  Нояб.'!BL14:BM14,'[11]МЕТАЛЛОСТРОЙ  Нояб.'!BL14:BM14,'[12]МЕТАЛЛОСТРОЙ  Дек.'!BL14:BM14)</f>
        <v>0</v>
      </c>
      <c r="BN19" s="47"/>
      <c r="BO19" s="49">
        <f>SUM('[1]МЕТАЛЛОСТРОЙ Янв.'!BN14:BO14,'[2]МЕТАЛЛОСТРОЙ Февр.'!BN14:BO14,'[3]МЕТАЛЛОСТРОЙ Март'!BN14:BO14,'[4]МЕТАЛЛОСТРОЙ  Апр.'!BN14:BO14,'[5]МЕТАЛЛОСТРОЙ Май'!BN14:BO14,'[6]МЕТАЛЛОСТРОЙ Июнь'!BN14:BO14,'[7]МЕТАЛЛОСТРОЙ  Июль'!BN14:BO14,'[8]МЕТАЛЛОСТРОЙ  Авг.'!BN14:BO14,'[9]МЕТАЛЛОСТРОЙ  Сент.'!BN14:BO14,'[10]МЕТАЛЛОСТРОЙ  Окт.'!BN14:BO14+'[11]МЕТАЛЛОСТРОЙ  Нояб.'!BN14:BO14,'[11]МЕТАЛЛОСТРОЙ  Нояб.'!BN14:BO14,'[12]МЕТАЛЛОСТРОЙ  Дек.'!BN14:BO14)</f>
        <v>0</v>
      </c>
      <c r="BP19" s="47"/>
      <c r="BQ19" s="49">
        <f>SUM('[1]МЕТАЛЛОСТРОЙ Янв.'!BP14:BQ14,'[2]МЕТАЛЛОСТРОЙ Февр.'!BP14:BQ14,'[3]МЕТАЛЛОСТРОЙ Март'!BP14:BQ14,'[4]МЕТАЛЛОСТРОЙ  Апр.'!BP14:BQ14,'[5]МЕТАЛЛОСТРОЙ Май'!BP14:BQ14,'[6]МЕТАЛЛОСТРОЙ Июнь'!BP14:BQ14,'[7]МЕТАЛЛОСТРОЙ  Июль'!BP14:BQ14,'[8]МЕТАЛЛОСТРОЙ  Авг.'!BP14:BQ14,'[9]МЕТАЛЛОСТРОЙ  Сент.'!BP14:BQ14,'[10]МЕТАЛЛОСТРОЙ  Окт.'!BP14:BQ14+'[11]МЕТАЛЛОСТРОЙ  Нояб.'!BP14:BQ14,'[11]МЕТАЛЛОСТРОЙ  Нояб.'!BP14:BQ14,'[12]МЕТАЛЛОСТРОЙ  Дек.'!BP14:BQ14)</f>
        <v>0</v>
      </c>
      <c r="BR19" s="47"/>
      <c r="BS19" s="49">
        <f>SUM('[1]МЕТАЛЛОСТРОЙ Янв.'!BR14:BS14,'[2]МЕТАЛЛОСТРОЙ Февр.'!BR14:BS14,'[3]МЕТАЛЛОСТРОЙ Март'!BR14:BS14,'[4]МЕТАЛЛОСТРОЙ  Апр.'!BR14:BS14,'[5]МЕТАЛЛОСТРОЙ Май'!BR14:BS14,'[6]МЕТАЛЛОСТРОЙ Июнь'!BR14:BS14,'[7]МЕТАЛЛОСТРОЙ  Июль'!BR14:BS14,'[8]МЕТАЛЛОСТРОЙ  Авг.'!BR14:BS14,'[9]МЕТАЛЛОСТРОЙ  Сент.'!BR14:BS14,'[10]МЕТАЛЛОСТРОЙ  Окт.'!BR14:BS14+'[11]МЕТАЛЛОСТРОЙ  Нояб.'!BR14:BS14,'[11]МЕТАЛЛОСТРОЙ  Нояб.'!BR14:BS14,'[12]МЕТАЛЛОСТРОЙ  Дек.'!BR14:BS14)</f>
        <v>62</v>
      </c>
      <c r="BT19" s="47"/>
      <c r="BU19" s="49">
        <f>SUM('[1]МЕТАЛЛОСТРОЙ Янв.'!BT14:BU14,'[2]МЕТАЛЛОСТРОЙ Февр.'!BT14:BU14,'[3]МЕТАЛЛОСТРОЙ Март'!BT14:BU14,'[4]МЕТАЛЛОСТРОЙ  Апр.'!BT14:BU14,'[5]МЕТАЛЛОСТРОЙ Май'!BT14:BU14,'[6]МЕТАЛЛОСТРОЙ Июнь'!BT14:BU14,'[7]МЕТАЛЛОСТРОЙ  Июль'!BT14:BU14,'[8]МЕТАЛЛОСТРОЙ  Авг.'!BT14:BU14,'[9]МЕТАЛЛОСТРОЙ  Сент.'!BT14:BU14,'[10]МЕТАЛЛОСТРОЙ  Окт.'!BT14:BU14+'[11]МЕТАЛЛОСТРОЙ  Нояб.'!BT14:BU14,'[11]МЕТАЛЛОСТРОЙ  Нояб.'!BT14:BU14,'[12]МЕТАЛЛОСТРОЙ  Дек.'!BT14:BU14)</f>
        <v>0</v>
      </c>
      <c r="BV19" s="47"/>
      <c r="BW19" s="49">
        <f>SUM('[1]МЕТАЛЛОСТРОЙ Янв.'!BV14:BW14,'[2]МЕТАЛЛОСТРОЙ Февр.'!BV14:BW14,'[3]МЕТАЛЛОСТРОЙ Март'!BV14:BW14,'[4]МЕТАЛЛОСТРОЙ  Апр.'!BV14:BW14,'[5]МЕТАЛЛОСТРОЙ Май'!BV14:BW14,'[6]МЕТАЛЛОСТРОЙ Июнь'!BV14:BW14,'[7]МЕТАЛЛОСТРОЙ  Июль'!BV14:BW14,'[8]МЕТАЛЛОСТРОЙ  Авг.'!BV14:BW14,'[9]МЕТАЛЛОСТРОЙ  Сент.'!BV14:BW14,'[10]МЕТАЛЛОСТРОЙ  Окт.'!BV14:BW14+'[11]МЕТАЛЛОСТРОЙ  Нояб.'!BV14:BW14,'[11]МЕТАЛЛОСТРОЙ  Нояб.'!BV14:BW14,'[12]МЕТАЛЛОСТРОЙ  Дек.'!BV14:BW14)</f>
        <v>121</v>
      </c>
      <c r="BX19" s="47"/>
      <c r="BY19" s="49">
        <f>SUM('[1]МЕТАЛЛОСТРОЙ Янв.'!BX14:BY14,'[2]МЕТАЛЛОСТРОЙ Февр.'!BX14:BY14,'[3]МЕТАЛЛОСТРОЙ Март'!BX14:BY14,'[4]МЕТАЛЛОСТРОЙ  Апр.'!BX14:BY14,'[5]МЕТАЛЛОСТРОЙ Май'!BX14:BY14,'[6]МЕТАЛЛОСТРОЙ Июнь'!BX14:BY14,'[7]МЕТАЛЛОСТРОЙ  Июль'!BX14:BY14,'[8]МЕТАЛЛОСТРОЙ  Авг.'!BX14:BY14,'[9]МЕТАЛЛОСТРОЙ  Сент.'!BX14:BY14,'[10]МЕТАЛЛОСТРОЙ  Окт.'!BX14:BY14+'[11]МЕТАЛЛОСТРОЙ  Нояб.'!BX14:BY14,'[11]МЕТАЛЛОСТРОЙ  Нояб.'!BX14:BY14,'[12]МЕТАЛЛОСТРОЙ  Дек.'!BX14:BY14)</f>
        <v>261</v>
      </c>
      <c r="BZ19" s="47"/>
      <c r="CA19" s="49">
        <f>SUM('[1]МЕТАЛЛОСТРОЙ Янв.'!BZ14:CA14,'[2]МЕТАЛЛОСТРОЙ Февр.'!BZ14:CA14,'[3]МЕТАЛЛОСТРОЙ Март'!BZ14:CA14,'[4]МЕТАЛЛОСТРОЙ  Апр.'!BZ14:CA14,'[5]МЕТАЛЛОСТРОЙ Май'!BZ14:CA14,'[6]МЕТАЛЛОСТРОЙ Июнь'!BZ14:CA14,'[7]МЕТАЛЛОСТРОЙ  Июль'!BZ14:CA14,'[8]МЕТАЛЛОСТРОЙ  Авг.'!BZ14:CA14,'[9]МЕТАЛЛОСТРОЙ  Сент.'!BZ14:CA14,'[10]МЕТАЛЛОСТРОЙ  Окт.'!BZ14:CA14+'[11]МЕТАЛЛОСТРОЙ  Нояб.'!BZ14:CA14,'[11]МЕТАЛЛОСТРОЙ  Нояб.'!BZ14:CA14,'[12]МЕТАЛЛОСТРОЙ  Дек.'!BZ14:CA14)</f>
        <v>288</v>
      </c>
      <c r="CB19" s="47"/>
      <c r="CC19" s="49">
        <f>SUM('[1]МЕТАЛЛОСТРОЙ Янв.'!CB14:CC14,'[2]МЕТАЛЛОСТРОЙ Февр.'!CB14:CC14,'[3]МЕТАЛЛОСТРОЙ Март'!CB14:CC14,'[4]МЕТАЛЛОСТРОЙ  Апр.'!CB14:CC14,'[5]МЕТАЛЛОСТРОЙ Май'!CB14:CC14,'[6]МЕТАЛЛОСТРОЙ Июнь'!CB14:CC14,'[7]МЕТАЛЛОСТРОЙ  Июль'!CB14:CC14,'[8]МЕТАЛЛОСТРОЙ  Авг.'!CB14:CC14,'[9]МЕТАЛЛОСТРОЙ  Сент.'!CB14:CC14,'[10]МЕТАЛЛОСТРОЙ  Окт.'!CB14:CC14+'[11]МЕТАЛЛОСТРОЙ  Нояб.'!CB14:CC14,'[11]МЕТАЛЛОСТРОЙ  Нояб.'!CB14:CC14,'[12]МЕТАЛЛОСТРОЙ  Дек.'!CB14:CC14)</f>
        <v>74</v>
      </c>
      <c r="CD19" s="47"/>
      <c r="CE19" s="49">
        <f>SUM('[1]МЕТАЛЛОСТРОЙ Янв.'!CD14:CE14,'[2]МЕТАЛЛОСТРОЙ Февр.'!CD14:CE14,'[3]МЕТАЛЛОСТРОЙ Март'!CD14:CE14,'[4]МЕТАЛЛОСТРОЙ  Апр.'!CD14:CE14,'[5]МЕТАЛЛОСТРОЙ Май'!CD14:CE14,'[6]МЕТАЛЛОСТРОЙ Июнь'!CD14:CE14,'[7]МЕТАЛЛОСТРОЙ  Июль'!CD14:CE14,'[8]МЕТАЛЛОСТРОЙ  Авг.'!CD14:CE14,'[9]МЕТАЛЛОСТРОЙ  Сент.'!CD14:CE14,'[10]МЕТАЛЛОСТРОЙ  Окт.'!CD14:CE14+'[11]МЕТАЛЛОСТРОЙ  Нояб.'!CD14:CE14,'[11]МЕТАЛЛОСТРОЙ  Нояб.'!CD14:CE14,'[12]МЕТАЛЛОСТРОЙ  Дек.'!CD14:CE14)</f>
        <v>69</v>
      </c>
      <c r="CF19" s="47"/>
      <c r="CG19" s="49">
        <f>SUM('[1]МЕТАЛЛОСТРОЙ Янв.'!CF14:CG14,'[2]МЕТАЛЛОСТРОЙ Февр.'!CF14:CG14,'[3]МЕТАЛЛОСТРОЙ Март'!CF14:CG14,'[4]МЕТАЛЛОСТРОЙ  Апр.'!CF14:CG14,'[5]МЕТАЛЛОСТРОЙ Май'!CF14:CG14,'[6]МЕТАЛЛОСТРОЙ Июнь'!CF14:CG14,'[7]МЕТАЛЛОСТРОЙ  Июль'!CF14:CG14,'[8]МЕТАЛЛОСТРОЙ  Авг.'!CF14:CG14,'[9]МЕТАЛЛОСТРОЙ  Сент.'!CF14:CG14,'[10]МЕТАЛЛОСТРОЙ  Окт.'!CF14:CG14+'[11]МЕТАЛЛОСТРОЙ  Нояб.'!CF14:CG14,'[11]МЕТАЛЛОСТРОЙ  Нояб.'!CF14:CG14,'[12]МЕТАЛЛОСТРОЙ  Дек.'!CF14:CG14)</f>
        <v>258</v>
      </c>
      <c r="CH19" s="47"/>
      <c r="CI19" s="49">
        <f>SUM('[1]МЕТАЛЛОСТРОЙ Янв.'!CH14:CI14,'[2]МЕТАЛЛОСТРОЙ Февр.'!CH14:CI14,'[3]МЕТАЛЛОСТРОЙ Март'!CH14:CI14,'[4]МЕТАЛЛОСТРОЙ  Апр.'!CH14:CI14,'[5]МЕТАЛЛОСТРОЙ Май'!CH14:CI14,'[6]МЕТАЛЛОСТРОЙ Июнь'!CH14:CI14,'[7]МЕТАЛЛОСТРОЙ  Июль'!CH14:CI14,'[8]МЕТАЛЛОСТРОЙ  Авг.'!CH14:CI14,'[9]МЕТАЛЛОСТРОЙ  Сент.'!CH14:CI14,'[10]МЕТАЛЛОСТРОЙ  Окт.'!CH14:CI14+'[11]МЕТАЛЛОСТРОЙ  Нояб.'!CH14:CI14,'[11]МЕТАЛЛОСТРОЙ  Нояб.'!CH14:CI14,'[12]МЕТАЛЛОСТРОЙ  Дек.'!CH14:CI14)</f>
        <v>0</v>
      </c>
      <c r="CJ19" s="47"/>
      <c r="CK19" s="49">
        <f>SUM('[1]МЕТАЛЛОСТРОЙ Янв.'!CJ14:CK14,'[2]МЕТАЛЛОСТРОЙ Февр.'!CJ14:CK14,'[3]МЕТАЛЛОСТРОЙ Март'!CJ14:CK14,'[4]МЕТАЛЛОСТРОЙ  Апр.'!CJ14:CK14,'[5]МЕТАЛЛОСТРОЙ Май'!CJ14:CK14,'[6]МЕТАЛЛОСТРОЙ Июнь'!CJ14:CK14,'[7]МЕТАЛЛОСТРОЙ  Июль'!CJ14:CK14,'[8]МЕТАЛЛОСТРОЙ  Авг.'!CJ14:CK14,'[9]МЕТАЛЛОСТРОЙ  Сент.'!CJ14:CK14,'[10]МЕТАЛЛОСТРОЙ  Окт.'!CJ14:CK14+'[11]МЕТАЛЛОСТРОЙ  Нояб.'!CJ14:CK14,'[11]МЕТАЛЛОСТРОЙ  Нояб.'!CJ14:CK14,'[12]МЕТАЛЛОСТРОЙ  Дек.'!CJ14:CK14)</f>
        <v>16</v>
      </c>
      <c r="CL19" s="47"/>
      <c r="CM19" s="49">
        <f>SUM('[1]МЕТАЛЛОСТРОЙ Янв.'!CL14:CM14,'[2]МЕТАЛЛОСТРОЙ Февр.'!CL14:CM14,'[3]МЕТАЛЛОСТРОЙ Март'!CL14:CM14,'[4]МЕТАЛЛОСТРОЙ  Апр.'!CL14:CM14,'[5]МЕТАЛЛОСТРОЙ Май'!CL14:CM14,'[6]МЕТАЛЛОСТРОЙ Июнь'!CL14:CM14,'[7]МЕТАЛЛОСТРОЙ  Июль'!CL14:CM14,'[8]МЕТАЛЛОСТРОЙ  Авг.'!CL14:CM14,'[9]МЕТАЛЛОСТРОЙ  Сент.'!CL14:CM14,'[10]МЕТАЛЛОСТРОЙ  Окт.'!CL14:CM14+'[11]МЕТАЛЛОСТРОЙ  Нояб.'!CL14:CM14,'[11]МЕТАЛЛОСТРОЙ  Нояб.'!CL14:CM14,'[12]МЕТАЛЛОСТРОЙ  Дек.'!CL14:CM14)</f>
        <v>0</v>
      </c>
      <c r="CN19" s="47"/>
      <c r="CO19" s="49">
        <f>SUM('[1]МЕТАЛЛОСТРОЙ Янв.'!CN14:CO14,'[2]МЕТАЛЛОСТРОЙ Февр.'!CN14:CO14,'[3]МЕТАЛЛОСТРОЙ Март'!CN14:CO14,'[4]МЕТАЛЛОСТРОЙ  Апр.'!CN14:CO14,'[5]МЕТАЛЛОСТРОЙ Май'!CN14:CO14,'[6]МЕТАЛЛОСТРОЙ Июнь'!CN14:CO14,'[7]МЕТАЛЛОСТРОЙ  Июль'!CN14:CO14,'[8]МЕТАЛЛОСТРОЙ  Авг.'!CN14:CO14,'[9]МЕТАЛЛОСТРОЙ  Сент.'!CN14:CO14,'[10]МЕТАЛЛОСТРОЙ  Окт.'!CN14:CO14+'[11]МЕТАЛЛОСТРОЙ  Нояб.'!CN14:CO14,'[11]МЕТАЛЛОСТРОЙ  Нояб.'!CN14:CO14,'[12]МЕТАЛЛОСТРОЙ  Дек.'!CN14:CO14)</f>
        <v>0</v>
      </c>
      <c r="CQ19" s="94"/>
    </row>
    <row r="20" spans="1:95" ht="15.95" customHeight="1" x14ac:dyDescent="0.25">
      <c r="A20" s="201"/>
      <c r="B20" s="233"/>
      <c r="C20" s="23" t="s">
        <v>5</v>
      </c>
      <c r="D20" s="47"/>
      <c r="E20" s="49">
        <f>SUM('[1]МЕТАЛЛОСТРОЙ Янв.'!D15:E15,'[2]МЕТАЛЛОСТРОЙ Февр.'!D15:E15,'[3]МЕТАЛЛОСТРОЙ Март'!D15:E15,'[4]МЕТАЛЛОСТРОЙ  Апр.'!D15:E15,'[5]МЕТАЛЛОСТРОЙ Май'!D15:E15,'[6]МЕТАЛЛОСТРОЙ Июнь'!D15:E15,'[7]МЕТАЛЛОСТРОЙ  Июль'!D15:E15,'[8]МЕТАЛЛОСТРОЙ  Авг.'!D15:E15,'[9]МЕТАЛЛОСТРОЙ  Сент.'!D15:E15,'[10]МЕТАЛЛОСТРОЙ  Окт.'!D15:E15+'[11]МЕТАЛЛОСТРОЙ  Нояб.'!D15:E15,'[11]МЕТАЛЛОСТРОЙ  Нояб.'!D15:E15,'[12]МЕТАЛЛОСТРОЙ  Дек.'!D15:E15)</f>
        <v>37.314999999999998</v>
      </c>
      <c r="F20" s="47"/>
      <c r="G20" s="49">
        <f>SUM('[1]МЕТАЛЛОСТРОЙ Янв.'!F15:G15,'[2]МЕТАЛЛОСТРОЙ Февр.'!F15:G15,'[3]МЕТАЛЛОСТРОЙ Март'!F15:G15,'[4]МЕТАЛЛОСТРОЙ  Апр.'!F15:G15,'[5]МЕТАЛЛОСТРОЙ Май'!F15:G15,'[6]МЕТАЛЛОСТРОЙ Июнь'!F15:G15,'[7]МЕТАЛЛОСТРОЙ  Июль'!F15:G15,'[8]МЕТАЛЛОСТРОЙ  Авг.'!F15:G15,'[9]МЕТАЛЛОСТРОЙ  Сент.'!F15:G15,'[10]МЕТАЛЛОСТРОЙ  Окт.'!F15:G15+'[11]МЕТАЛЛОСТРОЙ  Нояб.'!F15:G15,'[11]МЕТАЛЛОСТРОЙ  Нояб.'!F15:G15,'[12]МЕТАЛЛОСТРОЙ  Дек.'!F15:G15)</f>
        <v>158.59100000000001</v>
      </c>
      <c r="H20" s="55"/>
      <c r="I20" s="49">
        <f>SUM('[1]МЕТАЛЛОСТРОЙ Янв.'!H15:I15,'[2]МЕТАЛЛОСТРОЙ Февр.'!H15:I15,'[3]МЕТАЛЛОСТРОЙ Март'!H15:I15,'[4]МЕТАЛЛОСТРОЙ  Апр.'!H15:I15,'[5]МЕТАЛЛОСТРОЙ Май'!H15:I15,'[6]МЕТАЛЛОСТРОЙ Июнь'!H15:I15,'[7]МЕТАЛЛОСТРОЙ  Июль'!H15:I15,'[8]МЕТАЛЛОСТРОЙ  Авг.'!H15:I15,'[9]МЕТАЛЛОСТРОЙ  Сент.'!H15:I15,'[10]МЕТАЛЛОСТРОЙ  Окт.'!H15:I15+'[11]МЕТАЛЛОСТРОЙ  Нояб.'!H15:I15,'[11]МЕТАЛЛОСТРОЙ  Нояб.'!H15:I15,'[12]МЕТАЛЛОСТРОЙ  Дек.'!H15:I15)</f>
        <v>0</v>
      </c>
      <c r="J20" s="47"/>
      <c r="K20" s="49">
        <f>SUM('[1]МЕТАЛЛОСТРОЙ Янв.'!J15:K15,'[2]МЕТАЛЛОСТРОЙ Февр.'!J15:K15,'[3]МЕТАЛЛОСТРОЙ Март'!J15:K15,'[4]МЕТАЛЛОСТРОЙ  Апр.'!J15:K15,'[5]МЕТАЛЛОСТРОЙ Май'!J15:K15,'[6]МЕТАЛЛОСТРОЙ Июнь'!J15:K15,'[7]МЕТАЛЛОСТРОЙ  Июль'!J15:K15,'[8]МЕТАЛЛОСТРОЙ  Авг.'!J15:K15,'[9]МЕТАЛЛОСТРОЙ  Сент.'!J15:K15,'[10]МЕТАЛЛОСТРОЙ  Окт.'!J15:K15+'[11]МЕТАЛЛОСТРОЙ  Нояб.'!J15:K15,'[11]МЕТАЛЛОСТРОЙ  Нояб.'!J15:K15,'[12]МЕТАЛЛОСТРОЙ  Дек.'!J15:K15)</f>
        <v>0</v>
      </c>
      <c r="L20" s="47"/>
      <c r="M20" s="49">
        <f>SUM('[1]МЕТАЛЛОСТРОЙ Янв.'!L15:M15,'[2]МЕТАЛЛОСТРОЙ Февр.'!L15:M15,'[3]МЕТАЛЛОСТРОЙ Март'!L15:M15,'[4]МЕТАЛЛОСТРОЙ  Апр.'!L15:M15,'[5]МЕТАЛЛОСТРОЙ Май'!L15:M15,'[6]МЕТАЛЛОСТРОЙ Июнь'!L15:M15,'[7]МЕТАЛЛОСТРОЙ  Июль'!L15:M15,'[8]МЕТАЛЛОСТРОЙ  Авг.'!L15:M15,'[9]МЕТАЛЛОСТРОЙ  Сент.'!L15:M15,'[10]МЕТАЛЛОСТРОЙ  Окт.'!L15:M15+'[11]МЕТАЛЛОСТРОЙ  Нояб.'!L15:M15,'[11]МЕТАЛЛОСТРОЙ  Нояб.'!L15:M15,'[12]МЕТАЛЛОСТРОЙ  Дек.'!L15:M15)</f>
        <v>0</v>
      </c>
      <c r="N20" s="47"/>
      <c r="O20" s="49">
        <f>SUM('[1]МЕТАЛЛОСТРОЙ Янв.'!N15:O15,'[2]МЕТАЛЛОСТРОЙ Февр.'!N15:O15,'[3]МЕТАЛЛОСТРОЙ Март'!N15:O15,'[4]МЕТАЛЛОСТРОЙ  Апр.'!N15:O15,'[5]МЕТАЛЛОСТРОЙ Май'!N15:O15,'[6]МЕТАЛЛОСТРОЙ Июнь'!N15:O15,'[7]МЕТАЛЛОСТРОЙ  Июль'!N15:O15,'[8]МЕТАЛЛОСТРОЙ  Авг.'!N15:O15,'[9]МЕТАЛЛОСТРОЙ  Сент.'!N15:O15,'[10]МЕТАЛЛОСТРОЙ  Окт.'!N15:O15+'[11]МЕТАЛЛОСТРОЙ  Нояб.'!N15:O15,'[11]МЕТАЛЛОСТРОЙ  Нояб.'!N15:O15,'[12]МЕТАЛЛОСТРОЙ  Дек.'!N15:O15)</f>
        <v>0</v>
      </c>
      <c r="P20" s="47"/>
      <c r="Q20" s="49">
        <f>SUM('[1]МЕТАЛЛОСТРОЙ Янв.'!P15:Q15,'[2]МЕТАЛЛОСТРОЙ Февр.'!P15:Q15,'[3]МЕТАЛЛОСТРОЙ Март'!P15:Q15,'[4]МЕТАЛЛОСТРОЙ  Апр.'!P15:Q15,'[5]МЕТАЛЛОСТРОЙ Май'!P15:Q15,'[6]МЕТАЛЛОСТРОЙ Июнь'!P15:Q15,'[7]МЕТАЛЛОСТРОЙ  Июль'!P15:Q15,'[8]МЕТАЛЛОСТРОЙ  Авг.'!P15:Q15,'[9]МЕТАЛЛОСТРОЙ  Сент.'!P15:Q15,'[10]МЕТАЛЛОСТРОЙ  Окт.'!P15:Q15+'[11]МЕТАЛЛОСТРОЙ  Нояб.'!P15:Q15,'[11]МЕТАЛЛОСТРОЙ  Нояб.'!P15:Q15,'[12]МЕТАЛЛОСТРОЙ  Дек.'!P15:Q15)</f>
        <v>0</v>
      </c>
      <c r="R20" s="47"/>
      <c r="S20" s="49">
        <f>SUM('[1]МЕТАЛЛОСТРОЙ Янв.'!R15:S15,'[2]МЕТАЛЛОСТРОЙ Февр.'!R15:S15,'[3]МЕТАЛЛОСТРОЙ Март'!R15:S15,'[4]МЕТАЛЛОСТРОЙ  Апр.'!R15:S15,'[5]МЕТАЛЛОСТРОЙ Май'!R15:S15,'[6]МЕТАЛЛОСТРОЙ Июнь'!R15:S15,'[7]МЕТАЛЛОСТРОЙ  Июль'!R15:S15,'[8]МЕТАЛЛОСТРОЙ  Авг.'!R15:S15,'[9]МЕТАЛЛОСТРОЙ  Сент.'!R15:S15,'[10]МЕТАЛЛОСТРОЙ  Окт.'!R15:S15+'[11]МЕТАЛЛОСТРОЙ  Нояб.'!R15:S15,'[11]МЕТАЛЛОСТРОЙ  Нояб.'!R15:S15,'[12]МЕТАЛЛОСТРОЙ  Дек.'!R15:S15)</f>
        <v>0</v>
      </c>
      <c r="T20" s="47"/>
      <c r="U20" s="49">
        <f>SUM('[1]МЕТАЛЛОСТРОЙ Янв.'!T15:U15,'[2]МЕТАЛЛОСТРОЙ Февр.'!T15:U15,'[3]МЕТАЛЛОСТРОЙ Март'!T15:U15,'[4]МЕТАЛЛОСТРОЙ  Апр.'!T15:U15,'[5]МЕТАЛЛОСТРОЙ Май'!T15:U15,'[6]МЕТАЛЛОСТРОЙ Июнь'!T15:U15,'[7]МЕТАЛЛОСТРОЙ  Июль'!T15:U15,'[8]МЕТАЛЛОСТРОЙ  Авг.'!T15:U15,'[9]МЕТАЛЛОСТРОЙ  Сент.'!T15:U15,'[10]МЕТАЛЛОСТРОЙ  Окт.'!T15:U15+'[11]МЕТАЛЛОСТРОЙ  Нояб.'!T15:U15,'[11]МЕТАЛЛОСТРОЙ  Нояб.'!T15:U15,'[12]МЕТАЛЛОСТРОЙ  Дек.'!T15:U15)</f>
        <v>0</v>
      </c>
      <c r="V20" s="47"/>
      <c r="W20" s="49">
        <f>SUM('[1]МЕТАЛЛОСТРОЙ Янв.'!V15:W15,'[2]МЕТАЛЛОСТРОЙ Февр.'!V15:W15,'[3]МЕТАЛЛОСТРОЙ Март'!V15:W15,'[4]МЕТАЛЛОСТРОЙ  Апр.'!V15:W15,'[5]МЕТАЛЛОСТРОЙ Май'!V15:W15,'[6]МЕТАЛЛОСТРОЙ Июнь'!V15:W15,'[7]МЕТАЛЛОСТРОЙ  Июль'!V15:W15,'[8]МЕТАЛЛОСТРОЙ  Авг.'!V15:W15,'[9]МЕТАЛЛОСТРОЙ  Сент.'!V15:W15,'[10]МЕТАЛЛОСТРОЙ  Окт.'!V15:W15+'[11]МЕТАЛЛОСТРОЙ  Нояб.'!V15:W15,'[11]МЕТАЛЛОСТРОЙ  Нояб.'!V15:W15,'[12]МЕТАЛЛОСТРОЙ  Дек.'!V15:W15)</f>
        <v>0</v>
      </c>
      <c r="X20" s="47"/>
      <c r="Y20" s="49">
        <f>SUM('[1]МЕТАЛЛОСТРОЙ Янв.'!X15:Y15,'[2]МЕТАЛЛОСТРОЙ Февр.'!X15:Y15,'[3]МЕТАЛЛОСТРОЙ Март'!X15:Y15,'[4]МЕТАЛЛОСТРОЙ  Апр.'!X15:Y15,'[5]МЕТАЛЛОСТРОЙ Май'!X15:Y15,'[6]МЕТАЛЛОСТРОЙ Июнь'!X15:Y15,'[7]МЕТАЛЛОСТРОЙ  Июль'!X15:Y15,'[8]МЕТАЛЛОСТРОЙ  Авг.'!X15:Y15,'[9]МЕТАЛЛОСТРОЙ  Сент.'!X15:Y15,'[10]МЕТАЛЛОСТРОЙ  Окт.'!X15:Y15+'[11]МЕТАЛЛОСТРОЙ  Нояб.'!X15:Y15,'[11]МЕТАЛЛОСТРОЙ  Нояб.'!X15:Y15,'[12]МЕТАЛЛОСТРОЙ  Дек.'!X15:Y15)</f>
        <v>0</v>
      </c>
      <c r="Z20" s="47"/>
      <c r="AA20" s="49">
        <f>SUM('[1]МЕТАЛЛОСТРОЙ Янв.'!Z15:AA15,'[2]МЕТАЛЛОСТРОЙ Февр.'!Z15:AA15,'[3]МЕТАЛЛОСТРОЙ Март'!Z15:AA15,'[4]МЕТАЛЛОСТРОЙ  Апр.'!Z15:AA15,'[5]МЕТАЛЛОСТРОЙ Май'!Z15:AA15,'[6]МЕТАЛЛОСТРОЙ Июнь'!Z15:AA15,'[7]МЕТАЛЛОСТРОЙ  Июль'!Z15:AA15,'[8]МЕТАЛЛОСТРОЙ  Авг.'!Z15:AA15,'[9]МЕТАЛЛОСТРОЙ  Сент.'!Z15:AA15,'[10]МЕТАЛЛОСТРОЙ  Окт.'!Z15:AA15+'[11]МЕТАЛЛОСТРОЙ  Нояб.'!Z15:AA15,'[11]МЕТАЛЛОСТРОЙ  Нояб.'!Z15:AA15,'[12]МЕТАЛЛОСТРОЙ  Дек.'!Z15:AA15)</f>
        <v>0</v>
      </c>
      <c r="AB20" s="47"/>
      <c r="AC20" s="49">
        <f>SUM('[1]МЕТАЛЛОСТРОЙ Янв.'!AB15:AC15,'[2]МЕТАЛЛОСТРОЙ Февр.'!AB15:AC15,'[3]МЕТАЛЛОСТРОЙ Март'!AB15:AC15,'[4]МЕТАЛЛОСТРОЙ  Апр.'!AB15:AC15,'[5]МЕТАЛЛОСТРОЙ Май'!AB15:AC15,'[6]МЕТАЛЛОСТРОЙ Июнь'!AB15:AC15,'[7]МЕТАЛЛОСТРОЙ  Июль'!AB15:AC15,'[8]МЕТАЛЛОСТРОЙ  Авг.'!AB15:AC15,'[9]МЕТАЛЛОСТРОЙ  Сент.'!AB15:AC15,'[10]МЕТАЛЛОСТРОЙ  Окт.'!AB15:AC15+'[11]МЕТАЛЛОСТРОЙ  Нояб.'!AB15:AC15,'[11]МЕТАЛЛОСТРОЙ  Нояб.'!AB15:AC15,'[12]МЕТАЛЛОСТРОЙ  Дек.'!AB15:AC15)</f>
        <v>0</v>
      </c>
      <c r="AD20" s="47"/>
      <c r="AE20" s="49">
        <f>SUM('[1]МЕТАЛЛОСТРОЙ Янв.'!AD15:AE15,'[2]МЕТАЛЛОСТРОЙ Февр.'!AD15:AE15,'[3]МЕТАЛЛОСТРОЙ Март'!AD15:AE15,'[4]МЕТАЛЛОСТРОЙ  Апр.'!AD15:AE15,'[5]МЕТАЛЛОСТРОЙ Май'!AD15:AE15,'[6]МЕТАЛЛОСТРОЙ Июнь'!AD15:AE15,'[7]МЕТАЛЛОСТРОЙ  Июль'!AD15:AE15,'[8]МЕТАЛЛОСТРОЙ  Авг.'!AD15:AE15,'[9]МЕТАЛЛОСТРОЙ  Сент.'!AD15:AE15,'[10]МЕТАЛЛОСТРОЙ  Окт.'!AD15:AE15+'[11]МЕТАЛЛОСТРОЙ  Нояб.'!AD15:AE15,'[11]МЕТАЛЛОСТРОЙ  Нояб.'!AD15:AE15,'[12]МЕТАЛЛОСТРОЙ  Дек.'!AD15:AE15)</f>
        <v>0</v>
      </c>
      <c r="AF20" s="47"/>
      <c r="AG20" s="49">
        <f>SUM('[1]МЕТАЛЛОСТРОЙ Янв.'!AF15:AG15,'[2]МЕТАЛЛОСТРОЙ Февр.'!AF15:AG15,'[3]МЕТАЛЛОСТРОЙ Март'!AF15:AG15,'[4]МЕТАЛЛОСТРОЙ  Апр.'!AF15:AG15,'[5]МЕТАЛЛОСТРОЙ Май'!AF15:AG15,'[6]МЕТАЛЛОСТРОЙ Июнь'!AF15:AG15,'[7]МЕТАЛЛОСТРОЙ  Июль'!AF15:AG15,'[8]МЕТАЛЛОСТРОЙ  Авг.'!AF15:AG15,'[9]МЕТАЛЛОСТРОЙ  Сент.'!AF15:AG15,'[10]МЕТАЛЛОСТРОЙ  Окт.'!AF15:AG15+'[11]МЕТАЛЛОСТРОЙ  Нояб.'!AF15:AG15,'[11]МЕТАЛЛОСТРОЙ  Нояб.'!AF15:AG15,'[12]МЕТАЛЛОСТРОЙ  Дек.'!AF15:AG15)</f>
        <v>0</v>
      </c>
      <c r="AH20" s="47"/>
      <c r="AI20" s="49">
        <f>SUM('[1]МЕТАЛЛОСТРОЙ Янв.'!AH15:AI15,'[2]МЕТАЛЛОСТРОЙ Февр.'!AH15:AI15,'[3]МЕТАЛЛОСТРОЙ Март'!AH15:AI15,'[4]МЕТАЛЛОСТРОЙ  Апр.'!AH15:AI15,'[5]МЕТАЛЛОСТРОЙ Май'!AH15:AI15,'[6]МЕТАЛЛОСТРОЙ Июнь'!AH15:AI15,'[7]МЕТАЛЛОСТРОЙ  Июль'!AH15:AI15,'[8]МЕТАЛЛОСТРОЙ  Авг.'!AH15:AI15,'[9]МЕТАЛЛОСТРОЙ  Сент.'!AH15:AI15,'[10]МЕТАЛЛОСТРОЙ  Окт.'!AH15:AI15+'[11]МЕТАЛЛОСТРОЙ  Нояб.'!AH15:AI15,'[11]МЕТАЛЛОСТРОЙ  Нояб.'!AH15:AI15,'[12]МЕТАЛЛОСТРОЙ  Дек.'!AH15:AI15)</f>
        <v>0</v>
      </c>
      <c r="AJ20" s="47"/>
      <c r="AK20" s="49">
        <f>SUM('[1]МЕТАЛЛОСТРОЙ Янв.'!AJ15:AK15,'[2]МЕТАЛЛОСТРОЙ Февр.'!AJ15:AK15,'[3]МЕТАЛЛОСТРОЙ Март'!AJ15:AK15,'[4]МЕТАЛЛОСТРОЙ  Апр.'!AJ15:AK15,'[5]МЕТАЛЛОСТРОЙ Май'!AJ15:AK15,'[6]МЕТАЛЛОСТРОЙ Июнь'!AJ15:AK15,'[7]МЕТАЛЛОСТРОЙ  Июль'!AJ15:AK15,'[8]МЕТАЛЛОСТРОЙ  Авг.'!AJ15:AK15,'[9]МЕТАЛЛОСТРОЙ  Сент.'!AJ15:AK15,'[10]МЕТАЛЛОСТРОЙ  Окт.'!AJ15:AK15+'[11]МЕТАЛЛОСТРОЙ  Нояб.'!AJ15:AK15,'[11]МЕТАЛЛОСТРОЙ  Нояб.'!AJ15:AK15,'[12]МЕТАЛЛОСТРОЙ  Дек.'!AJ15:AK15)</f>
        <v>0</v>
      </c>
      <c r="AL20" s="47"/>
      <c r="AM20" s="49">
        <f>SUM('[1]МЕТАЛЛОСТРОЙ Янв.'!AL15:AM15,'[2]МЕТАЛЛОСТРОЙ Февр.'!AL15:AM15,'[3]МЕТАЛЛОСТРОЙ Март'!AL15:AM15,'[4]МЕТАЛЛОСТРОЙ  Апр.'!AL15:AM15,'[5]МЕТАЛЛОСТРОЙ Май'!AL15:AM15,'[6]МЕТАЛЛОСТРОЙ Июнь'!AL15:AM15,'[7]МЕТАЛЛОСТРОЙ  Июль'!AL15:AM15,'[8]МЕТАЛЛОСТРОЙ  Авг.'!AL15:AM15,'[9]МЕТАЛЛОСТРОЙ  Сент.'!AL15:AM15,'[10]МЕТАЛЛОСТРОЙ  Окт.'!AL15:AM15+'[11]МЕТАЛЛОСТРОЙ  Нояб.'!AL15:AM15,'[11]МЕТАЛЛОСТРОЙ  Нояб.'!AL15:AM15,'[12]МЕТАЛЛОСТРОЙ  Дек.'!AL15:AM15)</f>
        <v>100.235</v>
      </c>
      <c r="AN20" s="47"/>
      <c r="AO20" s="49">
        <f>SUM('[1]МЕТАЛЛОСТРОЙ Янв.'!AN15:AO15,'[2]МЕТАЛЛОСТРОЙ Февр.'!AN15:AO15,'[3]МЕТАЛЛОСТРОЙ Март'!AN15:AO15,'[4]МЕТАЛЛОСТРОЙ  Апр.'!AN15:AO15,'[5]МЕТАЛЛОСТРОЙ Май'!AN15:AO15,'[6]МЕТАЛЛОСТРОЙ Июнь'!AN15:AO15,'[7]МЕТАЛЛОСТРОЙ  Июль'!AN15:AO15,'[8]МЕТАЛЛОСТРОЙ  Авг.'!AN15:AO15,'[9]МЕТАЛЛОСТРОЙ  Сент.'!AN15:AO15,'[10]МЕТАЛЛОСТРОЙ  Окт.'!AN15:AO15+'[11]МЕТАЛЛОСТРОЙ  Нояб.'!AN15:AO15,'[11]МЕТАЛЛОСТРОЙ  Нояб.'!AN15:AO15,'[12]МЕТАЛЛОСТРОЙ  Дек.'!AN15:AO15)</f>
        <v>0</v>
      </c>
      <c r="AP20" s="47"/>
      <c r="AQ20" s="49">
        <f>SUM('[1]МЕТАЛЛОСТРОЙ Янв.'!AP15:AQ15,'[2]МЕТАЛЛОСТРОЙ Февр.'!AP15:AQ15,'[3]МЕТАЛЛОСТРОЙ Март'!AP15:AQ15,'[4]МЕТАЛЛОСТРОЙ  Апр.'!AP15:AQ15,'[5]МЕТАЛЛОСТРОЙ Май'!AP15:AQ15,'[6]МЕТАЛЛОСТРОЙ Июнь'!AP15:AQ15,'[7]МЕТАЛЛОСТРОЙ  Июль'!AP15:AQ15,'[8]МЕТАЛЛОСТРОЙ  Авг.'!AP15:AQ15,'[9]МЕТАЛЛОСТРОЙ  Сент.'!AP15:AQ15,'[10]МЕТАЛЛОСТРОЙ  Окт.'!AP15:AQ15+'[11]МЕТАЛЛОСТРОЙ  Нояб.'!AP15:AQ15,'[11]МЕТАЛЛОСТРОЙ  Нояб.'!AP15:AQ15,'[12]МЕТАЛЛОСТРОЙ  Дек.'!AP15:AQ15)</f>
        <v>0</v>
      </c>
      <c r="AR20" s="47"/>
      <c r="AS20" s="49">
        <f>SUM('[1]МЕТАЛЛОСТРОЙ Янв.'!AR15:AS15,'[2]МЕТАЛЛОСТРОЙ Февр.'!AR15:AS15,'[3]МЕТАЛЛОСТРОЙ Март'!AR15:AS15,'[4]МЕТАЛЛОСТРОЙ  Апр.'!AR15:AS15,'[5]МЕТАЛЛОСТРОЙ Май'!AR15:AS15,'[6]МЕТАЛЛОСТРОЙ Июнь'!AR15:AS15,'[7]МЕТАЛЛОСТРОЙ  Июль'!AR15:AS15,'[8]МЕТАЛЛОСТРОЙ  Авг.'!AR15:AS15,'[9]МЕТАЛЛОСТРОЙ  Сент.'!AR15:AS15,'[10]МЕТАЛЛОСТРОЙ  Окт.'!AR15:AS15+'[11]МЕТАЛЛОСТРОЙ  Нояб.'!AR15:AS15,'[11]МЕТАЛЛОСТРОЙ  Нояб.'!AR15:AS15,'[12]МЕТАЛЛОСТРОЙ  Дек.'!AR15:AS15)</f>
        <v>113.687</v>
      </c>
      <c r="AT20" s="55"/>
      <c r="AU20" s="49">
        <f>SUM('[1]МЕТАЛЛОСТРОЙ Янв.'!AT15:AU15,'[2]МЕТАЛЛОСТРОЙ Февр.'!AT15:AU15,'[3]МЕТАЛЛОСТРОЙ Март'!AT15:AU15,'[4]МЕТАЛЛОСТРОЙ  Апр.'!AT15:AU15,'[5]МЕТАЛЛОСТРОЙ Май'!AT15:AU15,'[6]МЕТАЛЛОСТРОЙ Июнь'!AT15:AU15,'[7]МЕТАЛЛОСТРОЙ  Июль'!AT15:AU15,'[8]МЕТАЛЛОСТРОЙ  Авг.'!AT15:AU15,'[9]МЕТАЛЛОСТРОЙ  Сент.'!AT15:AU15,'[10]МЕТАЛЛОСТРОЙ  Окт.'!AT15:AU15+'[11]МЕТАЛЛОСТРОЙ  Нояб.'!AT15:AU15,'[11]МЕТАЛЛОСТРОЙ  Нояб.'!AT15:AU15,'[12]МЕТАЛЛОСТРОЙ  Дек.'!AT15:AU15)</f>
        <v>36.909999999999997</v>
      </c>
      <c r="AV20" s="47"/>
      <c r="AW20" s="49">
        <f>SUM('[1]МЕТАЛЛОСТРОЙ Янв.'!AV15:AW15,'[2]МЕТАЛЛОСТРОЙ Февр.'!AV15:AW15,'[3]МЕТАЛЛОСТРОЙ Март'!AV15:AW15,'[4]МЕТАЛЛОСТРОЙ  Апр.'!AV15:AW15,'[5]МЕТАЛЛОСТРОЙ Май'!AV15:AW15,'[6]МЕТАЛЛОСТРОЙ Июнь'!AV15:AW15,'[7]МЕТАЛЛОСТРОЙ  Июль'!AV15:AW15,'[8]МЕТАЛЛОСТРОЙ  Авг.'!AV15:AW15,'[9]МЕТАЛЛОСТРОЙ  Сент.'!AV15:AW15,'[10]МЕТАЛЛОСТРОЙ  Окт.'!AV15:AW15+'[11]МЕТАЛЛОСТРОЙ  Нояб.'!AV15:AW15,'[11]МЕТАЛЛОСТРОЙ  Нояб.'!AV15:AW15,'[12]МЕТАЛЛОСТРОЙ  Дек.'!AV15:AW15)</f>
        <v>9.7720000000000002</v>
      </c>
      <c r="AX20" s="47"/>
      <c r="AY20" s="49">
        <f>SUM('[1]МЕТАЛЛОСТРОЙ Янв.'!AX15:AY15,'[2]МЕТАЛЛОСТРОЙ Февр.'!AX15:AY15,'[3]МЕТАЛЛОСТРОЙ Март'!AX15:AY15,'[4]МЕТАЛЛОСТРОЙ  Апр.'!AX15:AY15,'[5]МЕТАЛЛОСТРОЙ Май'!AX15:AY15,'[6]МЕТАЛЛОСТРОЙ Июнь'!AX15:AY15,'[7]МЕТАЛЛОСТРОЙ  Июль'!AX15:AY15,'[8]МЕТАЛЛОСТРОЙ  Авг.'!AX15:AY15,'[9]МЕТАЛЛОСТРОЙ  Сент.'!AX15:AY15,'[10]МЕТАЛЛОСТРОЙ  Окт.'!AX15:AY15+'[11]МЕТАЛЛОСТРОЙ  Нояб.'!AX15:AY15,'[11]МЕТАЛЛОСТРОЙ  Нояб.'!AX15:AY15,'[12]МЕТАЛЛОСТРОЙ  Дек.'!AX15:AY15)</f>
        <v>293.548</v>
      </c>
      <c r="AZ20" s="47"/>
      <c r="BA20" s="49">
        <f>SUM('[1]МЕТАЛЛОСТРОЙ Янв.'!AZ15:BA15,'[2]МЕТАЛЛОСТРОЙ Февр.'!AZ15:BA15,'[3]МЕТАЛЛОСТРОЙ Март'!AZ15:BA15,'[4]МЕТАЛЛОСТРОЙ  Апр.'!AZ15:BA15,'[5]МЕТАЛЛОСТРОЙ Май'!AZ15:BA15,'[6]МЕТАЛЛОСТРОЙ Июнь'!AZ15:BA15,'[7]МЕТАЛЛОСТРОЙ  Июль'!AZ15:BA15,'[8]МЕТАЛЛОСТРОЙ  Авг.'!AZ15:BA15,'[9]МЕТАЛЛОСТРОЙ  Сент.'!AZ15:BA15,'[10]МЕТАЛЛОСТРОЙ  Окт.'!AZ15:BA15+'[11]МЕТАЛЛОСТРОЙ  Нояб.'!AZ15:BA15,'[11]МЕТАЛЛОСТРОЙ  Нояб.'!AZ15:BA15,'[12]МЕТАЛЛОСТРОЙ  Дек.'!AZ15:BA15)</f>
        <v>0</v>
      </c>
      <c r="BB20" s="47"/>
      <c r="BC20" s="49">
        <f>SUM('[1]МЕТАЛЛОСТРОЙ Янв.'!BB15:BC15,'[2]МЕТАЛЛОСТРОЙ Февр.'!BB15:BC15,'[3]МЕТАЛЛОСТРОЙ Март'!BB15:BC15,'[4]МЕТАЛЛОСТРОЙ  Апр.'!BB15:BC15,'[5]МЕТАЛЛОСТРОЙ Май'!BB15:BC15,'[6]МЕТАЛЛОСТРОЙ Июнь'!BB15:BC15,'[7]МЕТАЛЛОСТРОЙ  Июль'!BB15:BC15,'[8]МЕТАЛЛОСТРОЙ  Авг.'!BB15:BC15,'[9]МЕТАЛЛОСТРОЙ  Сент.'!BB15:BC15,'[10]МЕТАЛЛОСТРОЙ  Окт.'!BB15:BC15+'[11]МЕТАЛЛОСТРОЙ  Нояб.'!BB15:BC15,'[11]МЕТАЛЛОСТРОЙ  Нояб.'!BB15:BC15,'[12]МЕТАЛЛОСТРОЙ  Дек.'!BB15:BC15)</f>
        <v>0</v>
      </c>
      <c r="BD20" s="47"/>
      <c r="BE20" s="49">
        <f>SUM('[1]МЕТАЛЛОСТРОЙ Янв.'!BD15:BE15,'[2]МЕТАЛЛОСТРОЙ Февр.'!BD15:BE15,'[3]МЕТАЛЛОСТРОЙ Март'!BD15:BE15,'[4]МЕТАЛЛОСТРОЙ  Апр.'!BD15:BE15,'[5]МЕТАЛЛОСТРОЙ Май'!BD15:BE15,'[6]МЕТАЛЛОСТРОЙ Июнь'!BD15:BE15,'[7]МЕТАЛЛОСТРОЙ  Июль'!BD15:BE15,'[8]МЕТАЛЛОСТРОЙ  Авг.'!BD15:BE15,'[9]МЕТАЛЛОСТРОЙ  Сент.'!BD15:BE15,'[10]МЕТАЛЛОСТРОЙ  Окт.'!BD15:BE15+'[11]МЕТАЛЛОСТРОЙ  Нояб.'!BD15:BE15,'[11]МЕТАЛЛОСТРОЙ  Нояб.'!BD15:BE15,'[12]МЕТАЛЛОСТРОЙ  Дек.'!BD15:BE15)</f>
        <v>0</v>
      </c>
      <c r="BF20" s="47"/>
      <c r="BG20" s="49">
        <f>SUM('[1]МЕТАЛЛОСТРОЙ Янв.'!BF15:BG15,'[2]МЕТАЛЛОСТРОЙ Февр.'!BF15:BG15,'[3]МЕТАЛЛОСТРОЙ Март'!BF15:BG15,'[4]МЕТАЛЛОСТРОЙ  Апр.'!BF15:BG15,'[5]МЕТАЛЛОСТРОЙ Май'!BF15:BG15,'[6]МЕТАЛЛОСТРОЙ Июнь'!BF15:BG15,'[7]МЕТАЛЛОСТРОЙ  Июль'!BF15:BG15,'[8]МЕТАЛЛОСТРОЙ  Авг.'!BF15:BG15,'[9]МЕТАЛЛОСТРОЙ  Сент.'!BF15:BG15,'[10]МЕТАЛЛОСТРОЙ  Окт.'!BF15:BG15+'[11]МЕТАЛЛОСТРОЙ  Нояб.'!BF15:BG15,'[11]МЕТАЛЛОСТРОЙ  Нояб.'!BF15:BG15,'[12]МЕТАЛЛОСТРОЙ  Дек.'!BF15:BG15)</f>
        <v>108.152</v>
      </c>
      <c r="BH20" s="47"/>
      <c r="BI20" s="49">
        <f>SUM('[1]МЕТАЛЛОСТРОЙ Янв.'!BH15:BI15,'[2]МЕТАЛЛОСТРОЙ Февр.'!BH15:BI15,'[3]МЕТАЛЛОСТРОЙ Март'!BH15:BI15,'[4]МЕТАЛЛОСТРОЙ  Апр.'!BH15:BI15,'[5]МЕТАЛЛОСТРОЙ Май'!BH15:BI15,'[6]МЕТАЛЛОСТРОЙ Июнь'!BH15:BI15,'[7]МЕТАЛЛОСТРОЙ  Июль'!BH15:BI15,'[8]МЕТАЛЛОСТРОЙ  Авг.'!BH15:BI15,'[9]МЕТАЛЛОСТРОЙ  Сент.'!BH15:BI15,'[10]МЕТАЛЛОСТРОЙ  Окт.'!BH15:BI15+'[11]МЕТАЛЛОСТРОЙ  Нояб.'!BH15:BI15,'[11]МЕТАЛЛОСТРОЙ  Нояб.'!BH15:BI15,'[12]МЕТАЛЛОСТРОЙ  Дек.'!BH15:BI15)</f>
        <v>387.91800000000001</v>
      </c>
      <c r="BJ20" s="47"/>
      <c r="BK20" s="49">
        <f>SUM('[1]МЕТАЛЛОСТРОЙ Янв.'!BJ15:BK15,'[2]МЕТАЛЛОСТРОЙ Февр.'!BJ15:BK15,'[3]МЕТАЛЛОСТРОЙ Март'!BJ15:BK15,'[4]МЕТАЛЛОСТРОЙ  Апр.'!BJ15:BK15,'[5]МЕТАЛЛОСТРОЙ Май'!BJ15:BK15,'[6]МЕТАЛЛОСТРОЙ Июнь'!BJ15:BK15,'[7]МЕТАЛЛОСТРОЙ  Июль'!BJ15:BK15,'[8]МЕТАЛЛОСТРОЙ  Авг.'!BJ15:BK15,'[9]МЕТАЛЛОСТРОЙ  Сент.'!BJ15:BK15,'[10]МЕТАЛЛОСТРОЙ  Окт.'!BJ15:BK15+'[11]МЕТАЛЛОСТРОЙ  Нояб.'!BJ15:BK15,'[11]МЕТАЛЛОСТРОЙ  Нояб.'!BJ15:BK15,'[12]МЕТАЛЛОСТРОЙ  Дек.'!BJ15:BK15)</f>
        <v>0</v>
      </c>
      <c r="BL20" s="47"/>
      <c r="BM20" s="49">
        <f>SUM('[1]МЕТАЛЛОСТРОЙ Янв.'!BL15:BM15,'[2]МЕТАЛЛОСТРОЙ Февр.'!BL15:BM15,'[3]МЕТАЛЛОСТРОЙ Март'!BL15:BM15,'[4]МЕТАЛЛОСТРОЙ  Апр.'!BL15:BM15,'[5]МЕТАЛЛОСТРОЙ Май'!BL15:BM15,'[6]МЕТАЛЛОСТРОЙ Июнь'!BL15:BM15,'[7]МЕТАЛЛОСТРОЙ  Июль'!BL15:BM15,'[8]МЕТАЛЛОСТРОЙ  Авг.'!BL15:BM15,'[9]МЕТАЛЛОСТРОЙ  Сент.'!BL15:BM15,'[10]МЕТАЛЛОСТРОЙ  Окт.'!BL15:BM15+'[11]МЕТАЛЛОСТРОЙ  Нояб.'!BL15:BM15,'[11]МЕТАЛЛОСТРОЙ  Нояб.'!BL15:BM15,'[12]МЕТАЛЛОСТРОЙ  Дек.'!BL15:BM15)</f>
        <v>0</v>
      </c>
      <c r="BN20" s="47"/>
      <c r="BO20" s="49">
        <f>SUM('[1]МЕТАЛЛОСТРОЙ Янв.'!BN15:BO15,'[2]МЕТАЛЛОСТРОЙ Февр.'!BN15:BO15,'[3]МЕТАЛЛОСТРОЙ Март'!BN15:BO15,'[4]МЕТАЛЛОСТРОЙ  Апр.'!BN15:BO15,'[5]МЕТАЛЛОСТРОЙ Май'!BN15:BO15,'[6]МЕТАЛЛОСТРОЙ Июнь'!BN15:BO15,'[7]МЕТАЛЛОСТРОЙ  Июль'!BN15:BO15,'[8]МЕТАЛЛОСТРОЙ  Авг.'!BN15:BO15,'[9]МЕТАЛЛОСТРОЙ  Сент.'!BN15:BO15,'[10]МЕТАЛЛОСТРОЙ  Окт.'!BN15:BO15+'[11]МЕТАЛЛОСТРОЙ  Нояб.'!BN15:BO15,'[11]МЕТАЛЛОСТРОЙ  Нояб.'!BN15:BO15,'[12]МЕТАЛЛОСТРОЙ  Дек.'!BN15:BO15)</f>
        <v>0</v>
      </c>
      <c r="BP20" s="47"/>
      <c r="BQ20" s="49">
        <f>SUM('[1]МЕТАЛЛОСТРОЙ Янв.'!BP15:BQ15,'[2]МЕТАЛЛОСТРОЙ Февр.'!BP15:BQ15,'[3]МЕТАЛЛОСТРОЙ Март'!BP15:BQ15,'[4]МЕТАЛЛОСТРОЙ  Апр.'!BP15:BQ15,'[5]МЕТАЛЛОСТРОЙ Май'!BP15:BQ15,'[6]МЕТАЛЛОСТРОЙ Июнь'!BP15:BQ15,'[7]МЕТАЛЛОСТРОЙ  Июль'!BP15:BQ15,'[8]МЕТАЛЛОСТРОЙ  Авг.'!BP15:BQ15,'[9]МЕТАЛЛОСТРОЙ  Сент.'!BP15:BQ15,'[10]МЕТАЛЛОСТРОЙ  Окт.'!BP15:BQ15+'[11]МЕТАЛЛОСТРОЙ  Нояб.'!BP15:BQ15,'[11]МЕТАЛЛОСТРОЙ  Нояб.'!BP15:BQ15,'[12]МЕТАЛЛОСТРОЙ  Дек.'!BP15:BQ15)</f>
        <v>0</v>
      </c>
      <c r="BR20" s="47"/>
      <c r="BS20" s="49">
        <f>SUM('[1]МЕТАЛЛОСТРОЙ Янв.'!BR15:BS15,'[2]МЕТАЛЛОСТРОЙ Февр.'!BR15:BS15,'[3]МЕТАЛЛОСТРОЙ Март'!BR15:BS15,'[4]МЕТАЛЛОСТРОЙ  Апр.'!BR15:BS15,'[5]МЕТАЛЛОСТРОЙ Май'!BR15:BS15,'[6]МЕТАЛЛОСТРОЙ Июнь'!BR15:BS15,'[7]МЕТАЛЛОСТРОЙ  Июль'!BR15:BS15,'[8]МЕТАЛЛОСТРОЙ  Авг.'!BR15:BS15,'[9]МЕТАЛЛОСТРОЙ  Сент.'!BR15:BS15,'[10]МЕТАЛЛОСТРОЙ  Окт.'!BR15:BS15+'[11]МЕТАЛЛОСТРОЙ  Нояб.'!BR15:BS15,'[11]МЕТАЛЛОСТРОЙ  Нояб.'!BR15:BS15,'[12]МЕТАЛЛОСТРОЙ  Дек.'!BR15:BS15)</f>
        <v>15.967000000000001</v>
      </c>
      <c r="BT20" s="47"/>
      <c r="BU20" s="49">
        <f>SUM('[1]МЕТАЛЛОСТРОЙ Янв.'!BT15:BU15,'[2]МЕТАЛЛОСТРОЙ Февр.'!BT15:BU15,'[3]МЕТАЛЛОСТРОЙ Март'!BT15:BU15,'[4]МЕТАЛЛОСТРОЙ  Апр.'!BT15:BU15,'[5]МЕТАЛЛОСТРОЙ Май'!BT15:BU15,'[6]МЕТАЛЛОСТРОЙ Июнь'!BT15:BU15,'[7]МЕТАЛЛОСТРОЙ  Июль'!BT15:BU15,'[8]МЕТАЛЛОСТРОЙ  Авг.'!BT15:BU15,'[9]МЕТАЛЛОСТРОЙ  Сент.'!BT15:BU15,'[10]МЕТАЛЛОСТРОЙ  Окт.'!BT15:BU15+'[11]МЕТАЛЛОСТРОЙ  Нояб.'!BT15:BU15,'[11]МЕТАЛЛОСТРОЙ  Нояб.'!BT15:BU15,'[12]МЕТАЛЛОСТРОЙ  Дек.'!BT15:BU15)</f>
        <v>0</v>
      </c>
      <c r="BV20" s="47"/>
      <c r="BW20" s="49">
        <f>SUM('[1]МЕТАЛЛОСТРОЙ Янв.'!BV15:BW15,'[2]МЕТАЛЛОСТРОЙ Февр.'!BV15:BW15,'[3]МЕТАЛЛОСТРОЙ Март'!BV15:BW15,'[4]МЕТАЛЛОСТРОЙ  Апр.'!BV15:BW15,'[5]МЕТАЛЛОСТРОЙ Май'!BV15:BW15,'[6]МЕТАЛЛОСТРОЙ Июнь'!BV15:BW15,'[7]МЕТАЛЛОСТРОЙ  Июль'!BV15:BW15,'[8]МЕТАЛЛОСТРОЙ  Авг.'!BV15:BW15,'[9]МЕТАЛЛОСТРОЙ  Сент.'!BV15:BW15,'[10]МЕТАЛЛОСТРОЙ  Окт.'!BV15:BW15+'[11]МЕТАЛЛОСТРОЙ  Нояб.'!BV15:BW15,'[11]МЕТАЛЛОСТРОЙ  Нояб.'!BV15:BW15,'[12]МЕТАЛЛОСТРОЙ  Дек.'!BV15:BW15)</f>
        <v>31.16</v>
      </c>
      <c r="BX20" s="47"/>
      <c r="BY20" s="49">
        <f>SUM('[1]МЕТАЛЛОСТРОЙ Янв.'!BX15:BY15,'[2]МЕТАЛЛОСТРОЙ Февр.'!BX15:BY15,'[3]МЕТАЛЛОСТРОЙ Март'!BX15:BY15,'[4]МЕТАЛЛОСТРОЙ  Апр.'!BX15:BY15,'[5]МЕТАЛЛОСТРОЙ Май'!BX15:BY15,'[6]МЕТАЛЛОСТРОЙ Июнь'!BX15:BY15,'[7]МЕТАЛЛОСТРОЙ  Июль'!BX15:BY15,'[8]МЕТАЛЛОСТРОЙ  Авг.'!BX15:BY15,'[9]МЕТАЛЛОСТРОЙ  Сент.'!BX15:BY15,'[10]МЕТАЛЛОСТРОЙ  Окт.'!BX15:BY15+'[11]МЕТАЛЛОСТРОЙ  Нояб.'!BX15:BY15,'[11]МЕТАЛЛОСТРОЙ  Нояб.'!BX15:BY15,'[12]МЕТАЛЛОСТРОЙ  Дек.'!BX15:BY15)</f>
        <v>188.602</v>
      </c>
      <c r="BZ20" s="47"/>
      <c r="CA20" s="49">
        <f>SUM('[1]МЕТАЛЛОСТРОЙ Янв.'!BZ15:CA15,'[2]МЕТАЛЛОСТРОЙ Февр.'!BZ15:CA15,'[3]МЕТАЛЛОСТРОЙ Март'!BZ15:CA15,'[4]МЕТАЛЛОСТРОЙ  Апр.'!BZ15:CA15,'[5]МЕТАЛЛОСТРОЙ Май'!BZ15:CA15,'[6]МЕТАЛЛОСТРОЙ Июнь'!BZ15:CA15,'[7]МЕТАЛЛОСТРОЙ  Июль'!BZ15:CA15,'[8]МЕТАЛЛОСТРОЙ  Авг.'!BZ15:CA15,'[9]МЕТАЛЛОСТРОЙ  Сент.'!BZ15:CA15,'[10]МЕТАЛЛОСТРОЙ  Окт.'!BZ15:CA15+'[11]МЕТАЛЛОСТРОЙ  Нояб.'!BZ15:CA15,'[11]МЕТАЛЛОСТРОЙ  Нояб.'!BZ15:CA15,'[12]МЕТАЛЛОСТРОЙ  Дек.'!BZ15:CA15)</f>
        <v>98.081999999999994</v>
      </c>
      <c r="CB20" s="47"/>
      <c r="CC20" s="49">
        <f>SUM('[1]МЕТАЛЛОСТРОЙ Янв.'!CB15:CC15,'[2]МЕТАЛЛОСТРОЙ Февр.'!CB15:CC15,'[3]МЕТАЛЛОСТРОЙ Март'!CB15:CC15,'[4]МЕТАЛЛОСТРОЙ  Апр.'!CB15:CC15,'[5]МЕТАЛЛОСТРОЙ Май'!CB15:CC15,'[6]МЕТАЛЛОСТРОЙ Июнь'!CB15:CC15,'[7]МЕТАЛЛОСТРОЙ  Июль'!CB15:CC15,'[8]МЕТАЛЛОСТРОЙ  Авг.'!CB15:CC15,'[9]МЕТАЛЛОСТРОЙ  Сент.'!CB15:CC15,'[10]МЕТАЛЛОСТРОЙ  Окт.'!CB15:CC15+'[11]МЕТАЛЛОСТРОЙ  Нояб.'!CB15:CC15,'[11]МЕТАЛЛОСТРОЙ  Нояб.'!CB15:CC15,'[12]МЕТАЛЛОСТРОЙ  Дек.'!CB15:CC15)</f>
        <v>19.056999999999999</v>
      </c>
      <c r="CD20" s="47"/>
      <c r="CE20" s="49">
        <f>SUM('[1]МЕТАЛЛОСТРОЙ Янв.'!CD15:CE15,'[2]МЕТАЛЛОСТРОЙ Февр.'!CD15:CE15,'[3]МЕТАЛЛОСТРОЙ Март'!CD15:CE15,'[4]МЕТАЛЛОСТРОЙ  Апр.'!CD15:CE15,'[5]МЕТАЛЛОСТРОЙ Май'!CD15:CE15,'[6]МЕТАЛЛОСТРОЙ Июнь'!CD15:CE15,'[7]МЕТАЛЛОСТРОЙ  Июль'!CD15:CE15,'[8]МЕТАЛЛОСТРОЙ  Авг.'!CD15:CE15,'[9]МЕТАЛЛОСТРОЙ  Сент.'!CD15:CE15,'[10]МЕТАЛЛОСТРОЙ  Окт.'!CD15:CE15+'[11]МЕТАЛЛОСТРОЙ  Нояб.'!CD15:CE15,'[11]МЕТАЛЛОСТРОЙ  Нояб.'!CD15:CE15,'[12]МЕТАЛЛОСТРОЙ  Дек.'!CD15:CE15)</f>
        <v>17.768000000000001</v>
      </c>
      <c r="CF20" s="47"/>
      <c r="CG20" s="49">
        <f>SUM('[1]МЕТАЛЛОСТРОЙ Янв.'!CF15:CG15,'[2]МЕТАЛЛОСТРОЙ Февр.'!CF15:CG15,'[3]МЕТАЛЛОСТРОЙ Март'!CF15:CG15,'[4]МЕТАЛЛОСТРОЙ  Апр.'!CF15:CG15,'[5]МЕТАЛЛОСТРОЙ Май'!CF15:CG15,'[6]МЕТАЛЛОСТРОЙ Июнь'!CF15:CG15,'[7]МЕТАЛЛОСТРОЙ  Июль'!CF15:CG15,'[8]МЕТАЛЛОСТРОЙ  Авг.'!CF15:CG15,'[9]МЕТАЛЛОСТРОЙ  Сент.'!CF15:CG15,'[10]МЕТАЛЛОСТРОЙ  Окт.'!CF15:CG15+'[11]МЕТАЛЛОСТРОЙ  Нояб.'!CF15:CG15,'[11]МЕТАЛЛОСТРОЙ  Нояб.'!CF15:CG15,'[12]МЕТАЛЛОСТРОЙ  Дек.'!CF15:CG15)</f>
        <v>196.22800000000001</v>
      </c>
      <c r="CH20" s="47"/>
      <c r="CI20" s="49">
        <f>SUM('[1]МЕТАЛЛОСТРОЙ Янв.'!CH15:CI15,'[2]МЕТАЛЛОСТРОЙ Февр.'!CH15:CI15,'[3]МЕТАЛЛОСТРОЙ Март'!CH15:CI15,'[4]МЕТАЛЛОСТРОЙ  Апр.'!CH15:CI15,'[5]МЕТАЛЛОСТРОЙ Май'!CH15:CI15,'[6]МЕТАЛЛОСТРОЙ Июнь'!CH15:CI15,'[7]МЕТАЛЛОСТРОЙ  Июль'!CH15:CI15,'[8]МЕТАЛЛОСТРОЙ  Авг.'!CH15:CI15,'[9]МЕТАЛЛОСТРОЙ  Сент.'!CH15:CI15,'[10]МЕТАЛЛОСТРОЙ  Окт.'!CH15:CI15+'[11]МЕТАЛЛОСТРОЙ  Нояб.'!CH15:CI15,'[11]МЕТАЛЛОСТРОЙ  Нояб.'!CH15:CI15,'[12]МЕТАЛЛОСТРОЙ  Дек.'!CH15:CI15)</f>
        <v>0</v>
      </c>
      <c r="CJ20" s="47"/>
      <c r="CK20" s="49">
        <f>SUM('[1]МЕТАЛЛОСТРОЙ Янв.'!CJ15:CK15,'[2]МЕТАЛЛОСТРОЙ Февр.'!CJ15:CK15,'[3]МЕТАЛЛОСТРОЙ Март'!CJ15:CK15,'[4]МЕТАЛЛОСТРОЙ  Апр.'!CJ15:CK15,'[5]МЕТАЛЛОСТРОЙ Май'!CJ15:CK15,'[6]МЕТАЛЛОСТРОЙ Июнь'!CJ15:CK15,'[7]МЕТАЛЛОСТРОЙ  Июль'!CJ15:CK15,'[8]МЕТАЛЛОСТРОЙ  Авг.'!CJ15:CK15,'[9]МЕТАЛЛОСТРОЙ  Сент.'!CJ15:CK15,'[10]МЕТАЛЛОСТРОЙ  Окт.'!CJ15:CK15+'[11]МЕТАЛЛОСТРОЙ  Нояб.'!CJ15:CK15,'[11]МЕТАЛЛОСТРОЙ  Нояб.'!CJ15:CK15,'[12]МЕТАЛЛОСТРОЙ  Дек.'!CJ15:CK15)</f>
        <v>4.1189999999999998</v>
      </c>
      <c r="CL20" s="47"/>
      <c r="CM20" s="49">
        <f>SUM('[1]МЕТАЛЛОСТРОЙ Янв.'!CL15:CM15,'[2]МЕТАЛЛОСТРОЙ Февр.'!CL15:CM15,'[3]МЕТАЛЛОСТРОЙ Март'!CL15:CM15,'[4]МЕТАЛЛОСТРОЙ  Апр.'!CL15:CM15,'[5]МЕТАЛЛОСТРОЙ Май'!CL15:CM15,'[6]МЕТАЛЛОСТРОЙ Июнь'!CL15:CM15,'[7]МЕТАЛЛОСТРОЙ  Июль'!CL15:CM15,'[8]МЕТАЛЛОСТРОЙ  Авг.'!CL15:CM15,'[9]МЕТАЛЛОСТРОЙ  Сент.'!CL15:CM15,'[10]МЕТАЛЛОСТРОЙ  Окт.'!CL15:CM15+'[11]МЕТАЛЛОСТРОЙ  Нояб.'!CL15:CM15,'[11]МЕТАЛЛОСТРОЙ  Нояб.'!CL15:CM15,'[12]МЕТАЛЛОСТРОЙ  Дек.'!CL15:CM15)</f>
        <v>0</v>
      </c>
      <c r="CN20" s="47"/>
      <c r="CO20" s="49">
        <f>SUM('[1]МЕТАЛЛОСТРОЙ Янв.'!CN15:CO15,'[2]МЕТАЛЛОСТРОЙ Февр.'!CN15:CO15,'[3]МЕТАЛЛОСТРОЙ Март'!CN15:CO15,'[4]МЕТАЛЛОСТРОЙ  Апр.'!CN15:CO15,'[5]МЕТАЛЛОСТРОЙ Май'!CN15:CO15,'[6]МЕТАЛЛОСТРОЙ Июнь'!CN15:CO15,'[7]МЕТАЛЛОСТРОЙ  Июль'!CN15:CO15,'[8]МЕТАЛЛОСТРОЙ  Авг.'!CN15:CO15,'[9]МЕТАЛЛОСТРОЙ  Сент.'!CN15:CO15,'[10]МЕТАЛЛОСТРОЙ  Окт.'!CN15:CO15+'[11]МЕТАЛЛОСТРОЙ  Нояб.'!CN15:CO15,'[11]МЕТАЛЛОСТРОЙ  Нояб.'!CN15:CO15,'[12]МЕТАЛЛОСТРОЙ  Дек.'!CN15:CO15)</f>
        <v>0</v>
      </c>
      <c r="CQ20" s="94"/>
    </row>
    <row r="21" spans="1:95" ht="15.95" customHeight="1" x14ac:dyDescent="0.25">
      <c r="A21" s="201" t="s">
        <v>17</v>
      </c>
      <c r="B21" s="233" t="s">
        <v>8</v>
      </c>
      <c r="C21" s="23" t="s">
        <v>7</v>
      </c>
      <c r="D21" s="47"/>
      <c r="E21" s="49">
        <f>SUM('[1]МЕТАЛЛОСТРОЙ Янв.'!D16:E16,'[2]МЕТАЛЛОСТРОЙ Февр.'!D16:E16,'[3]МЕТАЛЛОСТРОЙ Март'!D16:E16,'[4]МЕТАЛЛОСТРОЙ  Апр.'!D16:E16,'[5]МЕТАЛЛОСТРОЙ Май'!D16:E16,'[6]МЕТАЛЛОСТРОЙ Июнь'!D16:E16,'[7]МЕТАЛЛОСТРОЙ  Июль'!D16:E16,'[8]МЕТАЛЛОСТРОЙ  Авг.'!D16:E16,'[9]МЕТАЛЛОСТРОЙ  Сент.'!D16:E16,'[10]МЕТАЛЛОСТРОЙ  Окт.'!D16:E16+'[11]МЕТАЛЛОСТРОЙ  Нояб.'!D16:E16,'[11]МЕТАЛЛОСТРОЙ  Нояб.'!D16:E16,'[12]МЕТАЛЛОСТРОЙ  Дек.'!D16:E16)</f>
        <v>0</v>
      </c>
      <c r="F21" s="47"/>
      <c r="G21" s="49">
        <f>SUM('[1]МЕТАЛЛОСТРОЙ Янв.'!F16:G16,'[2]МЕТАЛЛОСТРОЙ Февр.'!F16:G16,'[3]МЕТАЛЛОСТРОЙ Март'!F16:G16,'[4]МЕТАЛЛОСТРОЙ  Апр.'!F16:G16,'[5]МЕТАЛЛОСТРОЙ Май'!F16:G16,'[6]МЕТАЛЛОСТРОЙ Июнь'!F16:G16,'[7]МЕТАЛЛОСТРОЙ  Июль'!F16:G16,'[8]МЕТАЛЛОСТРОЙ  Авг.'!F16:G16,'[9]МЕТАЛЛОСТРОЙ  Сент.'!F16:G16,'[10]МЕТАЛЛОСТРОЙ  Окт.'!F16:G16+'[11]МЕТАЛЛОСТРОЙ  Нояб.'!F16:G16,'[11]МЕТАЛЛОСТРОЙ  Нояб.'!F16:G16,'[12]МЕТАЛЛОСТРОЙ  Дек.'!F16:G16)</f>
        <v>0</v>
      </c>
      <c r="H21" s="47"/>
      <c r="I21" s="49">
        <f>SUM('[1]МЕТАЛЛОСТРОЙ Янв.'!H16:I16,'[2]МЕТАЛЛОСТРОЙ Февр.'!H16:I16,'[3]МЕТАЛЛОСТРОЙ Март'!H16:I16,'[4]МЕТАЛЛОСТРОЙ  Апр.'!H16:I16,'[5]МЕТАЛЛОСТРОЙ Май'!H16:I16,'[6]МЕТАЛЛОСТРОЙ Июнь'!H16:I16,'[7]МЕТАЛЛОСТРОЙ  Июль'!H16:I16,'[8]МЕТАЛЛОСТРОЙ  Авг.'!H16:I16,'[9]МЕТАЛЛОСТРОЙ  Сент.'!H16:I16,'[10]МЕТАЛЛОСТРОЙ  Окт.'!H16:I16+'[11]МЕТАЛЛОСТРОЙ  Нояб.'!H16:I16,'[11]МЕТАЛЛОСТРОЙ  Нояб.'!H16:I16,'[12]МЕТАЛЛОСТРОЙ  Дек.'!H16:I16)</f>
        <v>0</v>
      </c>
      <c r="J21" s="47"/>
      <c r="K21" s="49">
        <f>SUM('[1]МЕТАЛЛОСТРОЙ Янв.'!J16:K16,'[2]МЕТАЛЛОСТРОЙ Февр.'!J16:K16,'[3]МЕТАЛЛОСТРОЙ Март'!J16:K16,'[4]МЕТАЛЛОСТРОЙ  Апр.'!J16:K16,'[5]МЕТАЛЛОСТРОЙ Май'!J16:K16,'[6]МЕТАЛЛОСТРОЙ Июнь'!J16:K16,'[7]МЕТАЛЛОСТРОЙ  Июль'!J16:K16,'[8]МЕТАЛЛОСТРОЙ  Авг.'!J16:K16,'[9]МЕТАЛЛОСТРОЙ  Сент.'!J16:K16,'[10]МЕТАЛЛОСТРОЙ  Окт.'!J16:K16+'[11]МЕТАЛЛОСТРОЙ  Нояб.'!J16:K16,'[11]МЕТАЛЛОСТРОЙ  Нояб.'!J16:K16,'[12]МЕТАЛЛОСТРОЙ  Дек.'!J16:K16)</f>
        <v>0</v>
      </c>
      <c r="L21" s="47"/>
      <c r="M21" s="49">
        <f>SUM('[1]МЕТАЛЛОСТРОЙ Янв.'!L16:M16,'[2]МЕТАЛЛОСТРОЙ Февр.'!L16:M16,'[3]МЕТАЛЛОСТРОЙ Март'!L16:M16,'[4]МЕТАЛЛОСТРОЙ  Апр.'!L16:M16,'[5]МЕТАЛЛОСТРОЙ Май'!L16:M16,'[6]МЕТАЛЛОСТРОЙ Июнь'!L16:M16,'[7]МЕТАЛЛОСТРОЙ  Июль'!L16:M16,'[8]МЕТАЛЛОСТРОЙ  Авг.'!L16:M16,'[9]МЕТАЛЛОСТРОЙ  Сент.'!L16:M16,'[10]МЕТАЛЛОСТРОЙ  Окт.'!L16:M16+'[11]МЕТАЛЛОСТРОЙ  Нояб.'!L16:M16,'[11]МЕТАЛЛОСТРОЙ  Нояб.'!L16:M16,'[12]МЕТАЛЛОСТРОЙ  Дек.'!L16:M16)</f>
        <v>0</v>
      </c>
      <c r="N21" s="47"/>
      <c r="O21" s="49">
        <f>SUM('[1]МЕТАЛЛОСТРОЙ Янв.'!N16:O16,'[2]МЕТАЛЛОСТРОЙ Февр.'!N16:O16,'[3]МЕТАЛЛОСТРОЙ Март'!N16:O16,'[4]МЕТАЛЛОСТРОЙ  Апр.'!N16:O16,'[5]МЕТАЛЛОСТРОЙ Май'!N16:O16,'[6]МЕТАЛЛОСТРОЙ Июнь'!N16:O16,'[7]МЕТАЛЛОСТРОЙ  Июль'!N16:O16,'[8]МЕТАЛЛОСТРОЙ  Авг.'!N16:O16,'[9]МЕТАЛЛОСТРОЙ  Сент.'!N16:O16,'[10]МЕТАЛЛОСТРОЙ  Окт.'!N16:O16+'[11]МЕТАЛЛОСТРОЙ  Нояб.'!N16:O16,'[11]МЕТАЛЛОСТРОЙ  Нояб.'!N16:O16,'[12]МЕТАЛЛОСТРОЙ  Дек.'!N16:O16)</f>
        <v>0</v>
      </c>
      <c r="P21" s="47"/>
      <c r="Q21" s="49">
        <f>SUM('[1]МЕТАЛЛОСТРОЙ Янв.'!P16:Q16,'[2]МЕТАЛЛОСТРОЙ Февр.'!P16:Q16,'[3]МЕТАЛЛОСТРОЙ Март'!P16:Q16,'[4]МЕТАЛЛОСТРОЙ  Апр.'!P16:Q16,'[5]МЕТАЛЛОСТРОЙ Май'!P16:Q16,'[6]МЕТАЛЛОСТРОЙ Июнь'!P16:Q16,'[7]МЕТАЛЛОСТРОЙ  Июль'!P16:Q16,'[8]МЕТАЛЛОСТРОЙ  Авг.'!P16:Q16,'[9]МЕТАЛЛОСТРОЙ  Сент.'!P16:Q16,'[10]МЕТАЛЛОСТРОЙ  Окт.'!P16:Q16+'[11]МЕТАЛЛОСТРОЙ  Нояб.'!P16:Q16,'[11]МЕТАЛЛОСТРОЙ  Нояб.'!P16:Q16,'[12]МЕТАЛЛОСТРОЙ  Дек.'!P16:Q16)</f>
        <v>0</v>
      </c>
      <c r="R21" s="47"/>
      <c r="S21" s="49">
        <f>SUM('[1]МЕТАЛЛОСТРОЙ Янв.'!R16:S16,'[2]МЕТАЛЛОСТРОЙ Февр.'!R16:S16,'[3]МЕТАЛЛОСТРОЙ Март'!R16:S16,'[4]МЕТАЛЛОСТРОЙ  Апр.'!R16:S16,'[5]МЕТАЛЛОСТРОЙ Май'!R16:S16,'[6]МЕТАЛЛОСТРОЙ Июнь'!R16:S16,'[7]МЕТАЛЛОСТРОЙ  Июль'!R16:S16,'[8]МЕТАЛЛОСТРОЙ  Авг.'!R16:S16,'[9]МЕТАЛЛОСТРОЙ  Сент.'!R16:S16,'[10]МЕТАЛЛОСТРОЙ  Окт.'!R16:S16+'[11]МЕТАЛЛОСТРОЙ  Нояб.'!R16:S16,'[11]МЕТАЛЛОСТРОЙ  Нояб.'!R16:S16,'[12]МЕТАЛЛОСТРОЙ  Дек.'!R16:S16)</f>
        <v>0</v>
      </c>
      <c r="T21" s="47"/>
      <c r="U21" s="49">
        <f>SUM('[1]МЕТАЛЛОСТРОЙ Янв.'!T16:U16,'[2]МЕТАЛЛОСТРОЙ Февр.'!T16:U16,'[3]МЕТАЛЛОСТРОЙ Март'!T16:U16,'[4]МЕТАЛЛОСТРОЙ  Апр.'!T16:U16,'[5]МЕТАЛЛОСТРОЙ Май'!T16:U16,'[6]МЕТАЛЛОСТРОЙ Июнь'!T16:U16,'[7]МЕТАЛЛОСТРОЙ  Июль'!T16:U16,'[8]МЕТАЛЛОСТРОЙ  Авг.'!T16:U16,'[9]МЕТАЛЛОСТРОЙ  Сент.'!T16:U16,'[10]МЕТАЛЛОСТРОЙ  Окт.'!T16:U16+'[11]МЕТАЛЛОСТРОЙ  Нояб.'!T16:U16,'[11]МЕТАЛЛОСТРОЙ  Нояб.'!T16:U16,'[12]МЕТАЛЛОСТРОЙ  Дек.'!T16:U16)</f>
        <v>0</v>
      </c>
      <c r="V21" s="47"/>
      <c r="W21" s="49">
        <f>SUM('[1]МЕТАЛЛОСТРОЙ Янв.'!V16:W16,'[2]МЕТАЛЛОСТРОЙ Февр.'!V16:W16,'[3]МЕТАЛЛОСТРОЙ Март'!V16:W16,'[4]МЕТАЛЛОСТРОЙ  Апр.'!V16:W16,'[5]МЕТАЛЛОСТРОЙ Май'!V16:W16,'[6]МЕТАЛЛОСТРОЙ Июнь'!V16:W16,'[7]МЕТАЛЛОСТРОЙ  Июль'!V16:W16,'[8]МЕТАЛЛОСТРОЙ  Авг.'!V16:W16,'[9]МЕТАЛЛОСТРОЙ  Сент.'!V16:W16,'[10]МЕТАЛЛОСТРОЙ  Окт.'!V16:W16+'[11]МЕТАЛЛОСТРОЙ  Нояб.'!V16:W16,'[11]МЕТАЛЛОСТРОЙ  Нояб.'!V16:W16,'[12]МЕТАЛЛОСТРОЙ  Дек.'!V16:W16)</f>
        <v>0</v>
      </c>
      <c r="X21" s="47"/>
      <c r="Y21" s="49">
        <f>SUM('[1]МЕТАЛЛОСТРОЙ Янв.'!X16:Y16,'[2]МЕТАЛЛОСТРОЙ Февр.'!X16:Y16,'[3]МЕТАЛЛОСТРОЙ Март'!X16:Y16,'[4]МЕТАЛЛОСТРОЙ  Апр.'!X16:Y16,'[5]МЕТАЛЛОСТРОЙ Май'!X16:Y16,'[6]МЕТАЛЛОСТРОЙ Июнь'!X16:Y16,'[7]МЕТАЛЛОСТРОЙ  Июль'!X16:Y16,'[8]МЕТАЛЛОСТРОЙ  Авг.'!X16:Y16,'[9]МЕТАЛЛОСТРОЙ  Сент.'!X16:Y16,'[10]МЕТАЛЛОСТРОЙ  Окт.'!X16:Y16+'[11]МЕТАЛЛОСТРОЙ  Нояб.'!X16:Y16,'[11]МЕТАЛЛОСТРОЙ  Нояб.'!X16:Y16,'[12]МЕТАЛЛОСТРОЙ  Дек.'!X16:Y16)</f>
        <v>0</v>
      </c>
      <c r="Z21" s="47"/>
      <c r="AA21" s="49">
        <f>SUM('[1]МЕТАЛЛОСТРОЙ Янв.'!Z16:AA16,'[2]МЕТАЛЛОСТРОЙ Февр.'!Z16:AA16,'[3]МЕТАЛЛОСТРОЙ Март'!Z16:AA16,'[4]МЕТАЛЛОСТРОЙ  Апр.'!Z16:AA16,'[5]МЕТАЛЛОСТРОЙ Май'!Z16:AA16,'[6]МЕТАЛЛОСТРОЙ Июнь'!Z16:AA16,'[7]МЕТАЛЛОСТРОЙ  Июль'!Z16:AA16,'[8]МЕТАЛЛОСТРОЙ  Авг.'!Z16:AA16,'[9]МЕТАЛЛОСТРОЙ  Сент.'!Z16:AA16,'[10]МЕТАЛЛОСТРОЙ  Окт.'!Z16:AA16+'[11]МЕТАЛЛОСТРОЙ  Нояб.'!Z16:AA16,'[11]МЕТАЛЛОСТРОЙ  Нояб.'!Z16:AA16,'[12]МЕТАЛЛОСТРОЙ  Дек.'!Z16:AA16)</f>
        <v>0</v>
      </c>
      <c r="AB21" s="47"/>
      <c r="AC21" s="49">
        <f>SUM('[1]МЕТАЛЛОСТРОЙ Янв.'!AB16:AC16,'[2]МЕТАЛЛОСТРОЙ Февр.'!AB16:AC16,'[3]МЕТАЛЛОСТРОЙ Март'!AB16:AC16,'[4]МЕТАЛЛОСТРОЙ  Апр.'!AB16:AC16,'[5]МЕТАЛЛОСТРОЙ Май'!AB16:AC16,'[6]МЕТАЛЛОСТРОЙ Июнь'!AB16:AC16,'[7]МЕТАЛЛОСТРОЙ  Июль'!AB16:AC16,'[8]МЕТАЛЛОСТРОЙ  Авг.'!AB16:AC16,'[9]МЕТАЛЛОСТРОЙ  Сент.'!AB16:AC16,'[10]МЕТАЛЛОСТРОЙ  Окт.'!AB16:AC16+'[11]МЕТАЛЛОСТРОЙ  Нояб.'!AB16:AC16,'[11]МЕТАЛЛОСТРОЙ  Нояб.'!AB16:AC16,'[12]МЕТАЛЛОСТРОЙ  Дек.'!AB16:AC16)</f>
        <v>0</v>
      </c>
      <c r="AD21" s="47"/>
      <c r="AE21" s="49">
        <f>SUM('[1]МЕТАЛЛОСТРОЙ Янв.'!AD16:AE16,'[2]МЕТАЛЛОСТРОЙ Февр.'!AD16:AE16,'[3]МЕТАЛЛОСТРОЙ Март'!AD16:AE16,'[4]МЕТАЛЛОСТРОЙ  Апр.'!AD16:AE16,'[5]МЕТАЛЛОСТРОЙ Май'!AD16:AE16,'[6]МЕТАЛЛОСТРОЙ Июнь'!AD16:AE16,'[7]МЕТАЛЛОСТРОЙ  Июль'!AD16:AE16,'[8]МЕТАЛЛОСТРОЙ  Авг.'!AD16:AE16,'[9]МЕТАЛЛОСТРОЙ  Сент.'!AD16:AE16,'[10]МЕТАЛЛОСТРОЙ  Окт.'!AD16:AE16+'[11]МЕТАЛЛОСТРОЙ  Нояб.'!AD16:AE16,'[11]МЕТАЛЛОСТРОЙ  Нояб.'!AD16:AE16,'[12]МЕТАЛЛОСТРОЙ  Дек.'!AD16:AE16)</f>
        <v>0</v>
      </c>
      <c r="AF21" s="47"/>
      <c r="AG21" s="49">
        <f>SUM('[1]МЕТАЛЛОСТРОЙ Янв.'!AF16:AG16,'[2]МЕТАЛЛОСТРОЙ Февр.'!AF16:AG16,'[3]МЕТАЛЛОСТРОЙ Март'!AF16:AG16,'[4]МЕТАЛЛОСТРОЙ  Апр.'!AF16:AG16,'[5]МЕТАЛЛОСТРОЙ Май'!AF16:AG16,'[6]МЕТАЛЛОСТРОЙ Июнь'!AF16:AG16,'[7]МЕТАЛЛОСТРОЙ  Июль'!AF16:AG16,'[8]МЕТАЛЛОСТРОЙ  Авг.'!AF16:AG16,'[9]МЕТАЛЛОСТРОЙ  Сент.'!AF16:AG16,'[10]МЕТАЛЛОСТРОЙ  Окт.'!AF16:AG16+'[11]МЕТАЛЛОСТРОЙ  Нояб.'!AF16:AG16,'[11]МЕТАЛЛОСТРОЙ  Нояб.'!AF16:AG16,'[12]МЕТАЛЛОСТРОЙ  Дек.'!AF16:AG16)</f>
        <v>0</v>
      </c>
      <c r="AH21" s="47"/>
      <c r="AI21" s="49">
        <f>SUM('[1]МЕТАЛЛОСТРОЙ Янв.'!AH16:AI16,'[2]МЕТАЛЛОСТРОЙ Февр.'!AH16:AI16,'[3]МЕТАЛЛОСТРОЙ Март'!AH16:AI16,'[4]МЕТАЛЛОСТРОЙ  Апр.'!AH16:AI16,'[5]МЕТАЛЛОСТРОЙ Май'!AH16:AI16,'[6]МЕТАЛЛОСТРОЙ Июнь'!AH16:AI16,'[7]МЕТАЛЛОСТРОЙ  Июль'!AH16:AI16,'[8]МЕТАЛЛОСТРОЙ  Авг.'!AH16:AI16,'[9]МЕТАЛЛОСТРОЙ  Сент.'!AH16:AI16,'[10]МЕТАЛЛОСТРОЙ  Окт.'!AH16:AI16+'[11]МЕТАЛЛОСТРОЙ  Нояб.'!AH16:AI16,'[11]МЕТАЛЛОСТРОЙ  Нояб.'!AH16:AI16,'[12]МЕТАЛЛОСТРОЙ  Дек.'!AH16:AI16)</f>
        <v>0</v>
      </c>
      <c r="AJ21" s="47"/>
      <c r="AK21" s="49">
        <f>SUM('[1]МЕТАЛЛОСТРОЙ Янв.'!AJ16:AK16,'[2]МЕТАЛЛОСТРОЙ Февр.'!AJ16:AK16,'[3]МЕТАЛЛОСТРОЙ Март'!AJ16:AK16,'[4]МЕТАЛЛОСТРОЙ  Апр.'!AJ16:AK16,'[5]МЕТАЛЛОСТРОЙ Май'!AJ16:AK16,'[6]МЕТАЛЛОСТРОЙ Июнь'!AJ16:AK16,'[7]МЕТАЛЛОСТРОЙ  Июль'!AJ16:AK16,'[8]МЕТАЛЛОСТРОЙ  Авг.'!AJ16:AK16,'[9]МЕТАЛЛОСТРОЙ  Сент.'!AJ16:AK16,'[10]МЕТАЛЛОСТРОЙ  Окт.'!AJ16:AK16+'[11]МЕТАЛЛОСТРОЙ  Нояб.'!AJ16:AK16,'[11]МЕТАЛЛОСТРОЙ  Нояб.'!AJ16:AK16,'[12]МЕТАЛЛОСТРОЙ  Дек.'!AJ16:AK16)</f>
        <v>0</v>
      </c>
      <c r="AL21" s="47"/>
      <c r="AM21" s="49">
        <f>SUM('[1]МЕТАЛЛОСТРОЙ Янв.'!AL16:AM16,'[2]МЕТАЛЛОСТРОЙ Февр.'!AL16:AM16,'[3]МЕТАЛЛОСТРОЙ Март'!AL16:AM16,'[4]МЕТАЛЛОСТРОЙ  Апр.'!AL16:AM16,'[5]МЕТАЛЛОСТРОЙ Май'!AL16:AM16,'[6]МЕТАЛЛОСТРОЙ Июнь'!AL16:AM16,'[7]МЕТАЛЛОСТРОЙ  Июль'!AL16:AM16,'[8]МЕТАЛЛОСТРОЙ  Авг.'!AL16:AM16,'[9]МЕТАЛЛОСТРОЙ  Сент.'!AL16:AM16,'[10]МЕТАЛЛОСТРОЙ  Окт.'!AL16:AM16+'[11]МЕТАЛЛОСТРОЙ  Нояб.'!AL16:AM16,'[11]МЕТАЛЛОСТРОЙ  Нояб.'!AL16:AM16,'[12]МЕТАЛЛОСТРОЙ  Дек.'!AL16:AM16)</f>
        <v>0</v>
      </c>
      <c r="AN21" s="47"/>
      <c r="AO21" s="49">
        <f>SUM('[1]МЕТАЛЛОСТРОЙ Янв.'!AN16:AO16,'[2]МЕТАЛЛОСТРОЙ Февр.'!AN16:AO16,'[3]МЕТАЛЛОСТРОЙ Март'!AN16:AO16,'[4]МЕТАЛЛОСТРОЙ  Апр.'!AN16:AO16,'[5]МЕТАЛЛОСТРОЙ Май'!AN16:AO16,'[6]МЕТАЛЛОСТРОЙ Июнь'!AN16:AO16,'[7]МЕТАЛЛОСТРОЙ  Июль'!AN16:AO16,'[8]МЕТАЛЛОСТРОЙ  Авг.'!AN16:AO16,'[9]МЕТАЛЛОСТРОЙ  Сент.'!AN16:AO16,'[10]МЕТАЛЛОСТРОЙ  Окт.'!AN16:AO16+'[11]МЕТАЛЛОСТРОЙ  Нояб.'!AN16:AO16,'[11]МЕТАЛЛОСТРОЙ  Нояб.'!AN16:AO16,'[12]МЕТАЛЛОСТРОЙ  Дек.'!AN16:AO16)</f>
        <v>0</v>
      </c>
      <c r="AP21" s="47"/>
      <c r="AQ21" s="49">
        <f>SUM('[1]МЕТАЛЛОСТРОЙ Янв.'!AP16:AQ16,'[2]МЕТАЛЛОСТРОЙ Февр.'!AP16:AQ16,'[3]МЕТАЛЛОСТРОЙ Март'!AP16:AQ16,'[4]МЕТАЛЛОСТРОЙ  Апр.'!AP16:AQ16,'[5]МЕТАЛЛОСТРОЙ Май'!AP16:AQ16,'[6]МЕТАЛЛОСТРОЙ Июнь'!AP16:AQ16,'[7]МЕТАЛЛОСТРОЙ  Июль'!AP16:AQ16,'[8]МЕТАЛЛОСТРОЙ  Авг.'!AP16:AQ16,'[9]МЕТАЛЛОСТРОЙ  Сент.'!AP16:AQ16,'[10]МЕТАЛЛОСТРОЙ  Окт.'!AP16:AQ16+'[11]МЕТАЛЛОСТРОЙ  Нояб.'!AP16:AQ16,'[11]МЕТАЛЛОСТРОЙ  Нояб.'!AP16:AQ16,'[12]МЕТАЛЛОСТРОЙ  Дек.'!AP16:AQ16)</f>
        <v>0</v>
      </c>
      <c r="AR21" s="47"/>
      <c r="AS21" s="49">
        <f>SUM('[1]МЕТАЛЛОСТРОЙ Янв.'!AR16:AS16,'[2]МЕТАЛЛОСТРОЙ Февр.'!AR16:AS16,'[3]МЕТАЛЛОСТРОЙ Март'!AR16:AS16,'[4]МЕТАЛЛОСТРОЙ  Апр.'!AR16:AS16,'[5]МЕТАЛЛОСТРОЙ Май'!AR16:AS16,'[6]МЕТАЛЛОСТРОЙ Июнь'!AR16:AS16,'[7]МЕТАЛЛОСТРОЙ  Июль'!AR16:AS16,'[8]МЕТАЛЛОСТРОЙ  Авг.'!AR16:AS16,'[9]МЕТАЛЛОСТРОЙ  Сент.'!AR16:AS16,'[10]МЕТАЛЛОСТРОЙ  Окт.'!AR16:AS16+'[11]МЕТАЛЛОСТРОЙ  Нояб.'!AR16:AS16,'[11]МЕТАЛЛОСТРОЙ  Нояб.'!AR16:AS16,'[12]МЕТАЛЛОСТРОЙ  Дек.'!AR16:AS16)</f>
        <v>0</v>
      </c>
      <c r="AT21" s="47"/>
      <c r="AU21" s="49">
        <f>SUM('[1]МЕТАЛЛОСТРОЙ Янв.'!AT16:AU16,'[2]МЕТАЛЛОСТРОЙ Февр.'!AT16:AU16,'[3]МЕТАЛЛОСТРОЙ Март'!AT16:AU16,'[4]МЕТАЛЛОСТРОЙ  Апр.'!AT16:AU16,'[5]МЕТАЛЛОСТРОЙ Май'!AT16:AU16,'[6]МЕТАЛЛОСТРОЙ Июнь'!AT16:AU16,'[7]МЕТАЛЛОСТРОЙ  Июль'!AT16:AU16,'[8]МЕТАЛЛОСТРОЙ  Авг.'!AT16:AU16,'[9]МЕТАЛЛОСТРОЙ  Сент.'!AT16:AU16,'[10]МЕТАЛЛОСТРОЙ  Окт.'!AT16:AU16+'[11]МЕТАЛЛОСТРОЙ  Нояб.'!AT16:AU16,'[11]МЕТАЛЛОСТРОЙ  Нояб.'!AT16:AU16,'[12]МЕТАЛЛОСТРОЙ  Дек.'!AT16:AU16)</f>
        <v>0</v>
      </c>
      <c r="AV21" s="47"/>
      <c r="AW21" s="49">
        <f>SUM('[1]МЕТАЛЛОСТРОЙ Янв.'!AV16:AW16,'[2]МЕТАЛЛОСТРОЙ Февр.'!AV16:AW16,'[3]МЕТАЛЛОСТРОЙ Март'!AV16:AW16,'[4]МЕТАЛЛОСТРОЙ  Апр.'!AV16:AW16,'[5]МЕТАЛЛОСТРОЙ Май'!AV16:AW16,'[6]МЕТАЛЛОСТРОЙ Июнь'!AV16:AW16,'[7]МЕТАЛЛОСТРОЙ  Июль'!AV16:AW16,'[8]МЕТАЛЛОСТРОЙ  Авг.'!AV16:AW16,'[9]МЕТАЛЛОСТРОЙ  Сент.'!AV16:AW16,'[10]МЕТАЛЛОСТРОЙ  Окт.'!AV16:AW16+'[11]МЕТАЛЛОСТРОЙ  Нояб.'!AV16:AW16,'[11]МЕТАЛЛОСТРОЙ  Нояб.'!AV16:AW16,'[12]МЕТАЛЛОСТРОЙ  Дек.'!AV16:AW16)</f>
        <v>0</v>
      </c>
      <c r="AX21" s="47"/>
      <c r="AY21" s="49">
        <f>SUM('[1]МЕТАЛЛОСТРОЙ Янв.'!AX16:AY16,'[2]МЕТАЛЛОСТРОЙ Февр.'!AX16:AY16,'[3]МЕТАЛЛОСТРОЙ Март'!AX16:AY16,'[4]МЕТАЛЛОСТРОЙ  Апр.'!AX16:AY16,'[5]МЕТАЛЛОСТРОЙ Май'!AX16:AY16,'[6]МЕТАЛЛОСТРОЙ Июнь'!AX16:AY16,'[7]МЕТАЛЛОСТРОЙ  Июль'!AX16:AY16,'[8]МЕТАЛЛОСТРОЙ  Авг.'!AX16:AY16,'[9]МЕТАЛЛОСТРОЙ  Сент.'!AX16:AY16,'[10]МЕТАЛЛОСТРОЙ  Окт.'!AX16:AY16+'[11]МЕТАЛЛОСТРОЙ  Нояб.'!AX16:AY16,'[11]МЕТАЛЛОСТРОЙ  Нояб.'!AX16:AY16,'[12]МЕТАЛЛОСТРОЙ  Дек.'!AX16:AY16)</f>
        <v>0</v>
      </c>
      <c r="AZ21" s="47"/>
      <c r="BA21" s="49">
        <f>SUM('[1]МЕТАЛЛОСТРОЙ Янв.'!AZ16:BA16,'[2]МЕТАЛЛОСТРОЙ Февр.'!AZ16:BA16,'[3]МЕТАЛЛОСТРОЙ Март'!AZ16:BA16,'[4]МЕТАЛЛОСТРОЙ  Апр.'!AZ16:BA16,'[5]МЕТАЛЛОСТРОЙ Май'!AZ16:BA16,'[6]МЕТАЛЛОСТРОЙ Июнь'!AZ16:BA16,'[7]МЕТАЛЛОСТРОЙ  Июль'!AZ16:BA16,'[8]МЕТАЛЛОСТРОЙ  Авг.'!AZ16:BA16,'[9]МЕТАЛЛОСТРОЙ  Сент.'!AZ16:BA16,'[10]МЕТАЛЛОСТРОЙ  Окт.'!AZ16:BA16+'[11]МЕТАЛЛОСТРОЙ  Нояб.'!AZ16:BA16,'[11]МЕТАЛЛОСТРОЙ  Нояб.'!AZ16:BA16,'[12]МЕТАЛЛОСТРОЙ  Дек.'!AZ16:BA16)</f>
        <v>0</v>
      </c>
      <c r="BB21" s="47"/>
      <c r="BC21" s="49">
        <f>SUM('[1]МЕТАЛЛОСТРОЙ Янв.'!BB16:BC16,'[2]МЕТАЛЛОСТРОЙ Февр.'!BB16:BC16,'[3]МЕТАЛЛОСТРОЙ Март'!BB16:BC16,'[4]МЕТАЛЛОСТРОЙ  Апр.'!BB16:BC16,'[5]МЕТАЛЛОСТРОЙ Май'!BB16:BC16,'[6]МЕТАЛЛОСТРОЙ Июнь'!BB16:BC16,'[7]МЕТАЛЛОСТРОЙ  Июль'!BB16:BC16,'[8]МЕТАЛЛОСТРОЙ  Авг.'!BB16:BC16,'[9]МЕТАЛЛОСТРОЙ  Сент.'!BB16:BC16,'[10]МЕТАЛЛОСТРОЙ  Окт.'!BB16:BC16+'[11]МЕТАЛЛОСТРОЙ  Нояб.'!BB16:BC16,'[11]МЕТАЛЛОСТРОЙ  Нояб.'!BB16:BC16,'[12]МЕТАЛЛОСТРОЙ  Дек.'!BB16:BC16)</f>
        <v>0</v>
      </c>
      <c r="BD21" s="47"/>
      <c r="BE21" s="49">
        <f>SUM('[1]МЕТАЛЛОСТРОЙ Янв.'!BD16:BE16,'[2]МЕТАЛЛОСТРОЙ Февр.'!BD16:BE16,'[3]МЕТАЛЛОСТРОЙ Март'!BD16:BE16,'[4]МЕТАЛЛОСТРОЙ  Апр.'!BD16:BE16,'[5]МЕТАЛЛОСТРОЙ Май'!BD16:BE16,'[6]МЕТАЛЛОСТРОЙ Июнь'!BD16:BE16,'[7]МЕТАЛЛОСТРОЙ  Июль'!BD16:BE16,'[8]МЕТАЛЛОСТРОЙ  Авг.'!BD16:BE16,'[9]МЕТАЛЛОСТРОЙ  Сент.'!BD16:BE16,'[10]МЕТАЛЛОСТРОЙ  Окт.'!BD16:BE16+'[11]МЕТАЛЛОСТРОЙ  Нояб.'!BD16:BE16,'[11]МЕТАЛЛОСТРОЙ  Нояб.'!BD16:BE16,'[12]МЕТАЛЛОСТРОЙ  Дек.'!BD16:BE16)</f>
        <v>0</v>
      </c>
      <c r="BF21" s="47"/>
      <c r="BG21" s="49">
        <f>SUM('[1]МЕТАЛЛОСТРОЙ Янв.'!BF16:BG16,'[2]МЕТАЛЛОСТРОЙ Февр.'!BF16:BG16,'[3]МЕТАЛЛОСТРОЙ Март'!BF16:BG16,'[4]МЕТАЛЛОСТРОЙ  Апр.'!BF16:BG16,'[5]МЕТАЛЛОСТРОЙ Май'!BF16:BG16,'[6]МЕТАЛЛОСТРОЙ Июнь'!BF16:BG16,'[7]МЕТАЛЛОСТРОЙ  Июль'!BF16:BG16,'[8]МЕТАЛЛОСТРОЙ  Авг.'!BF16:BG16,'[9]МЕТАЛЛОСТРОЙ  Сент.'!BF16:BG16,'[10]МЕТАЛЛОСТРОЙ  Окт.'!BF16:BG16+'[11]МЕТАЛЛОСТРОЙ  Нояб.'!BF16:BG16,'[11]МЕТАЛЛОСТРОЙ  Нояб.'!BF16:BG16,'[12]МЕТАЛЛОСТРОЙ  Дек.'!BF16:BG16)</f>
        <v>0</v>
      </c>
      <c r="BH21" s="47"/>
      <c r="BI21" s="49">
        <f>SUM('[1]МЕТАЛЛОСТРОЙ Янв.'!BH16:BI16,'[2]МЕТАЛЛОСТРОЙ Февр.'!BH16:BI16,'[3]МЕТАЛЛОСТРОЙ Март'!BH16:BI16,'[4]МЕТАЛЛОСТРОЙ  Апр.'!BH16:BI16,'[5]МЕТАЛЛОСТРОЙ Май'!BH16:BI16,'[6]МЕТАЛЛОСТРОЙ Июнь'!BH16:BI16,'[7]МЕТАЛЛОСТРОЙ  Июль'!BH16:BI16,'[8]МЕТАЛЛОСТРОЙ  Авг.'!BH16:BI16,'[9]МЕТАЛЛОСТРОЙ  Сент.'!BH16:BI16,'[10]МЕТАЛЛОСТРОЙ  Окт.'!BH16:BI16+'[11]МЕТАЛЛОСТРОЙ  Нояб.'!BH16:BI16,'[11]МЕТАЛЛОСТРОЙ  Нояб.'!BH16:BI16,'[12]МЕТАЛЛОСТРОЙ  Дек.'!BH16:BI16)</f>
        <v>0</v>
      </c>
      <c r="BJ21" s="47"/>
      <c r="BK21" s="49">
        <f>SUM('[1]МЕТАЛЛОСТРОЙ Янв.'!BJ16:BK16,'[2]МЕТАЛЛОСТРОЙ Февр.'!BJ16:BK16,'[3]МЕТАЛЛОСТРОЙ Март'!BJ16:BK16,'[4]МЕТАЛЛОСТРОЙ  Апр.'!BJ16:BK16,'[5]МЕТАЛЛОСТРОЙ Май'!BJ16:BK16,'[6]МЕТАЛЛОСТРОЙ Июнь'!BJ16:BK16,'[7]МЕТАЛЛОСТРОЙ  Июль'!BJ16:BK16,'[8]МЕТАЛЛОСТРОЙ  Авг.'!BJ16:BK16,'[9]МЕТАЛЛОСТРОЙ  Сент.'!BJ16:BK16,'[10]МЕТАЛЛОСТРОЙ  Окт.'!BJ16:BK16+'[11]МЕТАЛЛОСТРОЙ  Нояб.'!BJ16:BK16,'[11]МЕТАЛЛОСТРОЙ  Нояб.'!BJ16:BK16,'[12]МЕТАЛЛОСТРОЙ  Дек.'!BJ16:BK16)</f>
        <v>0</v>
      </c>
      <c r="BL21" s="47"/>
      <c r="BM21" s="49">
        <f>SUM('[1]МЕТАЛЛОСТРОЙ Янв.'!BL16:BM16,'[2]МЕТАЛЛОСТРОЙ Февр.'!BL16:BM16,'[3]МЕТАЛЛОСТРОЙ Март'!BL16:BM16,'[4]МЕТАЛЛОСТРОЙ  Апр.'!BL16:BM16,'[5]МЕТАЛЛОСТРОЙ Май'!BL16:BM16,'[6]МЕТАЛЛОСТРОЙ Июнь'!BL16:BM16,'[7]МЕТАЛЛОСТРОЙ  Июль'!BL16:BM16,'[8]МЕТАЛЛОСТРОЙ  Авг.'!BL16:BM16,'[9]МЕТАЛЛОСТРОЙ  Сент.'!BL16:BM16,'[10]МЕТАЛЛОСТРОЙ  Окт.'!BL16:BM16+'[11]МЕТАЛЛОСТРОЙ  Нояб.'!BL16:BM16,'[11]МЕТАЛЛОСТРОЙ  Нояб.'!BL16:BM16,'[12]МЕТАЛЛОСТРОЙ  Дек.'!BL16:BM16)</f>
        <v>0</v>
      </c>
      <c r="BN21" s="47"/>
      <c r="BO21" s="49">
        <f>SUM('[1]МЕТАЛЛОСТРОЙ Янв.'!BN16:BO16,'[2]МЕТАЛЛОСТРОЙ Февр.'!BN16:BO16,'[3]МЕТАЛЛОСТРОЙ Март'!BN16:BO16,'[4]МЕТАЛЛОСТРОЙ  Апр.'!BN16:BO16,'[5]МЕТАЛЛОСТРОЙ Май'!BN16:BO16,'[6]МЕТАЛЛОСТРОЙ Июнь'!BN16:BO16,'[7]МЕТАЛЛОСТРОЙ  Июль'!BN16:BO16,'[8]МЕТАЛЛОСТРОЙ  Авг.'!BN16:BO16,'[9]МЕТАЛЛОСТРОЙ  Сент.'!BN16:BO16,'[10]МЕТАЛЛОСТРОЙ  Окт.'!BN16:BO16+'[11]МЕТАЛЛОСТРОЙ  Нояб.'!BN16:BO16,'[11]МЕТАЛЛОСТРОЙ  Нояб.'!BN16:BO16,'[12]МЕТАЛЛОСТРОЙ  Дек.'!BN16:BO16)</f>
        <v>0</v>
      </c>
      <c r="BP21" s="47"/>
      <c r="BQ21" s="49">
        <f>SUM('[1]МЕТАЛЛОСТРОЙ Янв.'!BP16:BQ16,'[2]МЕТАЛЛОСТРОЙ Февр.'!BP16:BQ16,'[3]МЕТАЛЛОСТРОЙ Март'!BP16:BQ16,'[4]МЕТАЛЛОСТРОЙ  Апр.'!BP16:BQ16,'[5]МЕТАЛЛОСТРОЙ Май'!BP16:BQ16,'[6]МЕТАЛЛОСТРОЙ Июнь'!BP16:BQ16,'[7]МЕТАЛЛОСТРОЙ  Июль'!BP16:BQ16,'[8]МЕТАЛЛОСТРОЙ  Авг.'!BP16:BQ16,'[9]МЕТАЛЛОСТРОЙ  Сент.'!BP16:BQ16,'[10]МЕТАЛЛОСТРОЙ  Окт.'!BP16:BQ16+'[11]МЕТАЛЛОСТРОЙ  Нояб.'!BP16:BQ16,'[11]МЕТАЛЛОСТРОЙ  Нояб.'!BP16:BQ16,'[12]МЕТАЛЛОСТРОЙ  Дек.'!BP16:BQ16)</f>
        <v>0</v>
      </c>
      <c r="BR21" s="47"/>
      <c r="BS21" s="49">
        <f>SUM('[1]МЕТАЛЛОСТРОЙ Янв.'!BR16:BS16,'[2]МЕТАЛЛОСТРОЙ Февр.'!BR16:BS16,'[3]МЕТАЛЛОСТРОЙ Март'!BR16:BS16,'[4]МЕТАЛЛОСТРОЙ  Апр.'!BR16:BS16,'[5]МЕТАЛЛОСТРОЙ Май'!BR16:BS16,'[6]МЕТАЛЛОСТРОЙ Июнь'!BR16:BS16,'[7]МЕТАЛЛОСТРОЙ  Июль'!BR16:BS16,'[8]МЕТАЛЛОСТРОЙ  Авг.'!BR16:BS16,'[9]МЕТАЛЛОСТРОЙ  Сент.'!BR16:BS16,'[10]МЕТАЛЛОСТРОЙ  Окт.'!BR16:BS16+'[11]МЕТАЛЛОСТРОЙ  Нояб.'!BR16:BS16,'[11]МЕТАЛЛОСТРОЙ  Нояб.'!BR16:BS16,'[12]МЕТАЛЛОСТРОЙ  Дек.'!BR16:BS16)</f>
        <v>0</v>
      </c>
      <c r="BT21" s="47"/>
      <c r="BU21" s="49">
        <f>SUM('[1]МЕТАЛЛОСТРОЙ Янв.'!BT16:BU16,'[2]МЕТАЛЛОСТРОЙ Февр.'!BT16:BU16,'[3]МЕТАЛЛОСТРОЙ Март'!BT16:BU16,'[4]МЕТАЛЛОСТРОЙ  Апр.'!BT16:BU16,'[5]МЕТАЛЛОСТРОЙ Май'!BT16:BU16,'[6]МЕТАЛЛОСТРОЙ Июнь'!BT16:BU16,'[7]МЕТАЛЛОСТРОЙ  Июль'!BT16:BU16,'[8]МЕТАЛЛОСТРОЙ  Авг.'!BT16:BU16,'[9]МЕТАЛЛОСТРОЙ  Сент.'!BT16:BU16,'[10]МЕТАЛЛОСТРОЙ  Окт.'!BT16:BU16+'[11]МЕТАЛЛОСТРОЙ  Нояб.'!BT16:BU16,'[11]МЕТАЛЛОСТРОЙ  Нояб.'!BT16:BU16,'[12]МЕТАЛЛОСТРОЙ  Дек.'!BT16:BU16)</f>
        <v>0</v>
      </c>
      <c r="BV21" s="47"/>
      <c r="BW21" s="49">
        <f>SUM('[1]МЕТАЛЛОСТРОЙ Янв.'!BV16:BW16,'[2]МЕТАЛЛОСТРОЙ Февр.'!BV16:BW16,'[3]МЕТАЛЛОСТРОЙ Март'!BV16:BW16,'[4]МЕТАЛЛОСТРОЙ  Апр.'!BV16:BW16,'[5]МЕТАЛЛОСТРОЙ Май'!BV16:BW16,'[6]МЕТАЛЛОСТРОЙ Июнь'!BV16:BW16,'[7]МЕТАЛЛОСТРОЙ  Июль'!BV16:BW16,'[8]МЕТАЛЛОСТРОЙ  Авг.'!BV16:BW16,'[9]МЕТАЛЛОСТРОЙ  Сент.'!BV16:BW16,'[10]МЕТАЛЛОСТРОЙ  Окт.'!BV16:BW16+'[11]МЕТАЛЛОСТРОЙ  Нояб.'!BV16:BW16,'[11]МЕТАЛЛОСТРОЙ  Нояб.'!BV16:BW16,'[12]МЕТАЛЛОСТРОЙ  Дек.'!BV16:BW16)</f>
        <v>0</v>
      </c>
      <c r="BX21" s="47"/>
      <c r="BY21" s="49">
        <f>SUM('[1]МЕТАЛЛОСТРОЙ Янв.'!BX16:BY16,'[2]МЕТАЛЛОСТРОЙ Февр.'!BX16:BY16,'[3]МЕТАЛЛОСТРОЙ Март'!BX16:BY16,'[4]МЕТАЛЛОСТРОЙ  Апр.'!BX16:BY16,'[5]МЕТАЛЛОСТРОЙ Май'!BX16:BY16,'[6]МЕТАЛЛОСТРОЙ Июнь'!BX16:BY16,'[7]МЕТАЛЛОСТРОЙ  Июль'!BX16:BY16,'[8]МЕТАЛЛОСТРОЙ  Авг.'!BX16:BY16,'[9]МЕТАЛЛОСТРОЙ  Сент.'!BX16:BY16,'[10]МЕТАЛЛОСТРОЙ  Окт.'!BX16:BY16+'[11]МЕТАЛЛОСТРОЙ  Нояб.'!BX16:BY16,'[11]МЕТАЛЛОСТРОЙ  Нояб.'!BX16:BY16,'[12]МЕТАЛЛОСТРОЙ  Дек.'!BX16:BY16)</f>
        <v>0</v>
      </c>
      <c r="BZ21" s="47"/>
      <c r="CA21" s="49">
        <f>SUM('[1]МЕТАЛЛОСТРОЙ Янв.'!BZ16:CA16,'[2]МЕТАЛЛОСТРОЙ Февр.'!BZ16:CA16,'[3]МЕТАЛЛОСТРОЙ Март'!BZ16:CA16,'[4]МЕТАЛЛОСТРОЙ  Апр.'!BZ16:CA16,'[5]МЕТАЛЛОСТРОЙ Май'!BZ16:CA16,'[6]МЕТАЛЛОСТРОЙ Июнь'!BZ16:CA16,'[7]МЕТАЛЛОСТРОЙ  Июль'!BZ16:CA16,'[8]МЕТАЛЛОСТРОЙ  Авг.'!BZ16:CA16,'[9]МЕТАЛЛОСТРОЙ  Сент.'!BZ16:CA16,'[10]МЕТАЛЛОСТРОЙ  Окт.'!BZ16:CA16+'[11]МЕТАЛЛОСТРОЙ  Нояб.'!BZ16:CA16,'[11]МЕТАЛЛОСТРОЙ  Нояб.'!BZ16:CA16,'[12]МЕТАЛЛОСТРОЙ  Дек.'!BZ16:CA16)</f>
        <v>0</v>
      </c>
      <c r="CB21" s="47"/>
      <c r="CC21" s="49">
        <f>SUM('[1]МЕТАЛЛОСТРОЙ Янв.'!CB16:CC16,'[2]МЕТАЛЛОСТРОЙ Февр.'!CB16:CC16,'[3]МЕТАЛЛОСТРОЙ Март'!CB16:CC16,'[4]МЕТАЛЛОСТРОЙ  Апр.'!CB16:CC16,'[5]МЕТАЛЛОСТРОЙ Май'!CB16:CC16,'[6]МЕТАЛЛОСТРОЙ Июнь'!CB16:CC16,'[7]МЕТАЛЛОСТРОЙ  Июль'!CB16:CC16,'[8]МЕТАЛЛОСТРОЙ  Авг.'!CB16:CC16,'[9]МЕТАЛЛОСТРОЙ  Сент.'!CB16:CC16,'[10]МЕТАЛЛОСТРОЙ  Окт.'!CB16:CC16+'[11]МЕТАЛЛОСТРОЙ  Нояб.'!CB16:CC16,'[11]МЕТАЛЛОСТРОЙ  Нояб.'!CB16:CC16,'[12]МЕТАЛЛОСТРОЙ  Дек.'!CB16:CC16)</f>
        <v>0</v>
      </c>
      <c r="CD21" s="47"/>
      <c r="CE21" s="49">
        <f>SUM('[1]МЕТАЛЛОСТРОЙ Янв.'!CD16:CE16,'[2]МЕТАЛЛОСТРОЙ Февр.'!CD16:CE16,'[3]МЕТАЛЛОСТРОЙ Март'!CD16:CE16,'[4]МЕТАЛЛОСТРОЙ  Апр.'!CD16:CE16,'[5]МЕТАЛЛОСТРОЙ Май'!CD16:CE16,'[6]МЕТАЛЛОСТРОЙ Июнь'!CD16:CE16,'[7]МЕТАЛЛОСТРОЙ  Июль'!CD16:CE16,'[8]МЕТАЛЛОСТРОЙ  Авг.'!CD16:CE16,'[9]МЕТАЛЛОСТРОЙ  Сент.'!CD16:CE16,'[10]МЕТАЛЛОСТРОЙ  Окт.'!CD16:CE16+'[11]МЕТАЛЛОСТРОЙ  Нояб.'!CD16:CE16,'[11]МЕТАЛЛОСТРОЙ  Нояб.'!CD16:CE16,'[12]МЕТАЛЛОСТРОЙ  Дек.'!CD16:CE16)</f>
        <v>0</v>
      </c>
      <c r="CF21" s="47"/>
      <c r="CG21" s="49">
        <f>SUM('[1]МЕТАЛЛОСТРОЙ Янв.'!CF16:CG16,'[2]МЕТАЛЛОСТРОЙ Февр.'!CF16:CG16,'[3]МЕТАЛЛОСТРОЙ Март'!CF16:CG16,'[4]МЕТАЛЛОСТРОЙ  Апр.'!CF16:CG16,'[5]МЕТАЛЛОСТРОЙ Май'!CF16:CG16,'[6]МЕТАЛЛОСТРОЙ Июнь'!CF16:CG16,'[7]МЕТАЛЛОСТРОЙ  Июль'!CF16:CG16,'[8]МЕТАЛЛОСТРОЙ  Авг.'!CF16:CG16,'[9]МЕТАЛЛОСТРОЙ  Сент.'!CF16:CG16,'[10]МЕТАЛЛОСТРОЙ  Окт.'!CF16:CG16+'[11]МЕТАЛЛОСТРОЙ  Нояб.'!CF16:CG16,'[11]МЕТАЛЛОСТРОЙ  Нояб.'!CF16:CG16,'[12]МЕТАЛЛОСТРОЙ  Дек.'!CF16:CG16)</f>
        <v>0</v>
      </c>
      <c r="CH21" s="47"/>
      <c r="CI21" s="49">
        <f>SUM('[1]МЕТАЛЛОСТРОЙ Янв.'!CH16:CI16,'[2]МЕТАЛЛОСТРОЙ Февр.'!CH16:CI16,'[3]МЕТАЛЛОСТРОЙ Март'!CH16:CI16,'[4]МЕТАЛЛОСТРОЙ  Апр.'!CH16:CI16,'[5]МЕТАЛЛОСТРОЙ Май'!CH16:CI16,'[6]МЕТАЛЛОСТРОЙ Июнь'!CH16:CI16,'[7]МЕТАЛЛОСТРОЙ  Июль'!CH16:CI16,'[8]МЕТАЛЛОСТРОЙ  Авг.'!CH16:CI16,'[9]МЕТАЛЛОСТРОЙ  Сент.'!CH16:CI16,'[10]МЕТАЛЛОСТРОЙ  Окт.'!CH16:CI16+'[11]МЕТАЛЛОСТРОЙ  Нояб.'!CH16:CI16,'[11]МЕТАЛЛОСТРОЙ  Нояб.'!CH16:CI16,'[12]МЕТАЛЛОСТРОЙ  Дек.'!CH16:CI16)</f>
        <v>0</v>
      </c>
      <c r="CJ21" s="47"/>
      <c r="CK21" s="49">
        <f>SUM('[1]МЕТАЛЛОСТРОЙ Янв.'!CJ16:CK16,'[2]МЕТАЛЛОСТРОЙ Февр.'!CJ16:CK16,'[3]МЕТАЛЛОСТРОЙ Март'!CJ16:CK16,'[4]МЕТАЛЛОСТРОЙ  Апр.'!CJ16:CK16,'[5]МЕТАЛЛОСТРОЙ Май'!CJ16:CK16,'[6]МЕТАЛЛОСТРОЙ Июнь'!CJ16:CK16,'[7]МЕТАЛЛОСТРОЙ  Июль'!CJ16:CK16,'[8]МЕТАЛЛОСТРОЙ  Авг.'!CJ16:CK16,'[9]МЕТАЛЛОСТРОЙ  Сент.'!CJ16:CK16,'[10]МЕТАЛЛОСТРОЙ  Окт.'!CJ16:CK16+'[11]МЕТАЛЛОСТРОЙ  Нояб.'!CJ16:CK16,'[11]МЕТАЛЛОСТРОЙ  Нояб.'!CJ16:CK16,'[12]МЕТАЛЛОСТРОЙ  Дек.'!CJ16:CK16)</f>
        <v>0</v>
      </c>
      <c r="CL21" s="47"/>
      <c r="CM21" s="49">
        <f>SUM('[1]МЕТАЛЛОСТРОЙ Янв.'!CL16:CM16,'[2]МЕТАЛЛОСТРОЙ Февр.'!CL16:CM16,'[3]МЕТАЛЛОСТРОЙ Март'!CL16:CM16,'[4]МЕТАЛЛОСТРОЙ  Апр.'!CL16:CM16,'[5]МЕТАЛЛОСТРОЙ Май'!CL16:CM16,'[6]МЕТАЛЛОСТРОЙ Июнь'!CL16:CM16,'[7]МЕТАЛЛОСТРОЙ  Июль'!CL16:CM16,'[8]МЕТАЛЛОСТРОЙ  Авг.'!CL16:CM16,'[9]МЕТАЛЛОСТРОЙ  Сент.'!CL16:CM16,'[10]МЕТАЛЛОСТРОЙ  Окт.'!CL16:CM16+'[11]МЕТАЛЛОСТРОЙ  Нояб.'!CL16:CM16,'[11]МЕТАЛЛОСТРОЙ  Нояб.'!CL16:CM16,'[12]МЕТАЛЛОСТРОЙ  Дек.'!CL16:CM16)</f>
        <v>0</v>
      </c>
      <c r="CN21" s="47"/>
      <c r="CO21" s="49">
        <f>SUM('[1]МЕТАЛЛОСТРОЙ Янв.'!CN16:CO16,'[2]МЕТАЛЛОСТРОЙ Февр.'!CN16:CO16,'[3]МЕТАЛЛОСТРОЙ Март'!CN16:CO16,'[4]МЕТАЛЛОСТРОЙ  Апр.'!CN16:CO16,'[5]МЕТАЛЛОСТРОЙ Май'!CN16:CO16,'[6]МЕТАЛЛОСТРОЙ Июнь'!CN16:CO16,'[7]МЕТАЛЛОСТРОЙ  Июль'!CN16:CO16,'[8]МЕТАЛЛОСТРОЙ  Авг.'!CN16:CO16,'[9]МЕТАЛЛОСТРОЙ  Сент.'!CN16:CO16,'[10]МЕТАЛЛОСТРОЙ  Окт.'!CN16:CO16+'[11]МЕТАЛЛОСТРОЙ  Нояб.'!CN16:CO16,'[11]МЕТАЛЛОСТРОЙ  Нояб.'!CN16:CO16,'[12]МЕТАЛЛОСТРОЙ  Дек.'!CN16:CO16)</f>
        <v>0</v>
      </c>
      <c r="CQ21" s="94"/>
    </row>
    <row r="22" spans="1:95" ht="15.95" customHeight="1" x14ac:dyDescent="0.25">
      <c r="A22" s="201"/>
      <c r="B22" s="233"/>
      <c r="C22" s="23" t="s">
        <v>5</v>
      </c>
      <c r="D22" s="47"/>
      <c r="E22" s="49">
        <f>SUM('[1]МЕТАЛЛОСТРОЙ Янв.'!D17:E17,'[2]МЕТАЛЛОСТРОЙ Февр.'!D17:E17,'[3]МЕТАЛЛОСТРОЙ Март'!D17:E17,'[4]МЕТАЛЛОСТРОЙ  Апр.'!D17:E17,'[5]МЕТАЛЛОСТРОЙ Май'!D17:E17,'[6]МЕТАЛЛОСТРОЙ Июнь'!D17:E17,'[7]МЕТАЛЛОСТРОЙ  Июль'!D17:E17,'[8]МЕТАЛЛОСТРОЙ  Авг.'!D17:E17,'[9]МЕТАЛЛОСТРОЙ  Сент.'!D17:E17,'[10]МЕТАЛЛОСТРОЙ  Окт.'!D17:E17+'[11]МЕТАЛЛОСТРОЙ  Нояб.'!D17:E17,'[11]МЕТАЛЛОСТРОЙ  Нояб.'!D17:E17,'[12]МЕТАЛЛОСТРОЙ  Дек.'!D17:E17)</f>
        <v>0</v>
      </c>
      <c r="F22" s="47"/>
      <c r="G22" s="49">
        <f>SUM('[1]МЕТАЛЛОСТРОЙ Янв.'!F17:G17,'[2]МЕТАЛЛОСТРОЙ Февр.'!F17:G17,'[3]МЕТАЛЛОСТРОЙ Март'!F17:G17,'[4]МЕТАЛЛОСТРОЙ  Апр.'!F17:G17,'[5]МЕТАЛЛОСТРОЙ Май'!F17:G17,'[6]МЕТАЛЛОСТРОЙ Июнь'!F17:G17,'[7]МЕТАЛЛОСТРОЙ  Июль'!F17:G17,'[8]МЕТАЛЛОСТРОЙ  Авг.'!F17:G17,'[9]МЕТАЛЛОСТРОЙ  Сент.'!F17:G17,'[10]МЕТАЛЛОСТРОЙ  Окт.'!F17:G17+'[11]МЕТАЛЛОСТРОЙ  Нояб.'!F17:G17,'[11]МЕТАЛЛОСТРОЙ  Нояб.'!F17:G17,'[12]МЕТАЛЛОСТРОЙ  Дек.'!F17:G17)</f>
        <v>0</v>
      </c>
      <c r="H22" s="47"/>
      <c r="I22" s="49">
        <f>SUM('[1]МЕТАЛЛОСТРОЙ Янв.'!H17:I17,'[2]МЕТАЛЛОСТРОЙ Февр.'!H17:I17,'[3]МЕТАЛЛОСТРОЙ Март'!H17:I17,'[4]МЕТАЛЛОСТРОЙ  Апр.'!H17:I17,'[5]МЕТАЛЛОСТРОЙ Май'!H17:I17,'[6]МЕТАЛЛОСТРОЙ Июнь'!H17:I17,'[7]МЕТАЛЛОСТРОЙ  Июль'!H17:I17,'[8]МЕТАЛЛОСТРОЙ  Авг.'!H17:I17,'[9]МЕТАЛЛОСТРОЙ  Сент.'!H17:I17,'[10]МЕТАЛЛОСТРОЙ  Окт.'!H17:I17+'[11]МЕТАЛЛОСТРОЙ  Нояб.'!H17:I17,'[11]МЕТАЛЛОСТРОЙ  Нояб.'!H17:I17,'[12]МЕТАЛЛОСТРОЙ  Дек.'!H17:I17)</f>
        <v>0</v>
      </c>
      <c r="J22" s="47"/>
      <c r="K22" s="49">
        <f>SUM('[1]МЕТАЛЛОСТРОЙ Янв.'!J17:K17,'[2]МЕТАЛЛОСТРОЙ Февр.'!J17:K17,'[3]МЕТАЛЛОСТРОЙ Март'!J17:K17,'[4]МЕТАЛЛОСТРОЙ  Апр.'!J17:K17,'[5]МЕТАЛЛОСТРОЙ Май'!J17:K17,'[6]МЕТАЛЛОСТРОЙ Июнь'!J17:K17,'[7]МЕТАЛЛОСТРОЙ  Июль'!J17:K17,'[8]МЕТАЛЛОСТРОЙ  Авг.'!J17:K17,'[9]МЕТАЛЛОСТРОЙ  Сент.'!J17:K17,'[10]МЕТАЛЛОСТРОЙ  Окт.'!J17:K17+'[11]МЕТАЛЛОСТРОЙ  Нояб.'!J17:K17,'[11]МЕТАЛЛОСТРОЙ  Нояб.'!J17:K17,'[12]МЕТАЛЛОСТРОЙ  Дек.'!J17:K17)</f>
        <v>0</v>
      </c>
      <c r="L22" s="47"/>
      <c r="M22" s="49">
        <f>SUM('[1]МЕТАЛЛОСТРОЙ Янв.'!L17:M17,'[2]МЕТАЛЛОСТРОЙ Февр.'!L17:M17,'[3]МЕТАЛЛОСТРОЙ Март'!L17:M17,'[4]МЕТАЛЛОСТРОЙ  Апр.'!L17:M17,'[5]МЕТАЛЛОСТРОЙ Май'!L17:M17,'[6]МЕТАЛЛОСТРОЙ Июнь'!L17:M17,'[7]МЕТАЛЛОСТРОЙ  Июль'!L17:M17,'[8]МЕТАЛЛОСТРОЙ  Авг.'!L17:M17,'[9]МЕТАЛЛОСТРОЙ  Сент.'!L17:M17,'[10]МЕТАЛЛОСТРОЙ  Окт.'!L17:M17+'[11]МЕТАЛЛОСТРОЙ  Нояб.'!L17:M17,'[11]МЕТАЛЛОСТРОЙ  Нояб.'!L17:M17,'[12]МЕТАЛЛОСТРОЙ  Дек.'!L17:M17)</f>
        <v>0</v>
      </c>
      <c r="N22" s="47"/>
      <c r="O22" s="49">
        <f>SUM('[1]МЕТАЛЛОСТРОЙ Янв.'!N17:O17,'[2]МЕТАЛЛОСТРОЙ Февр.'!N17:O17,'[3]МЕТАЛЛОСТРОЙ Март'!N17:O17,'[4]МЕТАЛЛОСТРОЙ  Апр.'!N17:O17,'[5]МЕТАЛЛОСТРОЙ Май'!N17:O17,'[6]МЕТАЛЛОСТРОЙ Июнь'!N17:O17,'[7]МЕТАЛЛОСТРОЙ  Июль'!N17:O17,'[8]МЕТАЛЛОСТРОЙ  Авг.'!N17:O17,'[9]МЕТАЛЛОСТРОЙ  Сент.'!N17:O17,'[10]МЕТАЛЛОСТРОЙ  Окт.'!N17:O17+'[11]МЕТАЛЛОСТРОЙ  Нояб.'!N17:O17,'[11]МЕТАЛЛОСТРОЙ  Нояб.'!N17:O17,'[12]МЕТАЛЛОСТРОЙ  Дек.'!N17:O17)</f>
        <v>0</v>
      </c>
      <c r="P22" s="47"/>
      <c r="Q22" s="49">
        <f>SUM('[1]МЕТАЛЛОСТРОЙ Янв.'!P17:Q17,'[2]МЕТАЛЛОСТРОЙ Февр.'!P17:Q17,'[3]МЕТАЛЛОСТРОЙ Март'!P17:Q17,'[4]МЕТАЛЛОСТРОЙ  Апр.'!P17:Q17,'[5]МЕТАЛЛОСТРОЙ Май'!P17:Q17,'[6]МЕТАЛЛОСТРОЙ Июнь'!P17:Q17,'[7]МЕТАЛЛОСТРОЙ  Июль'!P17:Q17,'[8]МЕТАЛЛОСТРОЙ  Авг.'!P17:Q17,'[9]МЕТАЛЛОСТРОЙ  Сент.'!P17:Q17,'[10]МЕТАЛЛОСТРОЙ  Окт.'!P17:Q17+'[11]МЕТАЛЛОСТРОЙ  Нояб.'!P17:Q17,'[11]МЕТАЛЛОСТРОЙ  Нояб.'!P17:Q17,'[12]МЕТАЛЛОСТРОЙ  Дек.'!P17:Q17)</f>
        <v>0</v>
      </c>
      <c r="R22" s="47"/>
      <c r="S22" s="49">
        <f>SUM('[1]МЕТАЛЛОСТРОЙ Янв.'!R17:S17,'[2]МЕТАЛЛОСТРОЙ Февр.'!R17:S17,'[3]МЕТАЛЛОСТРОЙ Март'!R17:S17,'[4]МЕТАЛЛОСТРОЙ  Апр.'!R17:S17,'[5]МЕТАЛЛОСТРОЙ Май'!R17:S17,'[6]МЕТАЛЛОСТРОЙ Июнь'!R17:S17,'[7]МЕТАЛЛОСТРОЙ  Июль'!R17:S17,'[8]МЕТАЛЛОСТРОЙ  Авг.'!R17:S17,'[9]МЕТАЛЛОСТРОЙ  Сент.'!R17:S17,'[10]МЕТАЛЛОСТРОЙ  Окт.'!R17:S17+'[11]МЕТАЛЛОСТРОЙ  Нояб.'!R17:S17,'[11]МЕТАЛЛОСТРОЙ  Нояб.'!R17:S17,'[12]МЕТАЛЛОСТРОЙ  Дек.'!R17:S17)</f>
        <v>0</v>
      </c>
      <c r="T22" s="47"/>
      <c r="U22" s="49">
        <f>SUM('[1]МЕТАЛЛОСТРОЙ Янв.'!T17:U17,'[2]МЕТАЛЛОСТРОЙ Февр.'!T17:U17,'[3]МЕТАЛЛОСТРОЙ Март'!T17:U17,'[4]МЕТАЛЛОСТРОЙ  Апр.'!T17:U17,'[5]МЕТАЛЛОСТРОЙ Май'!T17:U17,'[6]МЕТАЛЛОСТРОЙ Июнь'!T17:U17,'[7]МЕТАЛЛОСТРОЙ  Июль'!T17:U17,'[8]МЕТАЛЛОСТРОЙ  Авг.'!T17:U17,'[9]МЕТАЛЛОСТРОЙ  Сент.'!T17:U17,'[10]МЕТАЛЛОСТРОЙ  Окт.'!T17:U17+'[11]МЕТАЛЛОСТРОЙ  Нояб.'!T17:U17,'[11]МЕТАЛЛОСТРОЙ  Нояб.'!T17:U17,'[12]МЕТАЛЛОСТРОЙ  Дек.'!T17:U17)</f>
        <v>0</v>
      </c>
      <c r="V22" s="47"/>
      <c r="W22" s="49">
        <f>SUM('[1]МЕТАЛЛОСТРОЙ Янв.'!V17:W17,'[2]МЕТАЛЛОСТРОЙ Февр.'!V17:W17,'[3]МЕТАЛЛОСТРОЙ Март'!V17:W17,'[4]МЕТАЛЛОСТРОЙ  Апр.'!V17:W17,'[5]МЕТАЛЛОСТРОЙ Май'!V17:W17,'[6]МЕТАЛЛОСТРОЙ Июнь'!V17:W17,'[7]МЕТАЛЛОСТРОЙ  Июль'!V17:W17,'[8]МЕТАЛЛОСТРОЙ  Авг.'!V17:W17,'[9]МЕТАЛЛОСТРОЙ  Сент.'!V17:W17,'[10]МЕТАЛЛОСТРОЙ  Окт.'!V17:W17+'[11]МЕТАЛЛОСТРОЙ  Нояб.'!V17:W17,'[11]МЕТАЛЛОСТРОЙ  Нояб.'!V17:W17,'[12]МЕТАЛЛОСТРОЙ  Дек.'!V17:W17)</f>
        <v>0</v>
      </c>
      <c r="X22" s="47"/>
      <c r="Y22" s="49">
        <f>SUM('[1]МЕТАЛЛОСТРОЙ Янв.'!X17:Y17,'[2]МЕТАЛЛОСТРОЙ Февр.'!X17:Y17,'[3]МЕТАЛЛОСТРОЙ Март'!X17:Y17,'[4]МЕТАЛЛОСТРОЙ  Апр.'!X17:Y17,'[5]МЕТАЛЛОСТРОЙ Май'!X17:Y17,'[6]МЕТАЛЛОСТРОЙ Июнь'!X17:Y17,'[7]МЕТАЛЛОСТРОЙ  Июль'!X17:Y17,'[8]МЕТАЛЛОСТРОЙ  Авг.'!X17:Y17,'[9]МЕТАЛЛОСТРОЙ  Сент.'!X17:Y17,'[10]МЕТАЛЛОСТРОЙ  Окт.'!X17:Y17+'[11]МЕТАЛЛОСТРОЙ  Нояб.'!X17:Y17,'[11]МЕТАЛЛОСТРОЙ  Нояб.'!X17:Y17,'[12]МЕТАЛЛОСТРОЙ  Дек.'!X17:Y17)</f>
        <v>0</v>
      </c>
      <c r="Z22" s="47"/>
      <c r="AA22" s="49">
        <f>SUM('[1]МЕТАЛЛОСТРОЙ Янв.'!Z17:AA17,'[2]МЕТАЛЛОСТРОЙ Февр.'!Z17:AA17,'[3]МЕТАЛЛОСТРОЙ Март'!Z17:AA17,'[4]МЕТАЛЛОСТРОЙ  Апр.'!Z17:AA17,'[5]МЕТАЛЛОСТРОЙ Май'!Z17:AA17,'[6]МЕТАЛЛОСТРОЙ Июнь'!Z17:AA17,'[7]МЕТАЛЛОСТРОЙ  Июль'!Z17:AA17,'[8]МЕТАЛЛОСТРОЙ  Авг.'!Z17:AA17,'[9]МЕТАЛЛОСТРОЙ  Сент.'!Z17:AA17,'[10]МЕТАЛЛОСТРОЙ  Окт.'!Z17:AA17+'[11]МЕТАЛЛОСТРОЙ  Нояб.'!Z17:AA17,'[11]МЕТАЛЛОСТРОЙ  Нояб.'!Z17:AA17,'[12]МЕТАЛЛОСТРОЙ  Дек.'!Z17:AA17)</f>
        <v>0</v>
      </c>
      <c r="AB22" s="47"/>
      <c r="AC22" s="49">
        <f>SUM('[1]МЕТАЛЛОСТРОЙ Янв.'!AB17:AC17,'[2]МЕТАЛЛОСТРОЙ Февр.'!AB17:AC17,'[3]МЕТАЛЛОСТРОЙ Март'!AB17:AC17,'[4]МЕТАЛЛОСТРОЙ  Апр.'!AB17:AC17,'[5]МЕТАЛЛОСТРОЙ Май'!AB17:AC17,'[6]МЕТАЛЛОСТРОЙ Июнь'!AB17:AC17,'[7]МЕТАЛЛОСТРОЙ  Июль'!AB17:AC17,'[8]МЕТАЛЛОСТРОЙ  Авг.'!AB17:AC17,'[9]МЕТАЛЛОСТРОЙ  Сент.'!AB17:AC17,'[10]МЕТАЛЛОСТРОЙ  Окт.'!AB17:AC17+'[11]МЕТАЛЛОСТРОЙ  Нояб.'!AB17:AC17,'[11]МЕТАЛЛОСТРОЙ  Нояб.'!AB17:AC17,'[12]МЕТАЛЛОСТРОЙ  Дек.'!AB17:AC17)</f>
        <v>0</v>
      </c>
      <c r="AD22" s="47"/>
      <c r="AE22" s="49">
        <f>SUM('[1]МЕТАЛЛОСТРОЙ Янв.'!AD17:AE17,'[2]МЕТАЛЛОСТРОЙ Февр.'!AD17:AE17,'[3]МЕТАЛЛОСТРОЙ Март'!AD17:AE17,'[4]МЕТАЛЛОСТРОЙ  Апр.'!AD17:AE17,'[5]МЕТАЛЛОСТРОЙ Май'!AD17:AE17,'[6]МЕТАЛЛОСТРОЙ Июнь'!AD17:AE17,'[7]МЕТАЛЛОСТРОЙ  Июль'!AD17:AE17,'[8]МЕТАЛЛОСТРОЙ  Авг.'!AD17:AE17,'[9]МЕТАЛЛОСТРОЙ  Сент.'!AD17:AE17,'[10]МЕТАЛЛОСТРОЙ  Окт.'!AD17:AE17+'[11]МЕТАЛЛОСТРОЙ  Нояб.'!AD17:AE17,'[11]МЕТАЛЛОСТРОЙ  Нояб.'!AD17:AE17,'[12]МЕТАЛЛОСТРОЙ  Дек.'!AD17:AE17)</f>
        <v>0</v>
      </c>
      <c r="AF22" s="47"/>
      <c r="AG22" s="49">
        <f>SUM('[1]МЕТАЛЛОСТРОЙ Янв.'!AF17:AG17,'[2]МЕТАЛЛОСТРОЙ Февр.'!AF17:AG17,'[3]МЕТАЛЛОСТРОЙ Март'!AF17:AG17,'[4]МЕТАЛЛОСТРОЙ  Апр.'!AF17:AG17,'[5]МЕТАЛЛОСТРОЙ Май'!AF17:AG17,'[6]МЕТАЛЛОСТРОЙ Июнь'!AF17:AG17,'[7]МЕТАЛЛОСТРОЙ  Июль'!AF17:AG17,'[8]МЕТАЛЛОСТРОЙ  Авг.'!AF17:AG17,'[9]МЕТАЛЛОСТРОЙ  Сент.'!AF17:AG17,'[10]МЕТАЛЛОСТРОЙ  Окт.'!AF17:AG17+'[11]МЕТАЛЛОСТРОЙ  Нояб.'!AF17:AG17,'[11]МЕТАЛЛОСТРОЙ  Нояб.'!AF17:AG17,'[12]МЕТАЛЛОСТРОЙ  Дек.'!AF17:AG17)</f>
        <v>0</v>
      </c>
      <c r="AH22" s="47"/>
      <c r="AI22" s="49">
        <f>SUM('[1]МЕТАЛЛОСТРОЙ Янв.'!AH17:AI17,'[2]МЕТАЛЛОСТРОЙ Февр.'!AH17:AI17,'[3]МЕТАЛЛОСТРОЙ Март'!AH17:AI17,'[4]МЕТАЛЛОСТРОЙ  Апр.'!AH17:AI17,'[5]МЕТАЛЛОСТРОЙ Май'!AH17:AI17,'[6]МЕТАЛЛОСТРОЙ Июнь'!AH17:AI17,'[7]МЕТАЛЛОСТРОЙ  Июль'!AH17:AI17,'[8]МЕТАЛЛОСТРОЙ  Авг.'!AH17:AI17,'[9]МЕТАЛЛОСТРОЙ  Сент.'!AH17:AI17,'[10]МЕТАЛЛОСТРОЙ  Окт.'!AH17:AI17+'[11]МЕТАЛЛОСТРОЙ  Нояб.'!AH17:AI17,'[11]МЕТАЛЛОСТРОЙ  Нояб.'!AH17:AI17,'[12]МЕТАЛЛОСТРОЙ  Дек.'!AH17:AI17)</f>
        <v>0</v>
      </c>
      <c r="AJ22" s="47"/>
      <c r="AK22" s="49">
        <f>SUM('[1]МЕТАЛЛОСТРОЙ Янв.'!AJ17:AK17,'[2]МЕТАЛЛОСТРОЙ Февр.'!AJ17:AK17,'[3]МЕТАЛЛОСТРОЙ Март'!AJ17:AK17,'[4]МЕТАЛЛОСТРОЙ  Апр.'!AJ17:AK17,'[5]МЕТАЛЛОСТРОЙ Май'!AJ17:AK17,'[6]МЕТАЛЛОСТРОЙ Июнь'!AJ17:AK17,'[7]МЕТАЛЛОСТРОЙ  Июль'!AJ17:AK17,'[8]МЕТАЛЛОСТРОЙ  Авг.'!AJ17:AK17,'[9]МЕТАЛЛОСТРОЙ  Сент.'!AJ17:AK17,'[10]МЕТАЛЛОСТРОЙ  Окт.'!AJ17:AK17+'[11]МЕТАЛЛОСТРОЙ  Нояб.'!AJ17:AK17,'[11]МЕТАЛЛОСТРОЙ  Нояб.'!AJ17:AK17,'[12]МЕТАЛЛОСТРОЙ  Дек.'!AJ17:AK17)</f>
        <v>0</v>
      </c>
      <c r="AL22" s="47"/>
      <c r="AM22" s="49">
        <f>SUM('[1]МЕТАЛЛОСТРОЙ Янв.'!AL17:AM17,'[2]МЕТАЛЛОСТРОЙ Февр.'!AL17:AM17,'[3]МЕТАЛЛОСТРОЙ Март'!AL17:AM17,'[4]МЕТАЛЛОСТРОЙ  Апр.'!AL17:AM17,'[5]МЕТАЛЛОСТРОЙ Май'!AL17:AM17,'[6]МЕТАЛЛОСТРОЙ Июнь'!AL17:AM17,'[7]МЕТАЛЛОСТРОЙ  Июль'!AL17:AM17,'[8]МЕТАЛЛОСТРОЙ  Авг.'!AL17:AM17,'[9]МЕТАЛЛОСТРОЙ  Сент.'!AL17:AM17,'[10]МЕТАЛЛОСТРОЙ  Окт.'!AL17:AM17+'[11]МЕТАЛЛОСТРОЙ  Нояб.'!AL17:AM17,'[11]МЕТАЛЛОСТРОЙ  Нояб.'!AL17:AM17,'[12]МЕТАЛЛОСТРОЙ  Дек.'!AL17:AM17)</f>
        <v>0</v>
      </c>
      <c r="AN22" s="47"/>
      <c r="AO22" s="49">
        <f>SUM('[1]МЕТАЛЛОСТРОЙ Янв.'!AN17:AO17,'[2]МЕТАЛЛОСТРОЙ Февр.'!AN17:AO17,'[3]МЕТАЛЛОСТРОЙ Март'!AN17:AO17,'[4]МЕТАЛЛОСТРОЙ  Апр.'!AN17:AO17,'[5]МЕТАЛЛОСТРОЙ Май'!AN17:AO17,'[6]МЕТАЛЛОСТРОЙ Июнь'!AN17:AO17,'[7]МЕТАЛЛОСТРОЙ  Июль'!AN17:AO17,'[8]МЕТАЛЛОСТРОЙ  Авг.'!AN17:AO17,'[9]МЕТАЛЛОСТРОЙ  Сент.'!AN17:AO17,'[10]МЕТАЛЛОСТРОЙ  Окт.'!AN17:AO17+'[11]МЕТАЛЛОСТРОЙ  Нояб.'!AN17:AO17,'[11]МЕТАЛЛОСТРОЙ  Нояб.'!AN17:AO17,'[12]МЕТАЛЛОСТРОЙ  Дек.'!AN17:AO17)</f>
        <v>0</v>
      </c>
      <c r="AP22" s="47"/>
      <c r="AQ22" s="49">
        <f>SUM('[1]МЕТАЛЛОСТРОЙ Янв.'!AP17:AQ17,'[2]МЕТАЛЛОСТРОЙ Февр.'!AP17:AQ17,'[3]МЕТАЛЛОСТРОЙ Март'!AP17:AQ17,'[4]МЕТАЛЛОСТРОЙ  Апр.'!AP17:AQ17,'[5]МЕТАЛЛОСТРОЙ Май'!AP17:AQ17,'[6]МЕТАЛЛОСТРОЙ Июнь'!AP17:AQ17,'[7]МЕТАЛЛОСТРОЙ  Июль'!AP17:AQ17,'[8]МЕТАЛЛОСТРОЙ  Авг.'!AP17:AQ17,'[9]МЕТАЛЛОСТРОЙ  Сент.'!AP17:AQ17,'[10]МЕТАЛЛОСТРОЙ  Окт.'!AP17:AQ17+'[11]МЕТАЛЛОСТРОЙ  Нояб.'!AP17:AQ17,'[11]МЕТАЛЛОСТРОЙ  Нояб.'!AP17:AQ17,'[12]МЕТАЛЛОСТРОЙ  Дек.'!AP17:AQ17)</f>
        <v>0</v>
      </c>
      <c r="AR22" s="47"/>
      <c r="AS22" s="49">
        <f>SUM('[1]МЕТАЛЛОСТРОЙ Янв.'!AR17:AS17,'[2]МЕТАЛЛОСТРОЙ Февр.'!AR17:AS17,'[3]МЕТАЛЛОСТРОЙ Март'!AR17:AS17,'[4]МЕТАЛЛОСТРОЙ  Апр.'!AR17:AS17,'[5]МЕТАЛЛОСТРОЙ Май'!AR17:AS17,'[6]МЕТАЛЛОСТРОЙ Июнь'!AR17:AS17,'[7]МЕТАЛЛОСТРОЙ  Июль'!AR17:AS17,'[8]МЕТАЛЛОСТРОЙ  Авг.'!AR17:AS17,'[9]МЕТАЛЛОСТРОЙ  Сент.'!AR17:AS17,'[10]МЕТАЛЛОСТРОЙ  Окт.'!AR17:AS17+'[11]МЕТАЛЛОСТРОЙ  Нояб.'!AR17:AS17,'[11]МЕТАЛЛОСТРОЙ  Нояб.'!AR17:AS17,'[12]МЕТАЛЛОСТРОЙ  Дек.'!AR17:AS17)</f>
        <v>0</v>
      </c>
      <c r="AT22" s="47"/>
      <c r="AU22" s="49">
        <f>SUM('[1]МЕТАЛЛОСТРОЙ Янв.'!AT17:AU17,'[2]МЕТАЛЛОСТРОЙ Февр.'!AT17:AU17,'[3]МЕТАЛЛОСТРОЙ Март'!AT17:AU17,'[4]МЕТАЛЛОСТРОЙ  Апр.'!AT17:AU17,'[5]МЕТАЛЛОСТРОЙ Май'!AT17:AU17,'[6]МЕТАЛЛОСТРОЙ Июнь'!AT17:AU17,'[7]МЕТАЛЛОСТРОЙ  Июль'!AT17:AU17,'[8]МЕТАЛЛОСТРОЙ  Авг.'!AT17:AU17,'[9]МЕТАЛЛОСТРОЙ  Сент.'!AT17:AU17,'[10]МЕТАЛЛОСТРОЙ  Окт.'!AT17:AU17+'[11]МЕТАЛЛОСТРОЙ  Нояб.'!AT17:AU17,'[11]МЕТАЛЛОСТРОЙ  Нояб.'!AT17:AU17,'[12]МЕТАЛЛОСТРОЙ  Дек.'!AT17:AU17)</f>
        <v>0</v>
      </c>
      <c r="AV22" s="47"/>
      <c r="AW22" s="49">
        <f>SUM('[1]МЕТАЛЛОСТРОЙ Янв.'!AV17:AW17,'[2]МЕТАЛЛОСТРОЙ Февр.'!AV17:AW17,'[3]МЕТАЛЛОСТРОЙ Март'!AV17:AW17,'[4]МЕТАЛЛОСТРОЙ  Апр.'!AV17:AW17,'[5]МЕТАЛЛОСТРОЙ Май'!AV17:AW17,'[6]МЕТАЛЛОСТРОЙ Июнь'!AV17:AW17,'[7]МЕТАЛЛОСТРОЙ  Июль'!AV17:AW17,'[8]МЕТАЛЛОСТРОЙ  Авг.'!AV17:AW17,'[9]МЕТАЛЛОСТРОЙ  Сент.'!AV17:AW17,'[10]МЕТАЛЛОСТРОЙ  Окт.'!AV17:AW17+'[11]МЕТАЛЛОСТРОЙ  Нояб.'!AV17:AW17,'[11]МЕТАЛЛОСТРОЙ  Нояб.'!AV17:AW17,'[12]МЕТАЛЛОСТРОЙ  Дек.'!AV17:AW17)</f>
        <v>0</v>
      </c>
      <c r="AX22" s="47"/>
      <c r="AY22" s="49">
        <f>SUM('[1]МЕТАЛЛОСТРОЙ Янв.'!AX17:AY17,'[2]МЕТАЛЛОСТРОЙ Февр.'!AX17:AY17,'[3]МЕТАЛЛОСТРОЙ Март'!AX17:AY17,'[4]МЕТАЛЛОСТРОЙ  Апр.'!AX17:AY17,'[5]МЕТАЛЛОСТРОЙ Май'!AX17:AY17,'[6]МЕТАЛЛОСТРОЙ Июнь'!AX17:AY17,'[7]МЕТАЛЛОСТРОЙ  Июль'!AX17:AY17,'[8]МЕТАЛЛОСТРОЙ  Авг.'!AX17:AY17,'[9]МЕТАЛЛОСТРОЙ  Сент.'!AX17:AY17,'[10]МЕТАЛЛОСТРОЙ  Окт.'!AX17:AY17+'[11]МЕТАЛЛОСТРОЙ  Нояб.'!AX17:AY17,'[11]МЕТАЛЛОСТРОЙ  Нояб.'!AX17:AY17,'[12]МЕТАЛЛОСТРОЙ  Дек.'!AX17:AY17)</f>
        <v>0</v>
      </c>
      <c r="AZ22" s="47"/>
      <c r="BA22" s="49">
        <f>SUM('[1]МЕТАЛЛОСТРОЙ Янв.'!AZ17:BA17,'[2]МЕТАЛЛОСТРОЙ Февр.'!AZ17:BA17,'[3]МЕТАЛЛОСТРОЙ Март'!AZ17:BA17,'[4]МЕТАЛЛОСТРОЙ  Апр.'!AZ17:BA17,'[5]МЕТАЛЛОСТРОЙ Май'!AZ17:BA17,'[6]МЕТАЛЛОСТРОЙ Июнь'!AZ17:BA17,'[7]МЕТАЛЛОСТРОЙ  Июль'!AZ17:BA17,'[8]МЕТАЛЛОСТРОЙ  Авг.'!AZ17:BA17,'[9]МЕТАЛЛОСТРОЙ  Сент.'!AZ17:BA17,'[10]МЕТАЛЛОСТРОЙ  Окт.'!AZ17:BA17+'[11]МЕТАЛЛОСТРОЙ  Нояб.'!AZ17:BA17,'[11]МЕТАЛЛОСТРОЙ  Нояб.'!AZ17:BA17,'[12]МЕТАЛЛОСТРОЙ  Дек.'!AZ17:BA17)</f>
        <v>0</v>
      </c>
      <c r="BB22" s="47"/>
      <c r="BC22" s="49">
        <f>SUM('[1]МЕТАЛЛОСТРОЙ Янв.'!BB17:BC17,'[2]МЕТАЛЛОСТРОЙ Февр.'!BB17:BC17,'[3]МЕТАЛЛОСТРОЙ Март'!BB17:BC17,'[4]МЕТАЛЛОСТРОЙ  Апр.'!BB17:BC17,'[5]МЕТАЛЛОСТРОЙ Май'!BB17:BC17,'[6]МЕТАЛЛОСТРОЙ Июнь'!BB17:BC17,'[7]МЕТАЛЛОСТРОЙ  Июль'!BB17:BC17,'[8]МЕТАЛЛОСТРОЙ  Авг.'!BB17:BC17,'[9]МЕТАЛЛОСТРОЙ  Сент.'!BB17:BC17,'[10]МЕТАЛЛОСТРОЙ  Окт.'!BB17:BC17+'[11]МЕТАЛЛОСТРОЙ  Нояб.'!BB17:BC17,'[11]МЕТАЛЛОСТРОЙ  Нояб.'!BB17:BC17,'[12]МЕТАЛЛОСТРОЙ  Дек.'!BB17:BC17)</f>
        <v>0</v>
      </c>
      <c r="BD22" s="47"/>
      <c r="BE22" s="49">
        <f>SUM('[1]МЕТАЛЛОСТРОЙ Янв.'!BD17:BE17,'[2]МЕТАЛЛОСТРОЙ Февр.'!BD17:BE17,'[3]МЕТАЛЛОСТРОЙ Март'!BD17:BE17,'[4]МЕТАЛЛОСТРОЙ  Апр.'!BD17:BE17,'[5]МЕТАЛЛОСТРОЙ Май'!BD17:BE17,'[6]МЕТАЛЛОСТРОЙ Июнь'!BD17:BE17,'[7]МЕТАЛЛОСТРОЙ  Июль'!BD17:BE17,'[8]МЕТАЛЛОСТРОЙ  Авг.'!BD17:BE17,'[9]МЕТАЛЛОСТРОЙ  Сент.'!BD17:BE17,'[10]МЕТАЛЛОСТРОЙ  Окт.'!BD17:BE17+'[11]МЕТАЛЛОСТРОЙ  Нояб.'!BD17:BE17,'[11]МЕТАЛЛОСТРОЙ  Нояб.'!BD17:BE17,'[12]МЕТАЛЛОСТРОЙ  Дек.'!BD17:BE17)</f>
        <v>0</v>
      </c>
      <c r="BF22" s="47"/>
      <c r="BG22" s="49">
        <f>SUM('[1]МЕТАЛЛОСТРОЙ Янв.'!BF17:BG17,'[2]МЕТАЛЛОСТРОЙ Февр.'!BF17:BG17,'[3]МЕТАЛЛОСТРОЙ Март'!BF17:BG17,'[4]МЕТАЛЛОСТРОЙ  Апр.'!BF17:BG17,'[5]МЕТАЛЛОСТРОЙ Май'!BF17:BG17,'[6]МЕТАЛЛОСТРОЙ Июнь'!BF17:BG17,'[7]МЕТАЛЛОСТРОЙ  Июль'!BF17:BG17,'[8]МЕТАЛЛОСТРОЙ  Авг.'!BF17:BG17,'[9]МЕТАЛЛОСТРОЙ  Сент.'!BF17:BG17,'[10]МЕТАЛЛОСТРОЙ  Окт.'!BF17:BG17+'[11]МЕТАЛЛОСТРОЙ  Нояб.'!BF17:BG17,'[11]МЕТАЛЛОСТРОЙ  Нояб.'!BF17:BG17,'[12]МЕТАЛЛОСТРОЙ  Дек.'!BF17:BG17)</f>
        <v>0</v>
      </c>
      <c r="BH22" s="47"/>
      <c r="BI22" s="49">
        <f>SUM('[1]МЕТАЛЛОСТРОЙ Янв.'!BH17:BI17,'[2]МЕТАЛЛОСТРОЙ Февр.'!BH17:BI17,'[3]МЕТАЛЛОСТРОЙ Март'!BH17:BI17,'[4]МЕТАЛЛОСТРОЙ  Апр.'!BH17:BI17,'[5]МЕТАЛЛОСТРОЙ Май'!BH17:BI17,'[6]МЕТАЛЛОСТРОЙ Июнь'!BH17:BI17,'[7]МЕТАЛЛОСТРОЙ  Июль'!BH17:BI17,'[8]МЕТАЛЛОСТРОЙ  Авг.'!BH17:BI17,'[9]МЕТАЛЛОСТРОЙ  Сент.'!BH17:BI17,'[10]МЕТАЛЛОСТРОЙ  Окт.'!BH17:BI17+'[11]МЕТАЛЛОСТРОЙ  Нояб.'!BH17:BI17,'[11]МЕТАЛЛОСТРОЙ  Нояб.'!BH17:BI17,'[12]МЕТАЛЛОСТРОЙ  Дек.'!BH17:BI17)</f>
        <v>0</v>
      </c>
      <c r="BJ22" s="47"/>
      <c r="BK22" s="49">
        <f>SUM('[1]МЕТАЛЛОСТРОЙ Янв.'!BJ17:BK17,'[2]МЕТАЛЛОСТРОЙ Февр.'!BJ17:BK17,'[3]МЕТАЛЛОСТРОЙ Март'!BJ17:BK17,'[4]МЕТАЛЛОСТРОЙ  Апр.'!BJ17:BK17,'[5]МЕТАЛЛОСТРОЙ Май'!BJ17:BK17,'[6]МЕТАЛЛОСТРОЙ Июнь'!BJ17:BK17,'[7]МЕТАЛЛОСТРОЙ  Июль'!BJ17:BK17,'[8]МЕТАЛЛОСТРОЙ  Авг.'!BJ17:BK17,'[9]МЕТАЛЛОСТРОЙ  Сент.'!BJ17:BK17,'[10]МЕТАЛЛОСТРОЙ  Окт.'!BJ17:BK17+'[11]МЕТАЛЛОСТРОЙ  Нояб.'!BJ17:BK17,'[11]МЕТАЛЛОСТРОЙ  Нояб.'!BJ17:BK17,'[12]МЕТАЛЛОСТРОЙ  Дек.'!BJ17:BK17)</f>
        <v>0</v>
      </c>
      <c r="BL22" s="47"/>
      <c r="BM22" s="49">
        <f>SUM('[1]МЕТАЛЛОСТРОЙ Янв.'!BL17:BM17,'[2]МЕТАЛЛОСТРОЙ Февр.'!BL17:BM17,'[3]МЕТАЛЛОСТРОЙ Март'!BL17:BM17,'[4]МЕТАЛЛОСТРОЙ  Апр.'!BL17:BM17,'[5]МЕТАЛЛОСТРОЙ Май'!BL17:BM17,'[6]МЕТАЛЛОСТРОЙ Июнь'!BL17:BM17,'[7]МЕТАЛЛОСТРОЙ  Июль'!BL17:BM17,'[8]МЕТАЛЛОСТРОЙ  Авг.'!BL17:BM17,'[9]МЕТАЛЛОСТРОЙ  Сент.'!BL17:BM17,'[10]МЕТАЛЛОСТРОЙ  Окт.'!BL17:BM17+'[11]МЕТАЛЛОСТРОЙ  Нояб.'!BL17:BM17,'[11]МЕТАЛЛОСТРОЙ  Нояб.'!BL17:BM17,'[12]МЕТАЛЛОСТРОЙ  Дек.'!BL17:BM17)</f>
        <v>0</v>
      </c>
      <c r="BN22" s="47"/>
      <c r="BO22" s="49">
        <f>SUM('[1]МЕТАЛЛОСТРОЙ Янв.'!BN17:BO17,'[2]МЕТАЛЛОСТРОЙ Февр.'!BN17:BO17,'[3]МЕТАЛЛОСТРОЙ Март'!BN17:BO17,'[4]МЕТАЛЛОСТРОЙ  Апр.'!BN17:BO17,'[5]МЕТАЛЛОСТРОЙ Май'!BN17:BO17,'[6]МЕТАЛЛОСТРОЙ Июнь'!BN17:BO17,'[7]МЕТАЛЛОСТРОЙ  Июль'!BN17:BO17,'[8]МЕТАЛЛОСТРОЙ  Авг.'!BN17:BO17,'[9]МЕТАЛЛОСТРОЙ  Сент.'!BN17:BO17,'[10]МЕТАЛЛОСТРОЙ  Окт.'!BN17:BO17+'[11]МЕТАЛЛОСТРОЙ  Нояб.'!BN17:BO17,'[11]МЕТАЛЛОСТРОЙ  Нояб.'!BN17:BO17,'[12]МЕТАЛЛОСТРОЙ  Дек.'!BN17:BO17)</f>
        <v>0</v>
      </c>
      <c r="BP22" s="47"/>
      <c r="BQ22" s="49">
        <f>SUM('[1]МЕТАЛЛОСТРОЙ Янв.'!BP17:BQ17,'[2]МЕТАЛЛОСТРОЙ Февр.'!BP17:BQ17,'[3]МЕТАЛЛОСТРОЙ Март'!BP17:BQ17,'[4]МЕТАЛЛОСТРОЙ  Апр.'!BP17:BQ17,'[5]МЕТАЛЛОСТРОЙ Май'!BP17:BQ17,'[6]МЕТАЛЛОСТРОЙ Июнь'!BP17:BQ17,'[7]МЕТАЛЛОСТРОЙ  Июль'!BP17:BQ17,'[8]МЕТАЛЛОСТРОЙ  Авг.'!BP17:BQ17,'[9]МЕТАЛЛОСТРОЙ  Сент.'!BP17:BQ17,'[10]МЕТАЛЛОСТРОЙ  Окт.'!BP17:BQ17+'[11]МЕТАЛЛОСТРОЙ  Нояб.'!BP17:BQ17,'[11]МЕТАЛЛОСТРОЙ  Нояб.'!BP17:BQ17,'[12]МЕТАЛЛОСТРОЙ  Дек.'!BP17:BQ17)</f>
        <v>0</v>
      </c>
      <c r="BR22" s="47"/>
      <c r="BS22" s="49">
        <f>SUM('[1]МЕТАЛЛОСТРОЙ Янв.'!BR17:BS17,'[2]МЕТАЛЛОСТРОЙ Февр.'!BR17:BS17,'[3]МЕТАЛЛОСТРОЙ Март'!BR17:BS17,'[4]МЕТАЛЛОСТРОЙ  Апр.'!BR17:BS17,'[5]МЕТАЛЛОСТРОЙ Май'!BR17:BS17,'[6]МЕТАЛЛОСТРОЙ Июнь'!BR17:BS17,'[7]МЕТАЛЛОСТРОЙ  Июль'!BR17:BS17,'[8]МЕТАЛЛОСТРОЙ  Авг.'!BR17:BS17,'[9]МЕТАЛЛОСТРОЙ  Сент.'!BR17:BS17,'[10]МЕТАЛЛОСТРОЙ  Окт.'!BR17:BS17+'[11]МЕТАЛЛОСТРОЙ  Нояб.'!BR17:BS17,'[11]МЕТАЛЛОСТРОЙ  Нояб.'!BR17:BS17,'[12]МЕТАЛЛОСТРОЙ  Дек.'!BR17:BS17)</f>
        <v>0</v>
      </c>
      <c r="BT22" s="47"/>
      <c r="BU22" s="49">
        <f>SUM('[1]МЕТАЛЛОСТРОЙ Янв.'!BT17:BU17,'[2]МЕТАЛЛОСТРОЙ Февр.'!BT17:BU17,'[3]МЕТАЛЛОСТРОЙ Март'!BT17:BU17,'[4]МЕТАЛЛОСТРОЙ  Апр.'!BT17:BU17,'[5]МЕТАЛЛОСТРОЙ Май'!BT17:BU17,'[6]МЕТАЛЛОСТРОЙ Июнь'!BT17:BU17,'[7]МЕТАЛЛОСТРОЙ  Июль'!BT17:BU17,'[8]МЕТАЛЛОСТРОЙ  Авг.'!BT17:BU17,'[9]МЕТАЛЛОСТРОЙ  Сент.'!BT17:BU17,'[10]МЕТАЛЛОСТРОЙ  Окт.'!BT17:BU17+'[11]МЕТАЛЛОСТРОЙ  Нояб.'!BT17:BU17,'[11]МЕТАЛЛОСТРОЙ  Нояб.'!BT17:BU17,'[12]МЕТАЛЛОСТРОЙ  Дек.'!BT17:BU17)</f>
        <v>0</v>
      </c>
      <c r="BV22" s="47"/>
      <c r="BW22" s="49">
        <f>SUM('[1]МЕТАЛЛОСТРОЙ Янв.'!BV17:BW17,'[2]МЕТАЛЛОСТРОЙ Февр.'!BV17:BW17,'[3]МЕТАЛЛОСТРОЙ Март'!BV17:BW17,'[4]МЕТАЛЛОСТРОЙ  Апр.'!BV17:BW17,'[5]МЕТАЛЛОСТРОЙ Май'!BV17:BW17,'[6]МЕТАЛЛОСТРОЙ Июнь'!BV17:BW17,'[7]МЕТАЛЛОСТРОЙ  Июль'!BV17:BW17,'[8]МЕТАЛЛОСТРОЙ  Авг.'!BV17:BW17,'[9]МЕТАЛЛОСТРОЙ  Сент.'!BV17:BW17,'[10]МЕТАЛЛОСТРОЙ  Окт.'!BV17:BW17+'[11]МЕТАЛЛОСТРОЙ  Нояб.'!BV17:BW17,'[11]МЕТАЛЛОСТРОЙ  Нояб.'!BV17:BW17,'[12]МЕТАЛЛОСТРОЙ  Дек.'!BV17:BW17)</f>
        <v>0</v>
      </c>
      <c r="BX22" s="47"/>
      <c r="BY22" s="49">
        <f>SUM('[1]МЕТАЛЛОСТРОЙ Янв.'!BX17:BY17,'[2]МЕТАЛЛОСТРОЙ Февр.'!BX17:BY17,'[3]МЕТАЛЛОСТРОЙ Март'!BX17:BY17,'[4]МЕТАЛЛОСТРОЙ  Апр.'!BX17:BY17,'[5]МЕТАЛЛОСТРОЙ Май'!BX17:BY17,'[6]МЕТАЛЛОСТРОЙ Июнь'!BX17:BY17,'[7]МЕТАЛЛОСТРОЙ  Июль'!BX17:BY17,'[8]МЕТАЛЛОСТРОЙ  Авг.'!BX17:BY17,'[9]МЕТАЛЛОСТРОЙ  Сент.'!BX17:BY17,'[10]МЕТАЛЛОСТРОЙ  Окт.'!BX17:BY17+'[11]МЕТАЛЛОСТРОЙ  Нояб.'!BX17:BY17,'[11]МЕТАЛЛОСТРОЙ  Нояб.'!BX17:BY17,'[12]МЕТАЛЛОСТРОЙ  Дек.'!BX17:BY17)</f>
        <v>0</v>
      </c>
      <c r="BZ22" s="47"/>
      <c r="CA22" s="49">
        <f>SUM('[1]МЕТАЛЛОСТРОЙ Янв.'!BZ17:CA17,'[2]МЕТАЛЛОСТРОЙ Февр.'!BZ17:CA17,'[3]МЕТАЛЛОСТРОЙ Март'!BZ17:CA17,'[4]МЕТАЛЛОСТРОЙ  Апр.'!BZ17:CA17,'[5]МЕТАЛЛОСТРОЙ Май'!BZ17:CA17,'[6]МЕТАЛЛОСТРОЙ Июнь'!BZ17:CA17,'[7]МЕТАЛЛОСТРОЙ  Июль'!BZ17:CA17,'[8]МЕТАЛЛОСТРОЙ  Авг.'!BZ17:CA17,'[9]МЕТАЛЛОСТРОЙ  Сент.'!BZ17:CA17,'[10]МЕТАЛЛОСТРОЙ  Окт.'!BZ17:CA17+'[11]МЕТАЛЛОСТРОЙ  Нояб.'!BZ17:CA17,'[11]МЕТАЛЛОСТРОЙ  Нояб.'!BZ17:CA17,'[12]МЕТАЛЛОСТРОЙ  Дек.'!BZ17:CA17)</f>
        <v>0</v>
      </c>
      <c r="CB22" s="47"/>
      <c r="CC22" s="49">
        <f>SUM('[1]МЕТАЛЛОСТРОЙ Янв.'!CB17:CC17,'[2]МЕТАЛЛОСТРОЙ Февр.'!CB17:CC17,'[3]МЕТАЛЛОСТРОЙ Март'!CB17:CC17,'[4]МЕТАЛЛОСТРОЙ  Апр.'!CB17:CC17,'[5]МЕТАЛЛОСТРОЙ Май'!CB17:CC17,'[6]МЕТАЛЛОСТРОЙ Июнь'!CB17:CC17,'[7]МЕТАЛЛОСТРОЙ  Июль'!CB17:CC17,'[8]МЕТАЛЛОСТРОЙ  Авг.'!CB17:CC17,'[9]МЕТАЛЛОСТРОЙ  Сент.'!CB17:CC17,'[10]МЕТАЛЛОСТРОЙ  Окт.'!CB17:CC17+'[11]МЕТАЛЛОСТРОЙ  Нояб.'!CB17:CC17,'[11]МЕТАЛЛОСТРОЙ  Нояб.'!CB17:CC17,'[12]МЕТАЛЛОСТРОЙ  Дек.'!CB17:CC17)</f>
        <v>0</v>
      </c>
      <c r="CD22" s="47"/>
      <c r="CE22" s="49">
        <f>SUM('[1]МЕТАЛЛОСТРОЙ Янв.'!CD17:CE17,'[2]МЕТАЛЛОСТРОЙ Февр.'!CD17:CE17,'[3]МЕТАЛЛОСТРОЙ Март'!CD17:CE17,'[4]МЕТАЛЛОСТРОЙ  Апр.'!CD17:CE17,'[5]МЕТАЛЛОСТРОЙ Май'!CD17:CE17,'[6]МЕТАЛЛОСТРОЙ Июнь'!CD17:CE17,'[7]МЕТАЛЛОСТРОЙ  Июль'!CD17:CE17,'[8]МЕТАЛЛОСТРОЙ  Авг.'!CD17:CE17,'[9]МЕТАЛЛОСТРОЙ  Сент.'!CD17:CE17,'[10]МЕТАЛЛОСТРОЙ  Окт.'!CD17:CE17+'[11]МЕТАЛЛОСТРОЙ  Нояб.'!CD17:CE17,'[11]МЕТАЛЛОСТРОЙ  Нояб.'!CD17:CE17,'[12]МЕТАЛЛОСТРОЙ  Дек.'!CD17:CE17)</f>
        <v>0</v>
      </c>
      <c r="CF22" s="47"/>
      <c r="CG22" s="49">
        <f>SUM('[1]МЕТАЛЛОСТРОЙ Янв.'!CF17:CG17,'[2]МЕТАЛЛОСТРОЙ Февр.'!CF17:CG17,'[3]МЕТАЛЛОСТРОЙ Март'!CF17:CG17,'[4]МЕТАЛЛОСТРОЙ  Апр.'!CF17:CG17,'[5]МЕТАЛЛОСТРОЙ Май'!CF17:CG17,'[6]МЕТАЛЛОСТРОЙ Июнь'!CF17:CG17,'[7]МЕТАЛЛОСТРОЙ  Июль'!CF17:CG17,'[8]МЕТАЛЛОСТРОЙ  Авг.'!CF17:CG17,'[9]МЕТАЛЛОСТРОЙ  Сент.'!CF17:CG17,'[10]МЕТАЛЛОСТРОЙ  Окт.'!CF17:CG17+'[11]МЕТАЛЛОСТРОЙ  Нояб.'!CF17:CG17,'[11]МЕТАЛЛОСТРОЙ  Нояб.'!CF17:CG17,'[12]МЕТАЛЛОСТРОЙ  Дек.'!CF17:CG17)</f>
        <v>0</v>
      </c>
      <c r="CH22" s="47"/>
      <c r="CI22" s="49">
        <f>SUM('[1]МЕТАЛЛОСТРОЙ Янв.'!CH17:CI17,'[2]МЕТАЛЛОСТРОЙ Февр.'!CH17:CI17,'[3]МЕТАЛЛОСТРОЙ Март'!CH17:CI17,'[4]МЕТАЛЛОСТРОЙ  Апр.'!CH17:CI17,'[5]МЕТАЛЛОСТРОЙ Май'!CH17:CI17,'[6]МЕТАЛЛОСТРОЙ Июнь'!CH17:CI17,'[7]МЕТАЛЛОСТРОЙ  Июль'!CH17:CI17,'[8]МЕТАЛЛОСТРОЙ  Авг.'!CH17:CI17,'[9]МЕТАЛЛОСТРОЙ  Сент.'!CH17:CI17,'[10]МЕТАЛЛОСТРОЙ  Окт.'!CH17:CI17+'[11]МЕТАЛЛОСТРОЙ  Нояб.'!CH17:CI17,'[11]МЕТАЛЛОСТРОЙ  Нояб.'!CH17:CI17,'[12]МЕТАЛЛОСТРОЙ  Дек.'!CH17:CI17)</f>
        <v>0</v>
      </c>
      <c r="CJ22" s="47"/>
      <c r="CK22" s="49">
        <f>SUM('[1]МЕТАЛЛОСТРОЙ Янв.'!CJ17:CK17,'[2]МЕТАЛЛОСТРОЙ Февр.'!CJ17:CK17,'[3]МЕТАЛЛОСТРОЙ Март'!CJ17:CK17,'[4]МЕТАЛЛОСТРОЙ  Апр.'!CJ17:CK17,'[5]МЕТАЛЛОСТРОЙ Май'!CJ17:CK17,'[6]МЕТАЛЛОСТРОЙ Июнь'!CJ17:CK17,'[7]МЕТАЛЛОСТРОЙ  Июль'!CJ17:CK17,'[8]МЕТАЛЛОСТРОЙ  Авг.'!CJ17:CK17,'[9]МЕТАЛЛОСТРОЙ  Сент.'!CJ17:CK17,'[10]МЕТАЛЛОСТРОЙ  Окт.'!CJ17:CK17+'[11]МЕТАЛЛОСТРОЙ  Нояб.'!CJ17:CK17,'[11]МЕТАЛЛОСТРОЙ  Нояб.'!CJ17:CK17,'[12]МЕТАЛЛОСТРОЙ  Дек.'!CJ17:CK17)</f>
        <v>0</v>
      </c>
      <c r="CL22" s="47"/>
      <c r="CM22" s="49">
        <f>SUM('[1]МЕТАЛЛОСТРОЙ Янв.'!CL17:CM17,'[2]МЕТАЛЛОСТРОЙ Февр.'!CL17:CM17,'[3]МЕТАЛЛОСТРОЙ Март'!CL17:CM17,'[4]МЕТАЛЛОСТРОЙ  Апр.'!CL17:CM17,'[5]МЕТАЛЛОСТРОЙ Май'!CL17:CM17,'[6]МЕТАЛЛОСТРОЙ Июнь'!CL17:CM17,'[7]МЕТАЛЛОСТРОЙ  Июль'!CL17:CM17,'[8]МЕТАЛЛОСТРОЙ  Авг.'!CL17:CM17,'[9]МЕТАЛЛОСТРОЙ  Сент.'!CL17:CM17,'[10]МЕТАЛЛОСТРОЙ  Окт.'!CL17:CM17+'[11]МЕТАЛЛОСТРОЙ  Нояб.'!CL17:CM17,'[11]МЕТАЛЛОСТРОЙ  Нояб.'!CL17:CM17,'[12]МЕТАЛЛОСТРОЙ  Дек.'!CL17:CM17)</f>
        <v>0</v>
      </c>
      <c r="CN22" s="47"/>
      <c r="CO22" s="49">
        <f>SUM('[1]МЕТАЛЛОСТРОЙ Янв.'!CN17:CO17,'[2]МЕТАЛЛОСТРОЙ Февр.'!CN17:CO17,'[3]МЕТАЛЛОСТРОЙ Март'!CN17:CO17,'[4]МЕТАЛЛОСТРОЙ  Апр.'!CN17:CO17,'[5]МЕТАЛЛОСТРОЙ Май'!CN17:CO17,'[6]МЕТАЛЛОСТРОЙ Июнь'!CN17:CO17,'[7]МЕТАЛЛОСТРОЙ  Июль'!CN17:CO17,'[8]МЕТАЛЛОСТРОЙ  Авг.'!CN17:CO17,'[9]МЕТАЛЛОСТРОЙ  Сент.'!CN17:CO17,'[10]МЕТАЛЛОСТРОЙ  Окт.'!CN17:CO17+'[11]МЕТАЛЛОСТРОЙ  Нояб.'!CN17:CO17,'[11]МЕТАЛЛОСТРОЙ  Нояб.'!CN17:CO17,'[12]МЕТАЛЛОСТРОЙ  Дек.'!CN17:CO17)</f>
        <v>0</v>
      </c>
      <c r="CQ22" s="94"/>
    </row>
    <row r="23" spans="1:95" ht="15.95" customHeight="1" x14ac:dyDescent="0.25">
      <c r="A23" s="201" t="s">
        <v>18</v>
      </c>
      <c r="B23" s="233" t="s">
        <v>9</v>
      </c>
      <c r="C23" s="24" t="s">
        <v>10</v>
      </c>
      <c r="D23" s="47"/>
      <c r="E23" s="49">
        <f>SUM('[1]МЕТАЛЛОСТРОЙ Янв.'!D18:E18,'[2]МЕТАЛЛОСТРОЙ Февр.'!D18:E18,'[3]МЕТАЛЛОСТРОЙ Март'!D18:E18,'[4]МЕТАЛЛОСТРОЙ  Апр.'!D18:E18,'[5]МЕТАЛЛОСТРОЙ Май'!D18:E18,'[6]МЕТАЛЛОСТРОЙ Июнь'!D18:E18,'[7]МЕТАЛЛОСТРОЙ  Июль'!D18:E18,'[8]МЕТАЛЛОСТРОЙ  Авг.'!D18:E18,'[9]МЕТАЛЛОСТРОЙ  Сент.'!D18:E18,'[10]МЕТАЛЛОСТРОЙ  Окт.'!D18:E18+'[11]МЕТАЛЛОСТРОЙ  Нояб.'!D18:E18,'[11]МЕТАЛЛОСТРОЙ  Нояб.'!D18:E18,'[12]МЕТАЛЛОСТРОЙ  Дек.'!D18:E18)</f>
        <v>0</v>
      </c>
      <c r="F23" s="47"/>
      <c r="G23" s="49">
        <f>SUM('[1]МЕТАЛЛОСТРОЙ Янв.'!F18:G18,'[2]МЕТАЛЛОСТРОЙ Февр.'!F18:G18,'[3]МЕТАЛЛОСТРОЙ Март'!F18:G18,'[4]МЕТАЛЛОСТРОЙ  Апр.'!F18:G18,'[5]МЕТАЛЛОСТРОЙ Май'!F18:G18,'[6]МЕТАЛЛОСТРОЙ Июнь'!F18:G18,'[7]МЕТАЛЛОСТРОЙ  Июль'!F18:G18,'[8]МЕТАЛЛОСТРОЙ  Авг.'!F18:G18,'[9]МЕТАЛЛОСТРОЙ  Сент.'!F18:G18,'[10]МЕТАЛЛОСТРОЙ  Окт.'!F18:G18+'[11]МЕТАЛЛОСТРОЙ  Нояб.'!F18:G18,'[11]МЕТАЛЛОСТРОЙ  Нояб.'!F18:G18,'[12]МЕТАЛЛОСТРОЙ  Дек.'!F18:G18)</f>
        <v>0</v>
      </c>
      <c r="H23" s="47"/>
      <c r="I23" s="49">
        <f>SUM('[1]МЕТАЛЛОСТРОЙ Янв.'!H18:I18,'[2]МЕТАЛЛОСТРОЙ Февр.'!H18:I18,'[3]МЕТАЛЛОСТРОЙ Март'!H18:I18,'[4]МЕТАЛЛОСТРОЙ  Апр.'!H18:I18,'[5]МЕТАЛЛОСТРОЙ Май'!H18:I18,'[6]МЕТАЛЛОСТРОЙ Июнь'!H18:I18,'[7]МЕТАЛЛОСТРОЙ  Июль'!H18:I18,'[8]МЕТАЛЛОСТРОЙ  Авг.'!H18:I18,'[9]МЕТАЛЛОСТРОЙ  Сент.'!H18:I18,'[10]МЕТАЛЛОСТРОЙ  Окт.'!H18:I18+'[11]МЕТАЛЛОСТРОЙ  Нояб.'!H18:I18,'[11]МЕТАЛЛОСТРОЙ  Нояб.'!H18:I18,'[12]МЕТАЛЛОСТРОЙ  Дек.'!H18:I18)</f>
        <v>0</v>
      </c>
      <c r="J23" s="47"/>
      <c r="K23" s="49">
        <f>SUM('[1]МЕТАЛЛОСТРОЙ Янв.'!J18:K18,'[2]МЕТАЛЛОСТРОЙ Февр.'!J18:K18,'[3]МЕТАЛЛОСТРОЙ Март'!J18:K18,'[4]МЕТАЛЛОСТРОЙ  Апр.'!J18:K18,'[5]МЕТАЛЛОСТРОЙ Май'!J18:K18,'[6]МЕТАЛЛОСТРОЙ Июнь'!J18:K18,'[7]МЕТАЛЛОСТРОЙ  Июль'!J18:K18,'[8]МЕТАЛЛОСТРОЙ  Авг.'!J18:K18,'[9]МЕТАЛЛОСТРОЙ  Сент.'!J18:K18,'[10]МЕТАЛЛОСТРОЙ  Окт.'!J18:K18+'[11]МЕТАЛЛОСТРОЙ  Нояб.'!J18:K18,'[11]МЕТАЛЛОСТРОЙ  Нояб.'!J18:K18,'[12]МЕТАЛЛОСТРОЙ  Дек.'!J18:K18)</f>
        <v>0</v>
      </c>
      <c r="L23" s="47"/>
      <c r="M23" s="49">
        <f>SUM('[1]МЕТАЛЛОСТРОЙ Янв.'!L18:M18,'[2]МЕТАЛЛОСТРОЙ Февр.'!L18:M18,'[3]МЕТАЛЛОСТРОЙ Март'!L18:M18,'[4]МЕТАЛЛОСТРОЙ  Апр.'!L18:M18,'[5]МЕТАЛЛОСТРОЙ Май'!L18:M18,'[6]МЕТАЛЛОСТРОЙ Июнь'!L18:M18,'[7]МЕТАЛЛОСТРОЙ  Июль'!L18:M18,'[8]МЕТАЛЛОСТРОЙ  Авг.'!L18:M18,'[9]МЕТАЛЛОСТРОЙ  Сент.'!L18:M18,'[10]МЕТАЛЛОСТРОЙ  Окт.'!L18:M18+'[11]МЕТАЛЛОСТРОЙ  Нояб.'!L18:M18,'[11]МЕТАЛЛОСТРОЙ  Нояб.'!L18:M18,'[12]МЕТАЛЛОСТРОЙ  Дек.'!L18:M18)</f>
        <v>0</v>
      </c>
      <c r="N23" s="47"/>
      <c r="O23" s="49">
        <f>SUM('[1]МЕТАЛЛОСТРОЙ Янв.'!N18:O18,'[2]МЕТАЛЛОСТРОЙ Февр.'!N18:O18,'[3]МЕТАЛЛОСТРОЙ Март'!N18:O18,'[4]МЕТАЛЛОСТРОЙ  Апр.'!N18:O18,'[5]МЕТАЛЛОСТРОЙ Май'!N18:O18,'[6]МЕТАЛЛОСТРОЙ Июнь'!N18:O18,'[7]МЕТАЛЛОСТРОЙ  Июль'!N18:O18,'[8]МЕТАЛЛОСТРОЙ  Авг.'!N18:O18,'[9]МЕТАЛЛОСТРОЙ  Сент.'!N18:O18,'[10]МЕТАЛЛОСТРОЙ  Окт.'!N18:O18+'[11]МЕТАЛЛОСТРОЙ  Нояб.'!N18:O18,'[11]МЕТАЛЛОСТРОЙ  Нояб.'!N18:O18,'[12]МЕТАЛЛОСТРОЙ  Дек.'!N18:O18)</f>
        <v>0</v>
      </c>
      <c r="P23" s="47"/>
      <c r="Q23" s="49">
        <f>SUM('[1]МЕТАЛЛОСТРОЙ Янв.'!P18:Q18,'[2]МЕТАЛЛОСТРОЙ Февр.'!P18:Q18,'[3]МЕТАЛЛОСТРОЙ Март'!P18:Q18,'[4]МЕТАЛЛОСТРОЙ  Апр.'!P18:Q18,'[5]МЕТАЛЛОСТРОЙ Май'!P18:Q18,'[6]МЕТАЛЛОСТРОЙ Июнь'!P18:Q18,'[7]МЕТАЛЛОСТРОЙ  Июль'!P18:Q18,'[8]МЕТАЛЛОСТРОЙ  Авг.'!P18:Q18,'[9]МЕТАЛЛОСТРОЙ  Сент.'!P18:Q18,'[10]МЕТАЛЛОСТРОЙ  Окт.'!P18:Q18+'[11]МЕТАЛЛОСТРОЙ  Нояб.'!P18:Q18,'[11]МЕТАЛЛОСТРОЙ  Нояб.'!P18:Q18,'[12]МЕТАЛЛОСТРОЙ  Дек.'!P18:Q18)</f>
        <v>0</v>
      </c>
      <c r="R23" s="47"/>
      <c r="S23" s="49">
        <f>SUM('[1]МЕТАЛЛОСТРОЙ Янв.'!R18:S18,'[2]МЕТАЛЛОСТРОЙ Февр.'!R18:S18,'[3]МЕТАЛЛОСТРОЙ Март'!R18:S18,'[4]МЕТАЛЛОСТРОЙ  Апр.'!R18:S18,'[5]МЕТАЛЛОСТРОЙ Май'!R18:S18,'[6]МЕТАЛЛОСТРОЙ Июнь'!R18:S18,'[7]МЕТАЛЛОСТРОЙ  Июль'!R18:S18,'[8]МЕТАЛЛОСТРОЙ  Авг.'!R18:S18,'[9]МЕТАЛЛОСТРОЙ  Сент.'!R18:S18,'[10]МЕТАЛЛОСТРОЙ  Окт.'!R18:S18+'[11]МЕТАЛЛОСТРОЙ  Нояб.'!R18:S18,'[11]МЕТАЛЛОСТРОЙ  Нояб.'!R18:S18,'[12]МЕТАЛЛОСТРОЙ  Дек.'!R18:S18)</f>
        <v>0</v>
      </c>
      <c r="T23" s="47"/>
      <c r="U23" s="49">
        <f>SUM('[1]МЕТАЛЛОСТРОЙ Янв.'!T18:U18,'[2]МЕТАЛЛОСТРОЙ Февр.'!T18:U18,'[3]МЕТАЛЛОСТРОЙ Март'!T18:U18,'[4]МЕТАЛЛОСТРОЙ  Апр.'!T18:U18,'[5]МЕТАЛЛОСТРОЙ Май'!T18:U18,'[6]МЕТАЛЛОСТРОЙ Июнь'!T18:U18,'[7]МЕТАЛЛОСТРОЙ  Июль'!T18:U18,'[8]МЕТАЛЛОСТРОЙ  Авг.'!T18:U18,'[9]МЕТАЛЛОСТРОЙ  Сент.'!T18:U18,'[10]МЕТАЛЛОСТРОЙ  Окт.'!T18:U18+'[11]МЕТАЛЛОСТРОЙ  Нояб.'!T18:U18,'[11]МЕТАЛЛОСТРОЙ  Нояб.'!T18:U18,'[12]МЕТАЛЛОСТРОЙ  Дек.'!T18:U18)</f>
        <v>0</v>
      </c>
      <c r="V23" s="47"/>
      <c r="W23" s="49">
        <f>SUM('[1]МЕТАЛЛОСТРОЙ Янв.'!V18:W18,'[2]МЕТАЛЛОСТРОЙ Февр.'!V18:W18,'[3]МЕТАЛЛОСТРОЙ Март'!V18:W18,'[4]МЕТАЛЛОСТРОЙ  Апр.'!V18:W18,'[5]МЕТАЛЛОСТРОЙ Май'!V18:W18,'[6]МЕТАЛЛОСТРОЙ Июнь'!V18:W18,'[7]МЕТАЛЛОСТРОЙ  Июль'!V18:W18,'[8]МЕТАЛЛОСТРОЙ  Авг.'!V18:W18,'[9]МЕТАЛЛОСТРОЙ  Сент.'!V18:W18,'[10]МЕТАЛЛОСТРОЙ  Окт.'!V18:W18+'[11]МЕТАЛЛОСТРОЙ  Нояб.'!V18:W18,'[11]МЕТАЛЛОСТРОЙ  Нояб.'!V18:W18,'[12]МЕТАЛЛОСТРОЙ  Дек.'!V18:W18)</f>
        <v>0</v>
      </c>
      <c r="X23" s="47"/>
      <c r="Y23" s="49">
        <f>SUM('[1]МЕТАЛЛОСТРОЙ Янв.'!X18:Y18,'[2]МЕТАЛЛОСТРОЙ Февр.'!X18:Y18,'[3]МЕТАЛЛОСТРОЙ Март'!X18:Y18,'[4]МЕТАЛЛОСТРОЙ  Апр.'!X18:Y18,'[5]МЕТАЛЛОСТРОЙ Май'!X18:Y18,'[6]МЕТАЛЛОСТРОЙ Июнь'!X18:Y18,'[7]МЕТАЛЛОСТРОЙ  Июль'!X18:Y18,'[8]МЕТАЛЛОСТРОЙ  Авг.'!X18:Y18,'[9]МЕТАЛЛОСТРОЙ  Сент.'!X18:Y18,'[10]МЕТАЛЛОСТРОЙ  Окт.'!X18:Y18+'[11]МЕТАЛЛОСТРОЙ  Нояб.'!X18:Y18,'[11]МЕТАЛЛОСТРОЙ  Нояб.'!X18:Y18,'[12]МЕТАЛЛОСТРОЙ  Дек.'!X18:Y18)</f>
        <v>0</v>
      </c>
      <c r="Z23" s="47"/>
      <c r="AA23" s="49">
        <f>SUM('[1]МЕТАЛЛОСТРОЙ Янв.'!Z18:AA18,'[2]МЕТАЛЛОСТРОЙ Февр.'!Z18:AA18,'[3]МЕТАЛЛОСТРОЙ Март'!Z18:AA18,'[4]МЕТАЛЛОСТРОЙ  Апр.'!Z18:AA18,'[5]МЕТАЛЛОСТРОЙ Май'!Z18:AA18,'[6]МЕТАЛЛОСТРОЙ Июнь'!Z18:AA18,'[7]МЕТАЛЛОСТРОЙ  Июль'!Z18:AA18,'[8]МЕТАЛЛОСТРОЙ  Авг.'!Z18:AA18,'[9]МЕТАЛЛОСТРОЙ  Сент.'!Z18:AA18,'[10]МЕТАЛЛОСТРОЙ  Окт.'!Z18:AA18+'[11]МЕТАЛЛОСТРОЙ  Нояб.'!Z18:AA18,'[11]МЕТАЛЛОСТРОЙ  Нояб.'!Z18:AA18,'[12]МЕТАЛЛОСТРОЙ  Дек.'!Z18:AA18)</f>
        <v>0</v>
      </c>
      <c r="AB23" s="47"/>
      <c r="AC23" s="49">
        <f>SUM('[1]МЕТАЛЛОСТРОЙ Янв.'!AB18:AC18,'[2]МЕТАЛЛОСТРОЙ Февр.'!AB18:AC18,'[3]МЕТАЛЛОСТРОЙ Март'!AB18:AC18,'[4]МЕТАЛЛОСТРОЙ  Апр.'!AB18:AC18,'[5]МЕТАЛЛОСТРОЙ Май'!AB18:AC18,'[6]МЕТАЛЛОСТРОЙ Июнь'!AB18:AC18,'[7]МЕТАЛЛОСТРОЙ  Июль'!AB18:AC18,'[8]МЕТАЛЛОСТРОЙ  Авг.'!AB18:AC18,'[9]МЕТАЛЛОСТРОЙ  Сент.'!AB18:AC18,'[10]МЕТАЛЛОСТРОЙ  Окт.'!AB18:AC18+'[11]МЕТАЛЛОСТРОЙ  Нояб.'!AB18:AC18,'[11]МЕТАЛЛОСТРОЙ  Нояб.'!AB18:AC18,'[12]МЕТАЛЛОСТРОЙ  Дек.'!AB18:AC18)</f>
        <v>0</v>
      </c>
      <c r="AD23" s="47"/>
      <c r="AE23" s="49">
        <f>SUM('[1]МЕТАЛЛОСТРОЙ Янв.'!AD18:AE18,'[2]МЕТАЛЛОСТРОЙ Февр.'!AD18:AE18,'[3]МЕТАЛЛОСТРОЙ Март'!AD18:AE18,'[4]МЕТАЛЛОСТРОЙ  Апр.'!AD18:AE18,'[5]МЕТАЛЛОСТРОЙ Май'!AD18:AE18,'[6]МЕТАЛЛОСТРОЙ Июнь'!AD18:AE18,'[7]МЕТАЛЛОСТРОЙ  Июль'!AD18:AE18,'[8]МЕТАЛЛОСТРОЙ  Авг.'!AD18:AE18,'[9]МЕТАЛЛОСТРОЙ  Сент.'!AD18:AE18,'[10]МЕТАЛЛОСТРОЙ  Окт.'!AD18:AE18+'[11]МЕТАЛЛОСТРОЙ  Нояб.'!AD18:AE18,'[11]МЕТАЛЛОСТРОЙ  Нояб.'!AD18:AE18,'[12]МЕТАЛЛОСТРОЙ  Дек.'!AD18:AE18)</f>
        <v>0</v>
      </c>
      <c r="AF23" s="47"/>
      <c r="AG23" s="49">
        <f>SUM('[1]МЕТАЛЛОСТРОЙ Янв.'!AF18:AG18,'[2]МЕТАЛЛОСТРОЙ Февр.'!AF18:AG18,'[3]МЕТАЛЛОСТРОЙ Март'!AF18:AG18,'[4]МЕТАЛЛОСТРОЙ  Апр.'!AF18:AG18,'[5]МЕТАЛЛОСТРОЙ Май'!AF18:AG18,'[6]МЕТАЛЛОСТРОЙ Июнь'!AF18:AG18,'[7]МЕТАЛЛОСТРОЙ  Июль'!AF18:AG18,'[8]МЕТАЛЛОСТРОЙ  Авг.'!AF18:AG18,'[9]МЕТАЛЛОСТРОЙ  Сент.'!AF18:AG18,'[10]МЕТАЛЛОСТРОЙ  Окт.'!AF18:AG18+'[11]МЕТАЛЛОСТРОЙ  Нояб.'!AF18:AG18,'[11]МЕТАЛЛОСТРОЙ  Нояб.'!AF18:AG18,'[12]МЕТАЛЛОСТРОЙ  Дек.'!AF18:AG18)</f>
        <v>0</v>
      </c>
      <c r="AH23" s="47"/>
      <c r="AI23" s="49">
        <f>SUM('[1]МЕТАЛЛОСТРОЙ Янв.'!AH18:AI18,'[2]МЕТАЛЛОСТРОЙ Февр.'!AH18:AI18,'[3]МЕТАЛЛОСТРОЙ Март'!AH18:AI18,'[4]МЕТАЛЛОСТРОЙ  Апр.'!AH18:AI18,'[5]МЕТАЛЛОСТРОЙ Май'!AH18:AI18,'[6]МЕТАЛЛОСТРОЙ Июнь'!AH18:AI18,'[7]МЕТАЛЛОСТРОЙ  Июль'!AH18:AI18,'[8]МЕТАЛЛОСТРОЙ  Авг.'!AH18:AI18,'[9]МЕТАЛЛОСТРОЙ  Сент.'!AH18:AI18,'[10]МЕТАЛЛОСТРОЙ  Окт.'!AH18:AI18+'[11]МЕТАЛЛОСТРОЙ  Нояб.'!AH18:AI18,'[11]МЕТАЛЛОСТРОЙ  Нояб.'!AH18:AI18,'[12]МЕТАЛЛОСТРОЙ  Дек.'!AH18:AI18)</f>
        <v>0</v>
      </c>
      <c r="AJ23" s="47"/>
      <c r="AK23" s="49">
        <f>SUM('[1]МЕТАЛЛОСТРОЙ Янв.'!AJ18:AK18,'[2]МЕТАЛЛОСТРОЙ Февр.'!AJ18:AK18,'[3]МЕТАЛЛОСТРОЙ Март'!AJ18:AK18,'[4]МЕТАЛЛОСТРОЙ  Апр.'!AJ18:AK18,'[5]МЕТАЛЛОСТРОЙ Май'!AJ18:AK18,'[6]МЕТАЛЛОСТРОЙ Июнь'!AJ18:AK18,'[7]МЕТАЛЛОСТРОЙ  Июль'!AJ18:AK18,'[8]МЕТАЛЛОСТРОЙ  Авг.'!AJ18:AK18,'[9]МЕТАЛЛОСТРОЙ  Сент.'!AJ18:AK18,'[10]МЕТАЛЛОСТРОЙ  Окт.'!AJ18:AK18+'[11]МЕТАЛЛОСТРОЙ  Нояб.'!AJ18:AK18,'[11]МЕТАЛЛОСТРОЙ  Нояб.'!AJ18:AK18,'[12]МЕТАЛЛОСТРОЙ  Дек.'!AJ18:AK18)</f>
        <v>0</v>
      </c>
      <c r="AL23" s="47"/>
      <c r="AM23" s="49">
        <f>SUM('[1]МЕТАЛЛОСТРОЙ Янв.'!AL18:AM18,'[2]МЕТАЛЛОСТРОЙ Февр.'!AL18:AM18,'[3]МЕТАЛЛОСТРОЙ Март'!AL18:AM18,'[4]МЕТАЛЛОСТРОЙ  Апр.'!AL18:AM18,'[5]МЕТАЛЛОСТРОЙ Май'!AL18:AM18,'[6]МЕТАЛЛОСТРОЙ Июнь'!AL18:AM18,'[7]МЕТАЛЛОСТРОЙ  Июль'!AL18:AM18,'[8]МЕТАЛЛОСТРОЙ  Авг.'!AL18:AM18,'[9]МЕТАЛЛОСТРОЙ  Сент.'!AL18:AM18,'[10]МЕТАЛЛОСТРОЙ  Окт.'!AL18:AM18+'[11]МЕТАЛЛОСТРОЙ  Нояб.'!AL18:AM18,'[11]МЕТАЛЛОСТРОЙ  Нояб.'!AL18:AM18,'[12]МЕТАЛЛОСТРОЙ  Дек.'!AL18:AM18)</f>
        <v>0</v>
      </c>
      <c r="AN23" s="47"/>
      <c r="AO23" s="49">
        <f>SUM('[1]МЕТАЛЛОСТРОЙ Янв.'!AN18:AO18,'[2]МЕТАЛЛОСТРОЙ Февр.'!AN18:AO18,'[3]МЕТАЛЛОСТРОЙ Март'!AN18:AO18,'[4]МЕТАЛЛОСТРОЙ  Апр.'!AN18:AO18,'[5]МЕТАЛЛОСТРОЙ Май'!AN18:AO18,'[6]МЕТАЛЛОСТРОЙ Июнь'!AN18:AO18,'[7]МЕТАЛЛОСТРОЙ  Июль'!AN18:AO18,'[8]МЕТАЛЛОСТРОЙ  Авг.'!AN18:AO18,'[9]МЕТАЛЛОСТРОЙ  Сент.'!AN18:AO18,'[10]МЕТАЛЛОСТРОЙ  Окт.'!AN18:AO18+'[11]МЕТАЛЛОСТРОЙ  Нояб.'!AN18:AO18,'[11]МЕТАЛЛОСТРОЙ  Нояб.'!AN18:AO18,'[12]МЕТАЛЛОСТРОЙ  Дек.'!AN18:AO18)</f>
        <v>0</v>
      </c>
      <c r="AP23" s="47"/>
      <c r="AQ23" s="49">
        <f>SUM('[1]МЕТАЛЛОСТРОЙ Янв.'!AP18:AQ18,'[2]МЕТАЛЛОСТРОЙ Февр.'!AP18:AQ18,'[3]МЕТАЛЛОСТРОЙ Март'!AP18:AQ18,'[4]МЕТАЛЛОСТРОЙ  Апр.'!AP18:AQ18,'[5]МЕТАЛЛОСТРОЙ Май'!AP18:AQ18,'[6]МЕТАЛЛОСТРОЙ Июнь'!AP18:AQ18,'[7]МЕТАЛЛОСТРОЙ  Июль'!AP18:AQ18,'[8]МЕТАЛЛОСТРОЙ  Авг.'!AP18:AQ18,'[9]МЕТАЛЛОСТРОЙ  Сент.'!AP18:AQ18,'[10]МЕТАЛЛОСТРОЙ  Окт.'!AP18:AQ18+'[11]МЕТАЛЛОСТРОЙ  Нояб.'!AP18:AQ18,'[11]МЕТАЛЛОСТРОЙ  Нояб.'!AP18:AQ18,'[12]МЕТАЛЛОСТРОЙ  Дек.'!AP18:AQ18)</f>
        <v>0</v>
      </c>
      <c r="AR23" s="47"/>
      <c r="AS23" s="49">
        <f>SUM('[1]МЕТАЛЛОСТРОЙ Янв.'!AR18:AS18,'[2]МЕТАЛЛОСТРОЙ Февр.'!AR18:AS18,'[3]МЕТАЛЛОСТРОЙ Март'!AR18:AS18,'[4]МЕТАЛЛОСТРОЙ  Апр.'!AR18:AS18,'[5]МЕТАЛЛОСТРОЙ Май'!AR18:AS18,'[6]МЕТАЛЛОСТРОЙ Июнь'!AR18:AS18,'[7]МЕТАЛЛОСТРОЙ  Июль'!AR18:AS18,'[8]МЕТАЛЛОСТРОЙ  Авг.'!AR18:AS18,'[9]МЕТАЛЛОСТРОЙ  Сент.'!AR18:AS18,'[10]МЕТАЛЛОСТРОЙ  Окт.'!AR18:AS18+'[11]МЕТАЛЛОСТРОЙ  Нояб.'!AR18:AS18,'[11]МЕТАЛЛОСТРОЙ  Нояб.'!AR18:AS18,'[12]МЕТАЛЛОСТРОЙ  Дек.'!AR18:AS18)</f>
        <v>0</v>
      </c>
      <c r="AT23" s="47"/>
      <c r="AU23" s="49">
        <f>SUM('[1]МЕТАЛЛОСТРОЙ Янв.'!AT18:AU18,'[2]МЕТАЛЛОСТРОЙ Февр.'!AT18:AU18,'[3]МЕТАЛЛОСТРОЙ Март'!AT18:AU18,'[4]МЕТАЛЛОСТРОЙ  Апр.'!AT18:AU18,'[5]МЕТАЛЛОСТРОЙ Май'!AT18:AU18,'[6]МЕТАЛЛОСТРОЙ Июнь'!AT18:AU18,'[7]МЕТАЛЛОСТРОЙ  Июль'!AT18:AU18,'[8]МЕТАЛЛОСТРОЙ  Авг.'!AT18:AU18,'[9]МЕТАЛЛОСТРОЙ  Сент.'!AT18:AU18,'[10]МЕТАЛЛОСТРОЙ  Окт.'!AT18:AU18+'[11]МЕТАЛЛОСТРОЙ  Нояб.'!AT18:AU18,'[11]МЕТАЛЛОСТРОЙ  Нояб.'!AT18:AU18,'[12]МЕТАЛЛОСТРОЙ  Дек.'!AT18:AU18)</f>
        <v>0</v>
      </c>
      <c r="AV23" s="47"/>
      <c r="AW23" s="49">
        <f>SUM('[1]МЕТАЛЛОСТРОЙ Янв.'!AV18:AW18,'[2]МЕТАЛЛОСТРОЙ Февр.'!AV18:AW18,'[3]МЕТАЛЛОСТРОЙ Март'!AV18:AW18,'[4]МЕТАЛЛОСТРОЙ  Апр.'!AV18:AW18,'[5]МЕТАЛЛОСТРОЙ Май'!AV18:AW18,'[6]МЕТАЛЛОСТРОЙ Июнь'!AV18:AW18,'[7]МЕТАЛЛОСТРОЙ  Июль'!AV18:AW18,'[8]МЕТАЛЛОСТРОЙ  Авг.'!AV18:AW18,'[9]МЕТАЛЛОСТРОЙ  Сент.'!AV18:AW18,'[10]МЕТАЛЛОСТРОЙ  Окт.'!AV18:AW18+'[11]МЕТАЛЛОСТРОЙ  Нояб.'!AV18:AW18,'[11]МЕТАЛЛОСТРОЙ  Нояб.'!AV18:AW18,'[12]МЕТАЛЛОСТРОЙ  Дек.'!AV18:AW18)</f>
        <v>0</v>
      </c>
      <c r="AX23" s="47"/>
      <c r="AY23" s="49">
        <f>SUM('[1]МЕТАЛЛОСТРОЙ Янв.'!AX18:AY18,'[2]МЕТАЛЛОСТРОЙ Февр.'!AX18:AY18,'[3]МЕТАЛЛОСТРОЙ Март'!AX18:AY18,'[4]МЕТАЛЛОСТРОЙ  Апр.'!AX18:AY18,'[5]МЕТАЛЛОСТРОЙ Май'!AX18:AY18,'[6]МЕТАЛЛОСТРОЙ Июнь'!AX18:AY18,'[7]МЕТАЛЛОСТРОЙ  Июль'!AX18:AY18,'[8]МЕТАЛЛОСТРОЙ  Авг.'!AX18:AY18,'[9]МЕТАЛЛОСТРОЙ  Сент.'!AX18:AY18,'[10]МЕТАЛЛОСТРОЙ  Окт.'!AX18:AY18+'[11]МЕТАЛЛОСТРОЙ  Нояб.'!AX18:AY18,'[11]МЕТАЛЛОСТРОЙ  Нояб.'!AX18:AY18,'[12]МЕТАЛЛОСТРОЙ  Дек.'!AX18:AY18)</f>
        <v>0</v>
      </c>
      <c r="AZ23" s="47"/>
      <c r="BA23" s="49">
        <f>SUM('[1]МЕТАЛЛОСТРОЙ Янв.'!AZ18:BA18,'[2]МЕТАЛЛОСТРОЙ Февр.'!AZ18:BA18,'[3]МЕТАЛЛОСТРОЙ Март'!AZ18:BA18,'[4]МЕТАЛЛОСТРОЙ  Апр.'!AZ18:BA18,'[5]МЕТАЛЛОСТРОЙ Май'!AZ18:BA18,'[6]МЕТАЛЛОСТРОЙ Июнь'!AZ18:BA18,'[7]МЕТАЛЛОСТРОЙ  Июль'!AZ18:BA18,'[8]МЕТАЛЛОСТРОЙ  Авг.'!AZ18:BA18,'[9]МЕТАЛЛОСТРОЙ  Сент.'!AZ18:BA18,'[10]МЕТАЛЛОСТРОЙ  Окт.'!AZ18:BA18+'[11]МЕТАЛЛОСТРОЙ  Нояб.'!AZ18:BA18,'[11]МЕТАЛЛОСТРОЙ  Нояб.'!AZ18:BA18,'[12]МЕТАЛЛОСТРОЙ  Дек.'!AZ18:BA18)</f>
        <v>0</v>
      </c>
      <c r="BB23" s="47"/>
      <c r="BC23" s="49">
        <f>SUM('[1]МЕТАЛЛОСТРОЙ Янв.'!BB18:BC18,'[2]МЕТАЛЛОСТРОЙ Февр.'!BB18:BC18,'[3]МЕТАЛЛОСТРОЙ Март'!BB18:BC18,'[4]МЕТАЛЛОСТРОЙ  Апр.'!BB18:BC18,'[5]МЕТАЛЛОСТРОЙ Май'!BB18:BC18,'[6]МЕТАЛЛОСТРОЙ Июнь'!BB18:BC18,'[7]МЕТАЛЛОСТРОЙ  Июль'!BB18:BC18,'[8]МЕТАЛЛОСТРОЙ  Авг.'!BB18:BC18,'[9]МЕТАЛЛОСТРОЙ  Сент.'!BB18:BC18,'[10]МЕТАЛЛОСТРОЙ  Окт.'!BB18:BC18+'[11]МЕТАЛЛОСТРОЙ  Нояб.'!BB18:BC18,'[11]МЕТАЛЛОСТРОЙ  Нояб.'!BB18:BC18,'[12]МЕТАЛЛОСТРОЙ  Дек.'!BB18:BC18)</f>
        <v>0</v>
      </c>
      <c r="BD23" s="47"/>
      <c r="BE23" s="49">
        <f>SUM('[1]МЕТАЛЛОСТРОЙ Янв.'!BD18:BE18,'[2]МЕТАЛЛОСТРОЙ Февр.'!BD18:BE18,'[3]МЕТАЛЛОСТРОЙ Март'!BD18:BE18,'[4]МЕТАЛЛОСТРОЙ  Апр.'!BD18:BE18,'[5]МЕТАЛЛОСТРОЙ Май'!BD18:BE18,'[6]МЕТАЛЛОСТРОЙ Июнь'!BD18:BE18,'[7]МЕТАЛЛОСТРОЙ  Июль'!BD18:BE18,'[8]МЕТАЛЛОСТРОЙ  Авг.'!BD18:BE18,'[9]МЕТАЛЛОСТРОЙ  Сент.'!BD18:BE18,'[10]МЕТАЛЛОСТРОЙ  Окт.'!BD18:BE18+'[11]МЕТАЛЛОСТРОЙ  Нояб.'!BD18:BE18,'[11]МЕТАЛЛОСТРОЙ  Нояб.'!BD18:BE18,'[12]МЕТАЛЛОСТРОЙ  Дек.'!BD18:BE18)</f>
        <v>0</v>
      </c>
      <c r="BF23" s="47"/>
      <c r="BG23" s="49">
        <f>SUM('[1]МЕТАЛЛОСТРОЙ Янв.'!BF18:BG18,'[2]МЕТАЛЛОСТРОЙ Февр.'!BF18:BG18,'[3]МЕТАЛЛОСТРОЙ Март'!BF18:BG18,'[4]МЕТАЛЛОСТРОЙ  Апр.'!BF18:BG18,'[5]МЕТАЛЛОСТРОЙ Май'!BF18:BG18,'[6]МЕТАЛЛОСТРОЙ Июнь'!BF18:BG18,'[7]МЕТАЛЛОСТРОЙ  Июль'!BF18:BG18,'[8]МЕТАЛЛОСТРОЙ  Авг.'!BF18:BG18,'[9]МЕТАЛЛОСТРОЙ  Сент.'!BF18:BG18,'[10]МЕТАЛЛОСТРОЙ  Окт.'!BF18:BG18+'[11]МЕТАЛЛОСТРОЙ  Нояб.'!BF18:BG18,'[11]МЕТАЛЛОСТРОЙ  Нояб.'!BF18:BG18,'[12]МЕТАЛЛОСТРОЙ  Дек.'!BF18:BG18)</f>
        <v>0</v>
      </c>
      <c r="BH23" s="47"/>
      <c r="BI23" s="49">
        <f>SUM('[1]МЕТАЛЛОСТРОЙ Янв.'!BH18:BI18,'[2]МЕТАЛЛОСТРОЙ Февр.'!BH18:BI18,'[3]МЕТАЛЛОСТРОЙ Март'!BH18:BI18,'[4]МЕТАЛЛОСТРОЙ  Апр.'!BH18:BI18,'[5]МЕТАЛЛОСТРОЙ Май'!BH18:BI18,'[6]МЕТАЛЛОСТРОЙ Июнь'!BH18:BI18,'[7]МЕТАЛЛОСТРОЙ  Июль'!BH18:BI18,'[8]МЕТАЛЛОСТРОЙ  Авг.'!BH18:BI18,'[9]МЕТАЛЛОСТРОЙ  Сент.'!BH18:BI18,'[10]МЕТАЛЛОСТРОЙ  Окт.'!BH18:BI18+'[11]МЕТАЛЛОСТРОЙ  Нояб.'!BH18:BI18,'[11]МЕТАЛЛОСТРОЙ  Нояб.'!BH18:BI18,'[12]МЕТАЛЛОСТРОЙ  Дек.'!BH18:BI18)</f>
        <v>0</v>
      </c>
      <c r="BJ23" s="47"/>
      <c r="BK23" s="49">
        <f>SUM('[1]МЕТАЛЛОСТРОЙ Янв.'!BJ18:BK18,'[2]МЕТАЛЛОСТРОЙ Февр.'!BJ18:BK18,'[3]МЕТАЛЛОСТРОЙ Март'!BJ18:BK18,'[4]МЕТАЛЛОСТРОЙ  Апр.'!BJ18:BK18,'[5]МЕТАЛЛОСТРОЙ Май'!BJ18:BK18,'[6]МЕТАЛЛОСТРОЙ Июнь'!BJ18:BK18,'[7]МЕТАЛЛОСТРОЙ  Июль'!BJ18:BK18,'[8]МЕТАЛЛОСТРОЙ  Авг.'!BJ18:BK18,'[9]МЕТАЛЛОСТРОЙ  Сент.'!BJ18:BK18,'[10]МЕТАЛЛОСТРОЙ  Окт.'!BJ18:BK18+'[11]МЕТАЛЛОСТРОЙ  Нояб.'!BJ18:BK18,'[11]МЕТАЛЛОСТРОЙ  Нояб.'!BJ18:BK18,'[12]МЕТАЛЛОСТРОЙ  Дек.'!BJ18:BK18)</f>
        <v>0</v>
      </c>
      <c r="BL23" s="47"/>
      <c r="BM23" s="49">
        <f>SUM('[1]МЕТАЛЛОСТРОЙ Янв.'!BL18:BM18,'[2]МЕТАЛЛОСТРОЙ Февр.'!BL18:BM18,'[3]МЕТАЛЛОСТРОЙ Март'!BL18:BM18,'[4]МЕТАЛЛОСТРОЙ  Апр.'!BL18:BM18,'[5]МЕТАЛЛОСТРОЙ Май'!BL18:BM18,'[6]МЕТАЛЛОСТРОЙ Июнь'!BL18:BM18,'[7]МЕТАЛЛОСТРОЙ  Июль'!BL18:BM18,'[8]МЕТАЛЛОСТРОЙ  Авг.'!BL18:BM18,'[9]МЕТАЛЛОСТРОЙ  Сент.'!BL18:BM18,'[10]МЕТАЛЛОСТРОЙ  Окт.'!BL18:BM18+'[11]МЕТАЛЛОСТРОЙ  Нояб.'!BL18:BM18,'[11]МЕТАЛЛОСТРОЙ  Нояб.'!BL18:BM18,'[12]МЕТАЛЛОСТРОЙ  Дек.'!BL18:BM18)</f>
        <v>3</v>
      </c>
      <c r="BN23" s="47"/>
      <c r="BO23" s="49">
        <f>SUM('[1]МЕТАЛЛОСТРОЙ Янв.'!BN18:BO18,'[2]МЕТАЛЛОСТРОЙ Февр.'!BN18:BO18,'[3]МЕТАЛЛОСТРОЙ Март'!BN18:BO18,'[4]МЕТАЛЛОСТРОЙ  Апр.'!BN18:BO18,'[5]МЕТАЛЛОСТРОЙ Май'!BN18:BO18,'[6]МЕТАЛЛОСТРОЙ Июнь'!BN18:BO18,'[7]МЕТАЛЛОСТРОЙ  Июль'!BN18:BO18,'[8]МЕТАЛЛОСТРОЙ  Авг.'!BN18:BO18,'[9]МЕТАЛЛОСТРОЙ  Сент.'!BN18:BO18,'[10]МЕТАЛЛОСТРОЙ  Окт.'!BN18:BO18+'[11]МЕТАЛЛОСТРОЙ  Нояб.'!BN18:BO18,'[11]МЕТАЛЛОСТРОЙ  Нояб.'!BN18:BO18,'[12]МЕТАЛЛОСТРОЙ  Дек.'!BN18:BO18)</f>
        <v>0</v>
      </c>
      <c r="BP23" s="47"/>
      <c r="BQ23" s="49">
        <f>SUM('[1]МЕТАЛЛОСТРОЙ Янв.'!BP18:BQ18,'[2]МЕТАЛЛОСТРОЙ Февр.'!BP18:BQ18,'[3]МЕТАЛЛОСТРОЙ Март'!BP18:BQ18,'[4]МЕТАЛЛОСТРОЙ  Апр.'!BP18:BQ18,'[5]МЕТАЛЛОСТРОЙ Май'!BP18:BQ18,'[6]МЕТАЛЛОСТРОЙ Июнь'!BP18:BQ18,'[7]МЕТАЛЛОСТРОЙ  Июль'!BP18:BQ18,'[8]МЕТАЛЛОСТРОЙ  Авг.'!BP18:BQ18,'[9]МЕТАЛЛОСТРОЙ  Сент.'!BP18:BQ18,'[10]МЕТАЛЛОСТРОЙ  Окт.'!BP18:BQ18+'[11]МЕТАЛЛОСТРОЙ  Нояб.'!BP18:BQ18,'[11]МЕТАЛЛОСТРОЙ  Нояб.'!BP18:BQ18,'[12]МЕТАЛЛОСТРОЙ  Дек.'!BP18:BQ18)</f>
        <v>0</v>
      </c>
      <c r="BR23" s="47"/>
      <c r="BS23" s="49">
        <f>SUM('[1]МЕТАЛЛОСТРОЙ Янв.'!BR18:BS18,'[2]МЕТАЛЛОСТРОЙ Февр.'!BR18:BS18,'[3]МЕТАЛЛОСТРОЙ Март'!BR18:BS18,'[4]МЕТАЛЛОСТРОЙ  Апр.'!BR18:BS18,'[5]МЕТАЛЛОСТРОЙ Май'!BR18:BS18,'[6]МЕТАЛЛОСТРОЙ Июнь'!BR18:BS18,'[7]МЕТАЛЛОСТРОЙ  Июль'!BR18:BS18,'[8]МЕТАЛЛОСТРОЙ  Авг.'!BR18:BS18,'[9]МЕТАЛЛОСТРОЙ  Сент.'!BR18:BS18,'[10]МЕТАЛЛОСТРОЙ  Окт.'!BR18:BS18+'[11]МЕТАЛЛОСТРОЙ  Нояб.'!BR18:BS18,'[11]МЕТАЛЛОСТРОЙ  Нояб.'!BR18:BS18,'[12]МЕТАЛЛОСТРОЙ  Дек.'!BR18:BS18)</f>
        <v>0</v>
      </c>
      <c r="BT23" s="47"/>
      <c r="BU23" s="49">
        <f>SUM('[1]МЕТАЛЛОСТРОЙ Янв.'!BT18:BU18,'[2]МЕТАЛЛОСТРОЙ Февр.'!BT18:BU18,'[3]МЕТАЛЛОСТРОЙ Март'!BT18:BU18,'[4]МЕТАЛЛОСТРОЙ  Апр.'!BT18:BU18,'[5]МЕТАЛЛОСТРОЙ Май'!BT18:BU18,'[6]МЕТАЛЛОСТРОЙ Июнь'!BT18:BU18,'[7]МЕТАЛЛОСТРОЙ  Июль'!BT18:BU18,'[8]МЕТАЛЛОСТРОЙ  Авг.'!BT18:BU18,'[9]МЕТАЛЛОСТРОЙ  Сент.'!BT18:BU18,'[10]МЕТАЛЛОСТРОЙ  Окт.'!BT18:BU18+'[11]МЕТАЛЛОСТРОЙ  Нояб.'!BT18:BU18,'[11]МЕТАЛЛОСТРОЙ  Нояб.'!BT18:BU18,'[12]МЕТАЛЛОСТРОЙ  Дек.'!BT18:BU18)</f>
        <v>0</v>
      </c>
      <c r="BV23" s="47"/>
      <c r="BW23" s="49">
        <f>SUM('[1]МЕТАЛЛОСТРОЙ Янв.'!BV18:BW18,'[2]МЕТАЛЛОСТРОЙ Февр.'!BV18:BW18,'[3]МЕТАЛЛОСТРОЙ Март'!BV18:BW18,'[4]МЕТАЛЛОСТРОЙ  Апр.'!BV18:BW18,'[5]МЕТАЛЛОСТРОЙ Май'!BV18:BW18,'[6]МЕТАЛЛОСТРОЙ Июнь'!BV18:BW18,'[7]МЕТАЛЛОСТРОЙ  Июль'!BV18:BW18,'[8]МЕТАЛЛОСТРОЙ  Авг.'!BV18:BW18,'[9]МЕТАЛЛОСТРОЙ  Сент.'!BV18:BW18,'[10]МЕТАЛЛОСТРОЙ  Окт.'!BV18:BW18+'[11]МЕТАЛЛОСТРОЙ  Нояб.'!BV18:BW18,'[11]МЕТАЛЛОСТРОЙ  Нояб.'!BV18:BW18,'[12]МЕТАЛЛОСТРОЙ  Дек.'!BV18:BW18)</f>
        <v>0</v>
      </c>
      <c r="BX23" s="47"/>
      <c r="BY23" s="49">
        <f>SUM('[1]МЕТАЛЛОСТРОЙ Янв.'!BX18:BY18,'[2]МЕТАЛЛОСТРОЙ Февр.'!BX18:BY18,'[3]МЕТАЛЛОСТРОЙ Март'!BX18:BY18,'[4]МЕТАЛЛОСТРОЙ  Апр.'!BX18:BY18,'[5]МЕТАЛЛОСТРОЙ Май'!BX18:BY18,'[6]МЕТАЛЛОСТРОЙ Июнь'!BX18:BY18,'[7]МЕТАЛЛОСТРОЙ  Июль'!BX18:BY18,'[8]МЕТАЛЛОСТРОЙ  Авг.'!BX18:BY18,'[9]МЕТАЛЛОСТРОЙ  Сент.'!BX18:BY18,'[10]МЕТАЛЛОСТРОЙ  Окт.'!BX18:BY18+'[11]МЕТАЛЛОСТРОЙ  Нояб.'!BX18:BY18,'[11]МЕТАЛЛОСТРОЙ  Нояб.'!BX18:BY18,'[12]МЕТАЛЛОСТРОЙ  Дек.'!BX18:BY18)</f>
        <v>0</v>
      </c>
      <c r="BZ23" s="47"/>
      <c r="CA23" s="49">
        <f>SUM('[1]МЕТАЛЛОСТРОЙ Янв.'!BZ18:CA18,'[2]МЕТАЛЛОСТРОЙ Февр.'!BZ18:CA18,'[3]МЕТАЛЛОСТРОЙ Март'!BZ18:CA18,'[4]МЕТАЛЛОСТРОЙ  Апр.'!BZ18:CA18,'[5]МЕТАЛЛОСТРОЙ Май'!BZ18:CA18,'[6]МЕТАЛЛОСТРОЙ Июнь'!BZ18:CA18,'[7]МЕТАЛЛОСТРОЙ  Июль'!BZ18:CA18,'[8]МЕТАЛЛОСТРОЙ  Авг.'!BZ18:CA18,'[9]МЕТАЛЛОСТРОЙ  Сент.'!BZ18:CA18,'[10]МЕТАЛЛОСТРОЙ  Окт.'!BZ18:CA18+'[11]МЕТАЛЛОСТРОЙ  Нояб.'!BZ18:CA18,'[11]МЕТАЛЛОСТРОЙ  Нояб.'!BZ18:CA18,'[12]МЕТАЛЛОСТРОЙ  Дек.'!BZ18:CA18)</f>
        <v>0</v>
      </c>
      <c r="CB23" s="47"/>
      <c r="CC23" s="49">
        <f>SUM('[1]МЕТАЛЛОСТРОЙ Янв.'!CB18:CC18,'[2]МЕТАЛЛОСТРОЙ Февр.'!CB18:CC18,'[3]МЕТАЛЛОСТРОЙ Март'!CB18:CC18,'[4]МЕТАЛЛОСТРОЙ  Апр.'!CB18:CC18,'[5]МЕТАЛЛОСТРОЙ Май'!CB18:CC18,'[6]МЕТАЛЛОСТРОЙ Июнь'!CB18:CC18,'[7]МЕТАЛЛОСТРОЙ  Июль'!CB18:CC18,'[8]МЕТАЛЛОСТРОЙ  Авг.'!CB18:CC18,'[9]МЕТАЛЛОСТРОЙ  Сент.'!CB18:CC18,'[10]МЕТАЛЛОСТРОЙ  Окт.'!CB18:CC18+'[11]МЕТАЛЛОСТРОЙ  Нояб.'!CB18:CC18,'[11]МЕТАЛЛОСТРОЙ  Нояб.'!CB18:CC18,'[12]МЕТАЛЛОСТРОЙ  Дек.'!CB18:CC18)</f>
        <v>0</v>
      </c>
      <c r="CD23" s="47"/>
      <c r="CE23" s="49">
        <f>SUM('[1]МЕТАЛЛОСТРОЙ Янв.'!CD18:CE18,'[2]МЕТАЛЛОСТРОЙ Февр.'!CD18:CE18,'[3]МЕТАЛЛОСТРОЙ Март'!CD18:CE18,'[4]МЕТАЛЛОСТРОЙ  Апр.'!CD18:CE18,'[5]МЕТАЛЛОСТРОЙ Май'!CD18:CE18,'[6]МЕТАЛЛОСТРОЙ Июнь'!CD18:CE18,'[7]МЕТАЛЛОСТРОЙ  Июль'!CD18:CE18,'[8]МЕТАЛЛОСТРОЙ  Авг.'!CD18:CE18,'[9]МЕТАЛЛОСТРОЙ  Сент.'!CD18:CE18,'[10]МЕТАЛЛОСТРОЙ  Окт.'!CD18:CE18+'[11]МЕТАЛЛОСТРОЙ  Нояб.'!CD18:CE18,'[11]МЕТАЛЛОСТРОЙ  Нояб.'!CD18:CE18,'[12]МЕТАЛЛОСТРОЙ  Дек.'!CD18:CE18)</f>
        <v>0</v>
      </c>
      <c r="CF23" s="47"/>
      <c r="CG23" s="49">
        <f>SUM('[1]МЕТАЛЛОСТРОЙ Янв.'!CF18:CG18,'[2]МЕТАЛЛОСТРОЙ Февр.'!CF18:CG18,'[3]МЕТАЛЛОСТРОЙ Март'!CF18:CG18,'[4]МЕТАЛЛОСТРОЙ  Апр.'!CF18:CG18,'[5]МЕТАЛЛОСТРОЙ Май'!CF18:CG18,'[6]МЕТАЛЛОСТРОЙ Июнь'!CF18:CG18,'[7]МЕТАЛЛОСТРОЙ  Июль'!CF18:CG18,'[8]МЕТАЛЛОСТРОЙ  Авг.'!CF18:CG18,'[9]МЕТАЛЛОСТРОЙ  Сент.'!CF18:CG18,'[10]МЕТАЛЛОСТРОЙ  Окт.'!CF18:CG18+'[11]МЕТАЛЛОСТРОЙ  Нояб.'!CF18:CG18,'[11]МЕТАЛЛОСТРОЙ  Нояб.'!CF18:CG18,'[12]МЕТАЛЛОСТРОЙ  Дек.'!CF18:CG18)</f>
        <v>0</v>
      </c>
      <c r="CH23" s="47"/>
      <c r="CI23" s="49">
        <f>SUM('[1]МЕТАЛЛОСТРОЙ Янв.'!CH18:CI18,'[2]МЕТАЛЛОСТРОЙ Февр.'!CH18:CI18,'[3]МЕТАЛЛОСТРОЙ Март'!CH18:CI18,'[4]МЕТАЛЛОСТРОЙ  Апр.'!CH18:CI18,'[5]МЕТАЛЛОСТРОЙ Май'!CH18:CI18,'[6]МЕТАЛЛОСТРОЙ Июнь'!CH18:CI18,'[7]МЕТАЛЛОСТРОЙ  Июль'!CH18:CI18,'[8]МЕТАЛЛОСТРОЙ  Авг.'!CH18:CI18,'[9]МЕТАЛЛОСТРОЙ  Сент.'!CH18:CI18,'[10]МЕТАЛЛОСТРОЙ  Окт.'!CH18:CI18+'[11]МЕТАЛЛОСТРОЙ  Нояб.'!CH18:CI18,'[11]МЕТАЛЛОСТРОЙ  Нояб.'!CH18:CI18,'[12]МЕТАЛЛОСТРОЙ  Дек.'!CH18:CI18)</f>
        <v>0</v>
      </c>
      <c r="CJ23" s="47"/>
      <c r="CK23" s="49">
        <f>SUM('[1]МЕТАЛЛОСТРОЙ Янв.'!CJ18:CK18,'[2]МЕТАЛЛОСТРОЙ Февр.'!CJ18:CK18,'[3]МЕТАЛЛОСТРОЙ Март'!CJ18:CK18,'[4]МЕТАЛЛОСТРОЙ  Апр.'!CJ18:CK18,'[5]МЕТАЛЛОСТРОЙ Май'!CJ18:CK18,'[6]МЕТАЛЛОСТРОЙ Июнь'!CJ18:CK18,'[7]МЕТАЛЛОСТРОЙ  Июль'!CJ18:CK18,'[8]МЕТАЛЛОСТРОЙ  Авг.'!CJ18:CK18,'[9]МЕТАЛЛОСТРОЙ  Сент.'!CJ18:CK18,'[10]МЕТАЛЛОСТРОЙ  Окт.'!CJ18:CK18+'[11]МЕТАЛЛОСТРОЙ  Нояб.'!CJ18:CK18,'[11]МЕТАЛЛОСТРОЙ  Нояб.'!CJ18:CK18,'[12]МЕТАЛЛОСТРОЙ  Дек.'!CJ18:CK18)</f>
        <v>0</v>
      </c>
      <c r="CL23" s="47"/>
      <c r="CM23" s="49">
        <f>SUM('[1]МЕТАЛЛОСТРОЙ Янв.'!CL18:CM18,'[2]МЕТАЛЛОСТРОЙ Февр.'!CL18:CM18,'[3]МЕТАЛЛОСТРОЙ Март'!CL18:CM18,'[4]МЕТАЛЛОСТРОЙ  Апр.'!CL18:CM18,'[5]МЕТАЛЛОСТРОЙ Май'!CL18:CM18,'[6]МЕТАЛЛОСТРОЙ Июнь'!CL18:CM18,'[7]МЕТАЛЛОСТРОЙ  Июль'!CL18:CM18,'[8]МЕТАЛЛОСТРОЙ  Авг.'!CL18:CM18,'[9]МЕТАЛЛОСТРОЙ  Сент.'!CL18:CM18,'[10]МЕТАЛЛОСТРОЙ  Окт.'!CL18:CM18+'[11]МЕТАЛЛОСТРОЙ  Нояб.'!CL18:CM18,'[11]МЕТАЛЛОСТРОЙ  Нояб.'!CL18:CM18,'[12]МЕТАЛЛОСТРОЙ  Дек.'!CL18:CM18)</f>
        <v>0</v>
      </c>
      <c r="CN23" s="47"/>
      <c r="CO23" s="49">
        <f>SUM('[1]МЕТАЛЛОСТРОЙ Янв.'!CN18:CO18,'[2]МЕТАЛЛОСТРОЙ Февр.'!CN18:CO18,'[3]МЕТАЛЛОСТРОЙ Март'!CN18:CO18,'[4]МЕТАЛЛОСТРОЙ  Апр.'!CN18:CO18,'[5]МЕТАЛЛОСТРОЙ Май'!CN18:CO18,'[6]МЕТАЛЛОСТРОЙ Июнь'!CN18:CO18,'[7]МЕТАЛЛОСТРОЙ  Июль'!CN18:CO18,'[8]МЕТАЛЛОСТРОЙ  Авг.'!CN18:CO18,'[9]МЕТАЛЛОСТРОЙ  Сент.'!CN18:CO18,'[10]МЕТАЛЛОСТРОЙ  Окт.'!CN18:CO18+'[11]МЕТАЛЛОСТРОЙ  Нояб.'!CN18:CO18,'[11]МЕТАЛЛОСТРОЙ  Нояб.'!CN18:CO18,'[12]МЕТАЛЛОСТРОЙ  Дек.'!CN18:CO18)</f>
        <v>0</v>
      </c>
      <c r="CQ23" s="94"/>
    </row>
    <row r="24" spans="1:95" ht="15.95" customHeight="1" x14ac:dyDescent="0.25">
      <c r="A24" s="201"/>
      <c r="B24" s="233"/>
      <c r="C24" s="23" t="s">
        <v>5</v>
      </c>
      <c r="D24" s="47"/>
      <c r="E24" s="49">
        <f>SUM('[1]МЕТАЛЛОСТРОЙ Янв.'!D19:E19,'[2]МЕТАЛЛОСТРОЙ Февр.'!D19:E19,'[3]МЕТАЛЛОСТРОЙ Март'!D19:E19,'[4]МЕТАЛЛОСТРОЙ  Апр.'!D19:E19,'[5]МЕТАЛЛОСТРОЙ Май'!D19:E19,'[6]МЕТАЛЛОСТРОЙ Июнь'!D19:E19,'[7]МЕТАЛЛОСТРОЙ  Июль'!D19:E19,'[8]МЕТАЛЛОСТРОЙ  Авг.'!D19:E19,'[9]МЕТАЛЛОСТРОЙ  Сент.'!D19:E19,'[10]МЕТАЛЛОСТРОЙ  Окт.'!D19:E19+'[11]МЕТАЛЛОСТРОЙ  Нояб.'!D19:E19,'[11]МЕТАЛЛОСТРОЙ  Нояб.'!D19:E19,'[12]МЕТАЛЛОСТРОЙ  Дек.'!D19:E19)</f>
        <v>0</v>
      </c>
      <c r="F24" s="47"/>
      <c r="G24" s="49">
        <f>SUM('[1]МЕТАЛЛОСТРОЙ Янв.'!F19:G19,'[2]МЕТАЛЛОСТРОЙ Февр.'!F19:G19,'[3]МЕТАЛЛОСТРОЙ Март'!F19:G19,'[4]МЕТАЛЛОСТРОЙ  Апр.'!F19:G19,'[5]МЕТАЛЛОСТРОЙ Май'!F19:G19,'[6]МЕТАЛЛОСТРОЙ Июнь'!F19:G19,'[7]МЕТАЛЛОСТРОЙ  Июль'!F19:G19,'[8]МЕТАЛЛОСТРОЙ  Авг.'!F19:G19,'[9]МЕТАЛЛОСТРОЙ  Сент.'!F19:G19,'[10]МЕТАЛЛОСТРОЙ  Окт.'!F19:G19+'[11]МЕТАЛЛОСТРОЙ  Нояб.'!F19:G19,'[11]МЕТАЛЛОСТРОЙ  Нояб.'!F19:G19,'[12]МЕТАЛЛОСТРОЙ  Дек.'!F19:G19)</f>
        <v>0</v>
      </c>
      <c r="H24" s="47"/>
      <c r="I24" s="49">
        <f>SUM('[1]МЕТАЛЛОСТРОЙ Янв.'!H19:I19,'[2]МЕТАЛЛОСТРОЙ Февр.'!H19:I19,'[3]МЕТАЛЛОСТРОЙ Март'!H19:I19,'[4]МЕТАЛЛОСТРОЙ  Апр.'!H19:I19,'[5]МЕТАЛЛОСТРОЙ Май'!H19:I19,'[6]МЕТАЛЛОСТРОЙ Июнь'!H19:I19,'[7]МЕТАЛЛОСТРОЙ  Июль'!H19:I19,'[8]МЕТАЛЛОСТРОЙ  Авг.'!H19:I19,'[9]МЕТАЛЛОСТРОЙ  Сент.'!H19:I19,'[10]МЕТАЛЛОСТРОЙ  Окт.'!H19:I19+'[11]МЕТАЛЛОСТРОЙ  Нояб.'!H19:I19,'[11]МЕТАЛЛОСТРОЙ  Нояб.'!H19:I19,'[12]МЕТАЛЛОСТРОЙ  Дек.'!H19:I19)</f>
        <v>0</v>
      </c>
      <c r="J24" s="47"/>
      <c r="K24" s="49">
        <f>SUM('[1]МЕТАЛЛОСТРОЙ Янв.'!J19:K19,'[2]МЕТАЛЛОСТРОЙ Февр.'!J19:K19,'[3]МЕТАЛЛОСТРОЙ Март'!J19:K19,'[4]МЕТАЛЛОСТРОЙ  Апр.'!J19:K19,'[5]МЕТАЛЛОСТРОЙ Май'!J19:K19,'[6]МЕТАЛЛОСТРОЙ Июнь'!J19:K19,'[7]МЕТАЛЛОСТРОЙ  Июль'!J19:K19,'[8]МЕТАЛЛОСТРОЙ  Авг.'!J19:K19,'[9]МЕТАЛЛОСТРОЙ  Сент.'!J19:K19,'[10]МЕТАЛЛОСТРОЙ  Окт.'!J19:K19+'[11]МЕТАЛЛОСТРОЙ  Нояб.'!J19:K19,'[11]МЕТАЛЛОСТРОЙ  Нояб.'!J19:K19,'[12]МЕТАЛЛОСТРОЙ  Дек.'!J19:K19)</f>
        <v>0</v>
      </c>
      <c r="L24" s="47"/>
      <c r="M24" s="49">
        <f>SUM('[1]МЕТАЛЛОСТРОЙ Янв.'!L19:M19,'[2]МЕТАЛЛОСТРОЙ Февр.'!L19:M19,'[3]МЕТАЛЛОСТРОЙ Март'!L19:M19,'[4]МЕТАЛЛОСТРОЙ  Апр.'!L19:M19,'[5]МЕТАЛЛОСТРОЙ Май'!L19:M19,'[6]МЕТАЛЛОСТРОЙ Июнь'!L19:M19,'[7]МЕТАЛЛОСТРОЙ  Июль'!L19:M19,'[8]МЕТАЛЛОСТРОЙ  Авг.'!L19:M19,'[9]МЕТАЛЛОСТРОЙ  Сент.'!L19:M19,'[10]МЕТАЛЛОСТРОЙ  Окт.'!L19:M19+'[11]МЕТАЛЛОСТРОЙ  Нояб.'!L19:M19,'[11]МЕТАЛЛОСТРОЙ  Нояб.'!L19:M19,'[12]МЕТАЛЛОСТРОЙ  Дек.'!L19:M19)</f>
        <v>0</v>
      </c>
      <c r="N24" s="47"/>
      <c r="O24" s="49">
        <f>SUM('[1]МЕТАЛЛОСТРОЙ Янв.'!N19:O19,'[2]МЕТАЛЛОСТРОЙ Февр.'!N19:O19,'[3]МЕТАЛЛОСТРОЙ Март'!N19:O19,'[4]МЕТАЛЛОСТРОЙ  Апр.'!N19:O19,'[5]МЕТАЛЛОСТРОЙ Май'!N19:O19,'[6]МЕТАЛЛОСТРОЙ Июнь'!N19:O19,'[7]МЕТАЛЛОСТРОЙ  Июль'!N19:O19,'[8]МЕТАЛЛОСТРОЙ  Авг.'!N19:O19,'[9]МЕТАЛЛОСТРОЙ  Сент.'!N19:O19,'[10]МЕТАЛЛОСТРОЙ  Окт.'!N19:O19+'[11]МЕТАЛЛОСТРОЙ  Нояб.'!N19:O19,'[11]МЕТАЛЛОСТРОЙ  Нояб.'!N19:O19,'[12]МЕТАЛЛОСТРОЙ  Дек.'!N19:O19)</f>
        <v>0</v>
      </c>
      <c r="P24" s="47"/>
      <c r="Q24" s="49">
        <f>SUM('[1]МЕТАЛЛОСТРОЙ Янв.'!P19:Q19,'[2]МЕТАЛЛОСТРОЙ Февр.'!P19:Q19,'[3]МЕТАЛЛОСТРОЙ Март'!P19:Q19,'[4]МЕТАЛЛОСТРОЙ  Апр.'!P19:Q19,'[5]МЕТАЛЛОСТРОЙ Май'!P19:Q19,'[6]МЕТАЛЛОСТРОЙ Июнь'!P19:Q19,'[7]МЕТАЛЛОСТРОЙ  Июль'!P19:Q19,'[8]МЕТАЛЛОСТРОЙ  Авг.'!P19:Q19,'[9]МЕТАЛЛОСТРОЙ  Сент.'!P19:Q19,'[10]МЕТАЛЛОСТРОЙ  Окт.'!P19:Q19+'[11]МЕТАЛЛОСТРОЙ  Нояб.'!P19:Q19,'[11]МЕТАЛЛОСТРОЙ  Нояб.'!P19:Q19,'[12]МЕТАЛЛОСТРОЙ  Дек.'!P19:Q19)</f>
        <v>0</v>
      </c>
      <c r="R24" s="47"/>
      <c r="S24" s="49">
        <f>SUM('[1]МЕТАЛЛОСТРОЙ Янв.'!R19:S19,'[2]МЕТАЛЛОСТРОЙ Февр.'!R19:S19,'[3]МЕТАЛЛОСТРОЙ Март'!R19:S19,'[4]МЕТАЛЛОСТРОЙ  Апр.'!R19:S19,'[5]МЕТАЛЛОСТРОЙ Май'!R19:S19,'[6]МЕТАЛЛОСТРОЙ Июнь'!R19:S19,'[7]МЕТАЛЛОСТРОЙ  Июль'!R19:S19,'[8]МЕТАЛЛОСТРОЙ  Авг.'!R19:S19,'[9]МЕТАЛЛОСТРОЙ  Сент.'!R19:S19,'[10]МЕТАЛЛОСТРОЙ  Окт.'!R19:S19+'[11]МЕТАЛЛОСТРОЙ  Нояб.'!R19:S19,'[11]МЕТАЛЛОСТРОЙ  Нояб.'!R19:S19,'[12]МЕТАЛЛОСТРОЙ  Дек.'!R19:S19)</f>
        <v>0</v>
      </c>
      <c r="T24" s="47"/>
      <c r="U24" s="49">
        <f>SUM('[1]МЕТАЛЛОСТРОЙ Янв.'!T19:U19,'[2]МЕТАЛЛОСТРОЙ Февр.'!T19:U19,'[3]МЕТАЛЛОСТРОЙ Март'!T19:U19,'[4]МЕТАЛЛОСТРОЙ  Апр.'!T19:U19,'[5]МЕТАЛЛОСТРОЙ Май'!T19:U19,'[6]МЕТАЛЛОСТРОЙ Июнь'!T19:U19,'[7]МЕТАЛЛОСТРОЙ  Июль'!T19:U19,'[8]МЕТАЛЛОСТРОЙ  Авг.'!T19:U19,'[9]МЕТАЛЛОСТРОЙ  Сент.'!T19:U19,'[10]МЕТАЛЛОСТРОЙ  Окт.'!T19:U19+'[11]МЕТАЛЛОСТРОЙ  Нояб.'!T19:U19,'[11]МЕТАЛЛОСТРОЙ  Нояб.'!T19:U19,'[12]МЕТАЛЛОСТРОЙ  Дек.'!T19:U19)</f>
        <v>0</v>
      </c>
      <c r="V24" s="47"/>
      <c r="W24" s="49">
        <f>SUM('[1]МЕТАЛЛОСТРОЙ Янв.'!V19:W19,'[2]МЕТАЛЛОСТРОЙ Февр.'!V19:W19,'[3]МЕТАЛЛОСТРОЙ Март'!V19:W19,'[4]МЕТАЛЛОСТРОЙ  Апр.'!V19:W19,'[5]МЕТАЛЛОСТРОЙ Май'!V19:W19,'[6]МЕТАЛЛОСТРОЙ Июнь'!V19:W19,'[7]МЕТАЛЛОСТРОЙ  Июль'!V19:W19,'[8]МЕТАЛЛОСТРОЙ  Авг.'!V19:W19,'[9]МЕТАЛЛОСТРОЙ  Сент.'!V19:W19,'[10]МЕТАЛЛОСТРОЙ  Окт.'!V19:W19+'[11]МЕТАЛЛОСТРОЙ  Нояб.'!V19:W19,'[11]МЕТАЛЛОСТРОЙ  Нояб.'!V19:W19,'[12]МЕТАЛЛОСТРОЙ  Дек.'!V19:W19)</f>
        <v>0</v>
      </c>
      <c r="X24" s="47"/>
      <c r="Y24" s="49">
        <f>SUM('[1]МЕТАЛЛОСТРОЙ Янв.'!X19:Y19,'[2]МЕТАЛЛОСТРОЙ Февр.'!X19:Y19,'[3]МЕТАЛЛОСТРОЙ Март'!X19:Y19,'[4]МЕТАЛЛОСТРОЙ  Апр.'!X19:Y19,'[5]МЕТАЛЛОСТРОЙ Май'!X19:Y19,'[6]МЕТАЛЛОСТРОЙ Июнь'!X19:Y19,'[7]МЕТАЛЛОСТРОЙ  Июль'!X19:Y19,'[8]МЕТАЛЛОСТРОЙ  Авг.'!X19:Y19,'[9]МЕТАЛЛОСТРОЙ  Сент.'!X19:Y19,'[10]МЕТАЛЛОСТРОЙ  Окт.'!X19:Y19+'[11]МЕТАЛЛОСТРОЙ  Нояб.'!X19:Y19,'[11]МЕТАЛЛОСТРОЙ  Нояб.'!X19:Y19,'[12]МЕТАЛЛОСТРОЙ  Дек.'!X19:Y19)</f>
        <v>0</v>
      </c>
      <c r="Z24" s="47"/>
      <c r="AA24" s="49">
        <f>SUM('[1]МЕТАЛЛОСТРОЙ Янв.'!Z19:AA19,'[2]МЕТАЛЛОСТРОЙ Февр.'!Z19:AA19,'[3]МЕТАЛЛОСТРОЙ Март'!Z19:AA19,'[4]МЕТАЛЛОСТРОЙ  Апр.'!Z19:AA19,'[5]МЕТАЛЛОСТРОЙ Май'!Z19:AA19,'[6]МЕТАЛЛОСТРОЙ Июнь'!Z19:AA19,'[7]МЕТАЛЛОСТРОЙ  Июль'!Z19:AA19,'[8]МЕТАЛЛОСТРОЙ  Авг.'!Z19:AA19,'[9]МЕТАЛЛОСТРОЙ  Сент.'!Z19:AA19,'[10]МЕТАЛЛОСТРОЙ  Окт.'!Z19:AA19+'[11]МЕТАЛЛОСТРОЙ  Нояб.'!Z19:AA19,'[11]МЕТАЛЛОСТРОЙ  Нояб.'!Z19:AA19,'[12]МЕТАЛЛОСТРОЙ  Дек.'!Z19:AA19)</f>
        <v>0</v>
      </c>
      <c r="AB24" s="47"/>
      <c r="AC24" s="49">
        <f>SUM('[1]МЕТАЛЛОСТРОЙ Янв.'!AB19:AC19,'[2]МЕТАЛЛОСТРОЙ Февр.'!AB19:AC19,'[3]МЕТАЛЛОСТРОЙ Март'!AB19:AC19,'[4]МЕТАЛЛОСТРОЙ  Апр.'!AB19:AC19,'[5]МЕТАЛЛОСТРОЙ Май'!AB19:AC19,'[6]МЕТАЛЛОСТРОЙ Июнь'!AB19:AC19,'[7]МЕТАЛЛОСТРОЙ  Июль'!AB19:AC19,'[8]МЕТАЛЛОСТРОЙ  Авг.'!AB19:AC19,'[9]МЕТАЛЛОСТРОЙ  Сент.'!AB19:AC19,'[10]МЕТАЛЛОСТРОЙ  Окт.'!AB19:AC19+'[11]МЕТАЛЛОСТРОЙ  Нояб.'!AB19:AC19,'[11]МЕТАЛЛОСТРОЙ  Нояб.'!AB19:AC19,'[12]МЕТАЛЛОСТРОЙ  Дек.'!AB19:AC19)</f>
        <v>0</v>
      </c>
      <c r="AD24" s="47"/>
      <c r="AE24" s="49">
        <f>SUM('[1]МЕТАЛЛОСТРОЙ Янв.'!AD19:AE19,'[2]МЕТАЛЛОСТРОЙ Февр.'!AD19:AE19,'[3]МЕТАЛЛОСТРОЙ Март'!AD19:AE19,'[4]МЕТАЛЛОСТРОЙ  Апр.'!AD19:AE19,'[5]МЕТАЛЛОСТРОЙ Май'!AD19:AE19,'[6]МЕТАЛЛОСТРОЙ Июнь'!AD19:AE19,'[7]МЕТАЛЛОСТРОЙ  Июль'!AD19:AE19,'[8]МЕТАЛЛОСТРОЙ  Авг.'!AD19:AE19,'[9]МЕТАЛЛОСТРОЙ  Сент.'!AD19:AE19,'[10]МЕТАЛЛОСТРОЙ  Окт.'!AD19:AE19+'[11]МЕТАЛЛОСТРОЙ  Нояб.'!AD19:AE19,'[11]МЕТАЛЛОСТРОЙ  Нояб.'!AD19:AE19,'[12]МЕТАЛЛОСТРОЙ  Дек.'!AD19:AE19)</f>
        <v>0</v>
      </c>
      <c r="AF24" s="47"/>
      <c r="AG24" s="49">
        <f>SUM('[1]МЕТАЛЛОСТРОЙ Янв.'!AF19:AG19,'[2]МЕТАЛЛОСТРОЙ Февр.'!AF19:AG19,'[3]МЕТАЛЛОСТРОЙ Март'!AF19:AG19,'[4]МЕТАЛЛОСТРОЙ  Апр.'!AF19:AG19,'[5]МЕТАЛЛОСТРОЙ Май'!AF19:AG19,'[6]МЕТАЛЛОСТРОЙ Июнь'!AF19:AG19,'[7]МЕТАЛЛОСТРОЙ  Июль'!AF19:AG19,'[8]МЕТАЛЛОСТРОЙ  Авг.'!AF19:AG19,'[9]МЕТАЛЛОСТРОЙ  Сент.'!AF19:AG19,'[10]МЕТАЛЛОСТРОЙ  Окт.'!AF19:AG19+'[11]МЕТАЛЛОСТРОЙ  Нояб.'!AF19:AG19,'[11]МЕТАЛЛОСТРОЙ  Нояб.'!AF19:AG19,'[12]МЕТАЛЛОСТРОЙ  Дек.'!AF19:AG19)</f>
        <v>0</v>
      </c>
      <c r="AH24" s="47"/>
      <c r="AI24" s="49">
        <f>SUM('[1]МЕТАЛЛОСТРОЙ Янв.'!AH19:AI19,'[2]МЕТАЛЛОСТРОЙ Февр.'!AH19:AI19,'[3]МЕТАЛЛОСТРОЙ Март'!AH19:AI19,'[4]МЕТАЛЛОСТРОЙ  Апр.'!AH19:AI19,'[5]МЕТАЛЛОСТРОЙ Май'!AH19:AI19,'[6]МЕТАЛЛОСТРОЙ Июнь'!AH19:AI19,'[7]МЕТАЛЛОСТРОЙ  Июль'!AH19:AI19,'[8]МЕТАЛЛОСТРОЙ  Авг.'!AH19:AI19,'[9]МЕТАЛЛОСТРОЙ  Сент.'!AH19:AI19,'[10]МЕТАЛЛОСТРОЙ  Окт.'!AH19:AI19+'[11]МЕТАЛЛОСТРОЙ  Нояб.'!AH19:AI19,'[11]МЕТАЛЛОСТРОЙ  Нояб.'!AH19:AI19,'[12]МЕТАЛЛОСТРОЙ  Дек.'!AH19:AI19)</f>
        <v>0</v>
      </c>
      <c r="AJ24" s="47"/>
      <c r="AK24" s="49">
        <f>SUM('[1]МЕТАЛЛОСТРОЙ Янв.'!AJ19:AK19,'[2]МЕТАЛЛОСТРОЙ Февр.'!AJ19:AK19,'[3]МЕТАЛЛОСТРОЙ Март'!AJ19:AK19,'[4]МЕТАЛЛОСТРОЙ  Апр.'!AJ19:AK19,'[5]МЕТАЛЛОСТРОЙ Май'!AJ19:AK19,'[6]МЕТАЛЛОСТРОЙ Июнь'!AJ19:AK19,'[7]МЕТАЛЛОСТРОЙ  Июль'!AJ19:AK19,'[8]МЕТАЛЛОСТРОЙ  Авг.'!AJ19:AK19,'[9]МЕТАЛЛОСТРОЙ  Сент.'!AJ19:AK19,'[10]МЕТАЛЛОСТРОЙ  Окт.'!AJ19:AK19+'[11]МЕТАЛЛОСТРОЙ  Нояб.'!AJ19:AK19,'[11]МЕТАЛЛОСТРОЙ  Нояб.'!AJ19:AK19,'[12]МЕТАЛЛОСТРОЙ  Дек.'!AJ19:AK19)</f>
        <v>0</v>
      </c>
      <c r="AL24" s="47"/>
      <c r="AM24" s="49">
        <f>SUM('[1]МЕТАЛЛОСТРОЙ Янв.'!AL19:AM19,'[2]МЕТАЛЛОСТРОЙ Февр.'!AL19:AM19,'[3]МЕТАЛЛОСТРОЙ Март'!AL19:AM19,'[4]МЕТАЛЛОСТРОЙ  Апр.'!AL19:AM19,'[5]МЕТАЛЛОСТРОЙ Май'!AL19:AM19,'[6]МЕТАЛЛОСТРОЙ Июнь'!AL19:AM19,'[7]МЕТАЛЛОСТРОЙ  Июль'!AL19:AM19,'[8]МЕТАЛЛОСТРОЙ  Авг.'!AL19:AM19,'[9]МЕТАЛЛОСТРОЙ  Сент.'!AL19:AM19,'[10]МЕТАЛЛОСТРОЙ  Окт.'!AL19:AM19+'[11]МЕТАЛЛОСТРОЙ  Нояб.'!AL19:AM19,'[11]МЕТАЛЛОСТРОЙ  Нояб.'!AL19:AM19,'[12]МЕТАЛЛОСТРОЙ  Дек.'!AL19:AM19)</f>
        <v>0</v>
      </c>
      <c r="AN24" s="47"/>
      <c r="AO24" s="49">
        <f>SUM('[1]МЕТАЛЛОСТРОЙ Янв.'!AN19:AO19,'[2]МЕТАЛЛОСТРОЙ Февр.'!AN19:AO19,'[3]МЕТАЛЛОСТРОЙ Март'!AN19:AO19,'[4]МЕТАЛЛОСТРОЙ  Апр.'!AN19:AO19,'[5]МЕТАЛЛОСТРОЙ Май'!AN19:AO19,'[6]МЕТАЛЛОСТРОЙ Июнь'!AN19:AO19,'[7]МЕТАЛЛОСТРОЙ  Июль'!AN19:AO19,'[8]МЕТАЛЛОСТРОЙ  Авг.'!AN19:AO19,'[9]МЕТАЛЛОСТРОЙ  Сент.'!AN19:AO19,'[10]МЕТАЛЛОСТРОЙ  Окт.'!AN19:AO19+'[11]МЕТАЛЛОСТРОЙ  Нояб.'!AN19:AO19,'[11]МЕТАЛЛОСТРОЙ  Нояб.'!AN19:AO19,'[12]МЕТАЛЛОСТРОЙ  Дек.'!AN19:AO19)</f>
        <v>0</v>
      </c>
      <c r="AP24" s="47"/>
      <c r="AQ24" s="49">
        <f>SUM('[1]МЕТАЛЛОСТРОЙ Янв.'!AP19:AQ19,'[2]МЕТАЛЛОСТРОЙ Февр.'!AP19:AQ19,'[3]МЕТАЛЛОСТРОЙ Март'!AP19:AQ19,'[4]МЕТАЛЛОСТРОЙ  Апр.'!AP19:AQ19,'[5]МЕТАЛЛОСТРОЙ Май'!AP19:AQ19,'[6]МЕТАЛЛОСТРОЙ Июнь'!AP19:AQ19,'[7]МЕТАЛЛОСТРОЙ  Июль'!AP19:AQ19,'[8]МЕТАЛЛОСТРОЙ  Авг.'!AP19:AQ19,'[9]МЕТАЛЛОСТРОЙ  Сент.'!AP19:AQ19,'[10]МЕТАЛЛОСТРОЙ  Окт.'!AP19:AQ19+'[11]МЕТАЛЛОСТРОЙ  Нояб.'!AP19:AQ19,'[11]МЕТАЛЛОСТРОЙ  Нояб.'!AP19:AQ19,'[12]МЕТАЛЛОСТРОЙ  Дек.'!AP19:AQ19)</f>
        <v>0</v>
      </c>
      <c r="AR24" s="47"/>
      <c r="AS24" s="49">
        <f>SUM('[1]МЕТАЛЛОСТРОЙ Янв.'!AR19:AS19,'[2]МЕТАЛЛОСТРОЙ Февр.'!AR19:AS19,'[3]МЕТАЛЛОСТРОЙ Март'!AR19:AS19,'[4]МЕТАЛЛОСТРОЙ  Апр.'!AR19:AS19,'[5]МЕТАЛЛОСТРОЙ Май'!AR19:AS19,'[6]МЕТАЛЛОСТРОЙ Июнь'!AR19:AS19,'[7]МЕТАЛЛОСТРОЙ  Июль'!AR19:AS19,'[8]МЕТАЛЛОСТРОЙ  Авг.'!AR19:AS19,'[9]МЕТАЛЛОСТРОЙ  Сент.'!AR19:AS19,'[10]МЕТАЛЛОСТРОЙ  Окт.'!AR19:AS19+'[11]МЕТАЛЛОСТРОЙ  Нояб.'!AR19:AS19,'[11]МЕТАЛЛОСТРОЙ  Нояб.'!AR19:AS19,'[12]МЕТАЛЛОСТРОЙ  Дек.'!AR19:AS19)</f>
        <v>0</v>
      </c>
      <c r="AT24" s="47"/>
      <c r="AU24" s="49">
        <f>SUM('[1]МЕТАЛЛОСТРОЙ Янв.'!AT19:AU19,'[2]МЕТАЛЛОСТРОЙ Февр.'!AT19:AU19,'[3]МЕТАЛЛОСТРОЙ Март'!AT19:AU19,'[4]МЕТАЛЛОСТРОЙ  Апр.'!AT19:AU19,'[5]МЕТАЛЛОСТРОЙ Май'!AT19:AU19,'[6]МЕТАЛЛОСТРОЙ Июнь'!AT19:AU19,'[7]МЕТАЛЛОСТРОЙ  Июль'!AT19:AU19,'[8]МЕТАЛЛОСТРОЙ  Авг.'!AT19:AU19,'[9]МЕТАЛЛОСТРОЙ  Сент.'!AT19:AU19,'[10]МЕТАЛЛОСТРОЙ  Окт.'!AT19:AU19+'[11]МЕТАЛЛОСТРОЙ  Нояб.'!AT19:AU19,'[11]МЕТАЛЛОСТРОЙ  Нояб.'!AT19:AU19,'[12]МЕТАЛЛОСТРОЙ  Дек.'!AT19:AU19)</f>
        <v>0</v>
      </c>
      <c r="AV24" s="47"/>
      <c r="AW24" s="49">
        <f>SUM('[1]МЕТАЛЛОСТРОЙ Янв.'!AV19:AW19,'[2]МЕТАЛЛОСТРОЙ Февр.'!AV19:AW19,'[3]МЕТАЛЛОСТРОЙ Март'!AV19:AW19,'[4]МЕТАЛЛОСТРОЙ  Апр.'!AV19:AW19,'[5]МЕТАЛЛОСТРОЙ Май'!AV19:AW19,'[6]МЕТАЛЛОСТРОЙ Июнь'!AV19:AW19,'[7]МЕТАЛЛОСТРОЙ  Июль'!AV19:AW19,'[8]МЕТАЛЛОСТРОЙ  Авг.'!AV19:AW19,'[9]МЕТАЛЛОСТРОЙ  Сент.'!AV19:AW19,'[10]МЕТАЛЛОСТРОЙ  Окт.'!AV19:AW19+'[11]МЕТАЛЛОСТРОЙ  Нояб.'!AV19:AW19,'[11]МЕТАЛЛОСТРОЙ  Нояб.'!AV19:AW19,'[12]МЕТАЛЛОСТРОЙ  Дек.'!AV19:AW19)</f>
        <v>0</v>
      </c>
      <c r="AX24" s="47"/>
      <c r="AY24" s="49">
        <f>SUM('[1]МЕТАЛЛОСТРОЙ Янв.'!AX19:AY19,'[2]МЕТАЛЛОСТРОЙ Февр.'!AX19:AY19,'[3]МЕТАЛЛОСТРОЙ Март'!AX19:AY19,'[4]МЕТАЛЛОСТРОЙ  Апр.'!AX19:AY19,'[5]МЕТАЛЛОСТРОЙ Май'!AX19:AY19,'[6]МЕТАЛЛОСТРОЙ Июнь'!AX19:AY19,'[7]МЕТАЛЛОСТРОЙ  Июль'!AX19:AY19,'[8]МЕТАЛЛОСТРОЙ  Авг.'!AX19:AY19,'[9]МЕТАЛЛОСТРОЙ  Сент.'!AX19:AY19,'[10]МЕТАЛЛОСТРОЙ  Окт.'!AX19:AY19+'[11]МЕТАЛЛОСТРОЙ  Нояб.'!AX19:AY19,'[11]МЕТАЛЛОСТРОЙ  Нояб.'!AX19:AY19,'[12]МЕТАЛЛОСТРОЙ  Дек.'!AX19:AY19)</f>
        <v>0</v>
      </c>
      <c r="AZ24" s="47"/>
      <c r="BA24" s="49">
        <f>SUM('[1]МЕТАЛЛОСТРОЙ Янв.'!AZ19:BA19,'[2]МЕТАЛЛОСТРОЙ Февр.'!AZ19:BA19,'[3]МЕТАЛЛОСТРОЙ Март'!AZ19:BA19,'[4]МЕТАЛЛОСТРОЙ  Апр.'!AZ19:BA19,'[5]МЕТАЛЛОСТРОЙ Май'!AZ19:BA19,'[6]МЕТАЛЛОСТРОЙ Июнь'!AZ19:BA19,'[7]МЕТАЛЛОСТРОЙ  Июль'!AZ19:BA19,'[8]МЕТАЛЛОСТРОЙ  Авг.'!AZ19:BA19,'[9]МЕТАЛЛОСТРОЙ  Сент.'!AZ19:BA19,'[10]МЕТАЛЛОСТРОЙ  Окт.'!AZ19:BA19+'[11]МЕТАЛЛОСТРОЙ  Нояб.'!AZ19:BA19,'[11]МЕТАЛЛОСТРОЙ  Нояб.'!AZ19:BA19,'[12]МЕТАЛЛОСТРОЙ  Дек.'!AZ19:BA19)</f>
        <v>0</v>
      </c>
      <c r="BB24" s="47"/>
      <c r="BC24" s="49">
        <f>SUM('[1]МЕТАЛЛОСТРОЙ Янв.'!BB19:BC19,'[2]МЕТАЛЛОСТРОЙ Февр.'!BB19:BC19,'[3]МЕТАЛЛОСТРОЙ Март'!BB19:BC19,'[4]МЕТАЛЛОСТРОЙ  Апр.'!BB19:BC19,'[5]МЕТАЛЛОСТРОЙ Май'!BB19:BC19,'[6]МЕТАЛЛОСТРОЙ Июнь'!BB19:BC19,'[7]МЕТАЛЛОСТРОЙ  Июль'!BB19:BC19,'[8]МЕТАЛЛОСТРОЙ  Авг.'!BB19:BC19,'[9]МЕТАЛЛОСТРОЙ  Сент.'!BB19:BC19,'[10]МЕТАЛЛОСТРОЙ  Окт.'!BB19:BC19+'[11]МЕТАЛЛОСТРОЙ  Нояб.'!BB19:BC19,'[11]МЕТАЛЛОСТРОЙ  Нояб.'!BB19:BC19,'[12]МЕТАЛЛОСТРОЙ  Дек.'!BB19:BC19)</f>
        <v>0</v>
      </c>
      <c r="BD24" s="47"/>
      <c r="BE24" s="49">
        <f>SUM('[1]МЕТАЛЛОСТРОЙ Янв.'!BD19:BE19,'[2]МЕТАЛЛОСТРОЙ Февр.'!BD19:BE19,'[3]МЕТАЛЛОСТРОЙ Март'!BD19:BE19,'[4]МЕТАЛЛОСТРОЙ  Апр.'!BD19:BE19,'[5]МЕТАЛЛОСТРОЙ Май'!BD19:BE19,'[6]МЕТАЛЛОСТРОЙ Июнь'!BD19:BE19,'[7]МЕТАЛЛОСТРОЙ  Июль'!BD19:BE19,'[8]МЕТАЛЛОСТРОЙ  Авг.'!BD19:BE19,'[9]МЕТАЛЛОСТРОЙ  Сент.'!BD19:BE19,'[10]МЕТАЛЛОСТРОЙ  Окт.'!BD19:BE19+'[11]МЕТАЛЛОСТРОЙ  Нояб.'!BD19:BE19,'[11]МЕТАЛЛОСТРОЙ  Нояб.'!BD19:BE19,'[12]МЕТАЛЛОСТРОЙ  Дек.'!BD19:BE19)</f>
        <v>0</v>
      </c>
      <c r="BF24" s="47"/>
      <c r="BG24" s="49">
        <f>SUM('[1]МЕТАЛЛОСТРОЙ Янв.'!BF19:BG19,'[2]МЕТАЛЛОСТРОЙ Февр.'!BF19:BG19,'[3]МЕТАЛЛОСТРОЙ Март'!BF19:BG19,'[4]МЕТАЛЛОСТРОЙ  Апр.'!BF19:BG19,'[5]МЕТАЛЛОСТРОЙ Май'!BF19:BG19,'[6]МЕТАЛЛОСТРОЙ Июнь'!BF19:BG19,'[7]МЕТАЛЛОСТРОЙ  Июль'!BF19:BG19,'[8]МЕТАЛЛОСТРОЙ  Авг.'!BF19:BG19,'[9]МЕТАЛЛОСТРОЙ  Сент.'!BF19:BG19,'[10]МЕТАЛЛОСТРОЙ  Окт.'!BF19:BG19+'[11]МЕТАЛЛОСТРОЙ  Нояб.'!BF19:BG19,'[11]МЕТАЛЛОСТРОЙ  Нояб.'!BF19:BG19,'[12]МЕТАЛЛОСТРОЙ  Дек.'!BF19:BG19)</f>
        <v>0</v>
      </c>
      <c r="BH24" s="47"/>
      <c r="BI24" s="49">
        <f>SUM('[1]МЕТАЛЛОСТРОЙ Янв.'!BH19:BI19,'[2]МЕТАЛЛОСТРОЙ Февр.'!BH19:BI19,'[3]МЕТАЛЛОСТРОЙ Март'!BH19:BI19,'[4]МЕТАЛЛОСТРОЙ  Апр.'!BH19:BI19,'[5]МЕТАЛЛОСТРОЙ Май'!BH19:BI19,'[6]МЕТАЛЛОСТРОЙ Июнь'!BH19:BI19,'[7]МЕТАЛЛОСТРОЙ  Июль'!BH19:BI19,'[8]МЕТАЛЛОСТРОЙ  Авг.'!BH19:BI19,'[9]МЕТАЛЛОСТРОЙ  Сент.'!BH19:BI19,'[10]МЕТАЛЛОСТРОЙ  Окт.'!BH19:BI19+'[11]МЕТАЛЛОСТРОЙ  Нояб.'!BH19:BI19,'[11]МЕТАЛЛОСТРОЙ  Нояб.'!BH19:BI19,'[12]МЕТАЛЛОСТРОЙ  Дек.'!BH19:BI19)</f>
        <v>0</v>
      </c>
      <c r="BJ24" s="47"/>
      <c r="BK24" s="49">
        <f>SUM('[1]МЕТАЛЛОСТРОЙ Янв.'!BJ19:BK19,'[2]МЕТАЛЛОСТРОЙ Февр.'!BJ19:BK19,'[3]МЕТАЛЛОСТРОЙ Март'!BJ19:BK19,'[4]МЕТАЛЛОСТРОЙ  Апр.'!BJ19:BK19,'[5]МЕТАЛЛОСТРОЙ Май'!BJ19:BK19,'[6]МЕТАЛЛОСТРОЙ Июнь'!BJ19:BK19,'[7]МЕТАЛЛОСТРОЙ  Июль'!BJ19:BK19,'[8]МЕТАЛЛОСТРОЙ  Авг.'!BJ19:BK19,'[9]МЕТАЛЛОСТРОЙ  Сент.'!BJ19:BK19,'[10]МЕТАЛЛОСТРОЙ  Окт.'!BJ19:BK19+'[11]МЕТАЛЛОСТРОЙ  Нояб.'!BJ19:BK19,'[11]МЕТАЛЛОСТРОЙ  Нояб.'!BJ19:BK19,'[12]МЕТАЛЛОСТРОЙ  Дек.'!BJ19:BK19)</f>
        <v>0</v>
      </c>
      <c r="BL24" s="47"/>
      <c r="BM24" s="49">
        <f>SUM('[1]МЕТАЛЛОСТРОЙ Янв.'!BL19:BM19,'[2]МЕТАЛЛОСТРОЙ Февр.'!BL19:BM19,'[3]МЕТАЛЛОСТРОЙ Март'!BL19:BM19,'[4]МЕТАЛЛОСТРОЙ  Апр.'!BL19:BM19,'[5]МЕТАЛЛОСТРОЙ Май'!BL19:BM19,'[6]МЕТАЛЛОСТРОЙ Июнь'!BL19:BM19,'[7]МЕТАЛЛОСТРОЙ  Июль'!BL19:BM19,'[8]МЕТАЛЛОСТРОЙ  Авг.'!BL19:BM19,'[9]МЕТАЛЛОСТРОЙ  Сент.'!BL19:BM19,'[10]МЕТАЛЛОСТРОЙ  Окт.'!BL19:BM19+'[11]МЕТАЛЛОСТРОЙ  Нояб.'!BL19:BM19,'[11]МЕТАЛЛОСТРОЙ  Нояб.'!BL19:BM19,'[12]МЕТАЛЛОСТРОЙ  Дек.'!BL19:BM19)</f>
        <v>11.785</v>
      </c>
      <c r="BN24" s="47"/>
      <c r="BO24" s="49">
        <f>SUM('[1]МЕТАЛЛОСТРОЙ Янв.'!BN19:BO19,'[2]МЕТАЛЛОСТРОЙ Февр.'!BN19:BO19,'[3]МЕТАЛЛОСТРОЙ Март'!BN19:BO19,'[4]МЕТАЛЛОСТРОЙ  Апр.'!BN19:BO19,'[5]МЕТАЛЛОСТРОЙ Май'!BN19:BO19,'[6]МЕТАЛЛОСТРОЙ Июнь'!BN19:BO19,'[7]МЕТАЛЛОСТРОЙ  Июль'!BN19:BO19,'[8]МЕТАЛЛОСТРОЙ  Авг.'!BN19:BO19,'[9]МЕТАЛЛОСТРОЙ  Сент.'!BN19:BO19,'[10]МЕТАЛЛОСТРОЙ  Окт.'!BN19:BO19+'[11]МЕТАЛЛОСТРОЙ  Нояб.'!BN19:BO19,'[11]МЕТАЛЛОСТРОЙ  Нояб.'!BN19:BO19,'[12]МЕТАЛЛОСТРОЙ  Дек.'!BN19:BO19)</f>
        <v>0</v>
      </c>
      <c r="BP24" s="47"/>
      <c r="BQ24" s="49">
        <f>SUM('[1]МЕТАЛЛОСТРОЙ Янв.'!BP19:BQ19,'[2]МЕТАЛЛОСТРОЙ Февр.'!BP19:BQ19,'[3]МЕТАЛЛОСТРОЙ Март'!BP19:BQ19,'[4]МЕТАЛЛОСТРОЙ  Апр.'!BP19:BQ19,'[5]МЕТАЛЛОСТРОЙ Май'!BP19:BQ19,'[6]МЕТАЛЛОСТРОЙ Июнь'!BP19:BQ19,'[7]МЕТАЛЛОСТРОЙ  Июль'!BP19:BQ19,'[8]МЕТАЛЛОСТРОЙ  Авг.'!BP19:BQ19,'[9]МЕТАЛЛОСТРОЙ  Сент.'!BP19:BQ19,'[10]МЕТАЛЛОСТРОЙ  Окт.'!BP19:BQ19+'[11]МЕТАЛЛОСТРОЙ  Нояб.'!BP19:BQ19,'[11]МЕТАЛЛОСТРОЙ  Нояб.'!BP19:BQ19,'[12]МЕТАЛЛОСТРОЙ  Дек.'!BP19:BQ19)</f>
        <v>0</v>
      </c>
      <c r="BR24" s="47"/>
      <c r="BS24" s="49">
        <f>SUM('[1]МЕТАЛЛОСТРОЙ Янв.'!BR19:BS19,'[2]МЕТАЛЛОСТРОЙ Февр.'!BR19:BS19,'[3]МЕТАЛЛОСТРОЙ Март'!BR19:BS19,'[4]МЕТАЛЛОСТРОЙ  Апр.'!BR19:BS19,'[5]МЕТАЛЛОСТРОЙ Май'!BR19:BS19,'[6]МЕТАЛЛОСТРОЙ Июнь'!BR19:BS19,'[7]МЕТАЛЛОСТРОЙ  Июль'!BR19:BS19,'[8]МЕТАЛЛОСТРОЙ  Авг.'!BR19:BS19,'[9]МЕТАЛЛОСТРОЙ  Сент.'!BR19:BS19,'[10]МЕТАЛЛОСТРОЙ  Окт.'!BR19:BS19+'[11]МЕТАЛЛОСТРОЙ  Нояб.'!BR19:BS19,'[11]МЕТАЛЛОСТРОЙ  Нояб.'!BR19:BS19,'[12]МЕТАЛЛОСТРОЙ  Дек.'!BR19:BS19)</f>
        <v>0</v>
      </c>
      <c r="BT24" s="47"/>
      <c r="BU24" s="49">
        <f>SUM('[1]МЕТАЛЛОСТРОЙ Янв.'!BT19:BU19,'[2]МЕТАЛЛОСТРОЙ Февр.'!BT19:BU19,'[3]МЕТАЛЛОСТРОЙ Март'!BT19:BU19,'[4]МЕТАЛЛОСТРОЙ  Апр.'!BT19:BU19,'[5]МЕТАЛЛОСТРОЙ Май'!BT19:BU19,'[6]МЕТАЛЛОСТРОЙ Июнь'!BT19:BU19,'[7]МЕТАЛЛОСТРОЙ  Июль'!BT19:BU19,'[8]МЕТАЛЛОСТРОЙ  Авг.'!BT19:BU19,'[9]МЕТАЛЛОСТРОЙ  Сент.'!BT19:BU19,'[10]МЕТАЛЛОСТРОЙ  Окт.'!BT19:BU19+'[11]МЕТАЛЛОСТРОЙ  Нояб.'!BT19:BU19,'[11]МЕТАЛЛОСТРОЙ  Нояб.'!BT19:BU19,'[12]МЕТАЛЛОСТРОЙ  Дек.'!BT19:BU19)</f>
        <v>0</v>
      </c>
      <c r="BV24" s="47"/>
      <c r="BW24" s="49">
        <f>SUM('[1]МЕТАЛЛОСТРОЙ Янв.'!BV19:BW19,'[2]МЕТАЛЛОСТРОЙ Февр.'!BV19:BW19,'[3]МЕТАЛЛОСТРОЙ Март'!BV19:BW19,'[4]МЕТАЛЛОСТРОЙ  Апр.'!BV19:BW19,'[5]МЕТАЛЛОСТРОЙ Май'!BV19:BW19,'[6]МЕТАЛЛОСТРОЙ Июнь'!BV19:BW19,'[7]МЕТАЛЛОСТРОЙ  Июль'!BV19:BW19,'[8]МЕТАЛЛОСТРОЙ  Авг.'!BV19:BW19,'[9]МЕТАЛЛОСТРОЙ  Сент.'!BV19:BW19,'[10]МЕТАЛЛОСТРОЙ  Окт.'!BV19:BW19+'[11]МЕТАЛЛОСТРОЙ  Нояб.'!BV19:BW19,'[11]МЕТАЛЛОСТРОЙ  Нояб.'!BV19:BW19,'[12]МЕТАЛЛОСТРОЙ  Дек.'!BV19:BW19)</f>
        <v>0</v>
      </c>
      <c r="BX24" s="47"/>
      <c r="BY24" s="49">
        <f>SUM('[1]МЕТАЛЛОСТРОЙ Янв.'!BX19:BY19,'[2]МЕТАЛЛОСТРОЙ Февр.'!BX19:BY19,'[3]МЕТАЛЛОСТРОЙ Март'!BX19:BY19,'[4]МЕТАЛЛОСТРОЙ  Апр.'!BX19:BY19,'[5]МЕТАЛЛОСТРОЙ Май'!BX19:BY19,'[6]МЕТАЛЛОСТРОЙ Июнь'!BX19:BY19,'[7]МЕТАЛЛОСТРОЙ  Июль'!BX19:BY19,'[8]МЕТАЛЛОСТРОЙ  Авг.'!BX19:BY19,'[9]МЕТАЛЛОСТРОЙ  Сент.'!BX19:BY19,'[10]МЕТАЛЛОСТРОЙ  Окт.'!BX19:BY19+'[11]МЕТАЛЛОСТРОЙ  Нояб.'!BX19:BY19,'[11]МЕТАЛЛОСТРОЙ  Нояб.'!BX19:BY19,'[12]МЕТАЛЛОСТРОЙ  Дек.'!BX19:BY19)</f>
        <v>0</v>
      </c>
      <c r="BZ24" s="47"/>
      <c r="CA24" s="49">
        <f>SUM('[1]МЕТАЛЛОСТРОЙ Янв.'!BZ19:CA19,'[2]МЕТАЛЛОСТРОЙ Февр.'!BZ19:CA19,'[3]МЕТАЛЛОСТРОЙ Март'!BZ19:CA19,'[4]МЕТАЛЛОСТРОЙ  Апр.'!BZ19:CA19,'[5]МЕТАЛЛОСТРОЙ Май'!BZ19:CA19,'[6]МЕТАЛЛОСТРОЙ Июнь'!BZ19:CA19,'[7]МЕТАЛЛОСТРОЙ  Июль'!BZ19:CA19,'[8]МЕТАЛЛОСТРОЙ  Авг.'!BZ19:CA19,'[9]МЕТАЛЛОСТРОЙ  Сент.'!BZ19:CA19,'[10]МЕТАЛЛОСТРОЙ  Окт.'!BZ19:CA19+'[11]МЕТАЛЛОСТРОЙ  Нояб.'!BZ19:CA19,'[11]МЕТАЛЛОСТРОЙ  Нояб.'!BZ19:CA19,'[12]МЕТАЛЛОСТРОЙ  Дек.'!BZ19:CA19)</f>
        <v>0</v>
      </c>
      <c r="CB24" s="47"/>
      <c r="CC24" s="49">
        <f>SUM('[1]МЕТАЛЛОСТРОЙ Янв.'!CB19:CC19,'[2]МЕТАЛЛОСТРОЙ Февр.'!CB19:CC19,'[3]МЕТАЛЛОСТРОЙ Март'!CB19:CC19,'[4]МЕТАЛЛОСТРОЙ  Апр.'!CB19:CC19,'[5]МЕТАЛЛОСТРОЙ Май'!CB19:CC19,'[6]МЕТАЛЛОСТРОЙ Июнь'!CB19:CC19,'[7]МЕТАЛЛОСТРОЙ  Июль'!CB19:CC19,'[8]МЕТАЛЛОСТРОЙ  Авг.'!CB19:CC19,'[9]МЕТАЛЛОСТРОЙ  Сент.'!CB19:CC19,'[10]МЕТАЛЛОСТРОЙ  Окт.'!CB19:CC19+'[11]МЕТАЛЛОСТРОЙ  Нояб.'!CB19:CC19,'[11]МЕТАЛЛОСТРОЙ  Нояб.'!CB19:CC19,'[12]МЕТАЛЛОСТРОЙ  Дек.'!CB19:CC19)</f>
        <v>0</v>
      </c>
      <c r="CD24" s="47"/>
      <c r="CE24" s="49">
        <f>SUM('[1]МЕТАЛЛОСТРОЙ Янв.'!CD19:CE19,'[2]МЕТАЛЛОСТРОЙ Февр.'!CD19:CE19,'[3]МЕТАЛЛОСТРОЙ Март'!CD19:CE19,'[4]МЕТАЛЛОСТРОЙ  Апр.'!CD19:CE19,'[5]МЕТАЛЛОСТРОЙ Май'!CD19:CE19,'[6]МЕТАЛЛОСТРОЙ Июнь'!CD19:CE19,'[7]МЕТАЛЛОСТРОЙ  Июль'!CD19:CE19,'[8]МЕТАЛЛОСТРОЙ  Авг.'!CD19:CE19,'[9]МЕТАЛЛОСТРОЙ  Сент.'!CD19:CE19,'[10]МЕТАЛЛОСТРОЙ  Окт.'!CD19:CE19+'[11]МЕТАЛЛОСТРОЙ  Нояб.'!CD19:CE19,'[11]МЕТАЛЛОСТРОЙ  Нояб.'!CD19:CE19,'[12]МЕТАЛЛОСТРОЙ  Дек.'!CD19:CE19)</f>
        <v>0</v>
      </c>
      <c r="CF24" s="47"/>
      <c r="CG24" s="49">
        <f>SUM('[1]МЕТАЛЛОСТРОЙ Янв.'!CF19:CG19,'[2]МЕТАЛЛОСТРОЙ Февр.'!CF19:CG19,'[3]МЕТАЛЛОСТРОЙ Март'!CF19:CG19,'[4]МЕТАЛЛОСТРОЙ  Апр.'!CF19:CG19,'[5]МЕТАЛЛОСТРОЙ Май'!CF19:CG19,'[6]МЕТАЛЛОСТРОЙ Июнь'!CF19:CG19,'[7]МЕТАЛЛОСТРОЙ  Июль'!CF19:CG19,'[8]МЕТАЛЛОСТРОЙ  Авг.'!CF19:CG19,'[9]МЕТАЛЛОСТРОЙ  Сент.'!CF19:CG19,'[10]МЕТАЛЛОСТРОЙ  Окт.'!CF19:CG19+'[11]МЕТАЛЛОСТРОЙ  Нояб.'!CF19:CG19,'[11]МЕТАЛЛОСТРОЙ  Нояб.'!CF19:CG19,'[12]МЕТАЛЛОСТРОЙ  Дек.'!CF19:CG19)</f>
        <v>0</v>
      </c>
      <c r="CH24" s="47"/>
      <c r="CI24" s="49">
        <f>SUM('[1]МЕТАЛЛОСТРОЙ Янв.'!CH19:CI19,'[2]МЕТАЛЛОСТРОЙ Февр.'!CH19:CI19,'[3]МЕТАЛЛОСТРОЙ Март'!CH19:CI19,'[4]МЕТАЛЛОСТРОЙ  Апр.'!CH19:CI19,'[5]МЕТАЛЛОСТРОЙ Май'!CH19:CI19,'[6]МЕТАЛЛОСТРОЙ Июнь'!CH19:CI19,'[7]МЕТАЛЛОСТРОЙ  Июль'!CH19:CI19,'[8]МЕТАЛЛОСТРОЙ  Авг.'!CH19:CI19,'[9]МЕТАЛЛОСТРОЙ  Сент.'!CH19:CI19,'[10]МЕТАЛЛОСТРОЙ  Окт.'!CH19:CI19+'[11]МЕТАЛЛОСТРОЙ  Нояб.'!CH19:CI19,'[11]МЕТАЛЛОСТРОЙ  Нояб.'!CH19:CI19,'[12]МЕТАЛЛОСТРОЙ  Дек.'!CH19:CI19)</f>
        <v>0</v>
      </c>
      <c r="CJ24" s="47"/>
      <c r="CK24" s="49">
        <f>SUM('[1]МЕТАЛЛОСТРОЙ Янв.'!CJ19:CK19,'[2]МЕТАЛЛОСТРОЙ Февр.'!CJ19:CK19,'[3]МЕТАЛЛОСТРОЙ Март'!CJ19:CK19,'[4]МЕТАЛЛОСТРОЙ  Апр.'!CJ19:CK19,'[5]МЕТАЛЛОСТРОЙ Май'!CJ19:CK19,'[6]МЕТАЛЛОСТРОЙ Июнь'!CJ19:CK19,'[7]МЕТАЛЛОСТРОЙ  Июль'!CJ19:CK19,'[8]МЕТАЛЛОСТРОЙ  Авг.'!CJ19:CK19,'[9]МЕТАЛЛОСТРОЙ  Сент.'!CJ19:CK19,'[10]МЕТАЛЛОСТРОЙ  Окт.'!CJ19:CK19+'[11]МЕТАЛЛОСТРОЙ  Нояб.'!CJ19:CK19,'[11]МЕТАЛЛОСТРОЙ  Нояб.'!CJ19:CK19,'[12]МЕТАЛЛОСТРОЙ  Дек.'!CJ19:CK19)</f>
        <v>0</v>
      </c>
      <c r="CL24" s="47"/>
      <c r="CM24" s="49">
        <f>SUM('[1]МЕТАЛЛОСТРОЙ Янв.'!CL19:CM19,'[2]МЕТАЛЛОСТРОЙ Февр.'!CL19:CM19,'[3]МЕТАЛЛОСТРОЙ Март'!CL19:CM19,'[4]МЕТАЛЛОСТРОЙ  Апр.'!CL19:CM19,'[5]МЕТАЛЛОСТРОЙ Май'!CL19:CM19,'[6]МЕТАЛЛОСТРОЙ Июнь'!CL19:CM19,'[7]МЕТАЛЛОСТРОЙ  Июль'!CL19:CM19,'[8]МЕТАЛЛОСТРОЙ  Авг.'!CL19:CM19,'[9]МЕТАЛЛОСТРОЙ  Сент.'!CL19:CM19,'[10]МЕТАЛЛОСТРОЙ  Окт.'!CL19:CM19+'[11]МЕТАЛЛОСТРОЙ  Нояб.'!CL19:CM19,'[11]МЕТАЛЛОСТРОЙ  Нояб.'!CL19:CM19,'[12]МЕТАЛЛОСТРОЙ  Дек.'!CL19:CM19)</f>
        <v>0</v>
      </c>
      <c r="CN24" s="47"/>
      <c r="CO24" s="49">
        <f>SUM('[1]МЕТАЛЛОСТРОЙ Янв.'!CN19:CO19,'[2]МЕТАЛЛОСТРОЙ Февр.'!CN19:CO19,'[3]МЕТАЛЛОСТРОЙ Март'!CN19:CO19,'[4]МЕТАЛЛОСТРОЙ  Апр.'!CN19:CO19,'[5]МЕТАЛЛОСТРОЙ Май'!CN19:CO19,'[6]МЕТАЛЛОСТРОЙ Июнь'!CN19:CO19,'[7]МЕТАЛЛОСТРОЙ  Июль'!CN19:CO19,'[8]МЕТАЛЛОСТРОЙ  Авг.'!CN19:CO19,'[9]МЕТАЛЛОСТРОЙ  Сент.'!CN19:CO19,'[10]МЕТАЛЛОСТРОЙ  Окт.'!CN19:CO19+'[11]МЕТАЛЛОСТРОЙ  Нояб.'!CN19:CO19,'[11]МЕТАЛЛОСТРОЙ  Нояб.'!CN19:CO19,'[12]МЕТАЛЛОСТРОЙ  Дек.'!CN19:CO19)</f>
        <v>0</v>
      </c>
      <c r="CQ24" s="94"/>
    </row>
    <row r="25" spans="1:95" ht="32.1" customHeight="1" x14ac:dyDescent="0.25">
      <c r="A25" s="5" t="s">
        <v>21</v>
      </c>
      <c r="B25" s="9" t="s">
        <v>11</v>
      </c>
      <c r="C25" s="23" t="s">
        <v>5</v>
      </c>
      <c r="D25" s="47"/>
      <c r="E25" s="49">
        <f>SUM('[1]МЕТАЛЛОСТРОЙ Янв.'!D20:E20,'[2]МЕТАЛЛОСТРОЙ Февр.'!D20:E20,'[3]МЕТАЛЛОСТРОЙ Март'!D20:E20,'[4]МЕТАЛЛОСТРОЙ  Апр.'!D20:E20,'[5]МЕТАЛЛОСТРОЙ Май'!D20:E20,'[6]МЕТАЛЛОСТРОЙ Июнь'!D20:E20,'[7]МЕТАЛЛОСТРОЙ  Июль'!D20:E20,'[8]МЕТАЛЛОСТРОЙ  Авг.'!D20:E20,'[9]МЕТАЛЛОСТРОЙ  Сент.'!D20:E20,'[10]МЕТАЛЛОСТРОЙ  Окт.'!D20:E20+'[11]МЕТАЛЛОСТРОЙ  Нояб.'!D20:E20,'[11]МЕТАЛЛОСТРОЙ  Нояб.'!D20:E20,'[12]МЕТАЛЛОСТРОЙ  Дек.'!D20:E20)</f>
        <v>0</v>
      </c>
      <c r="F25" s="47"/>
      <c r="G25" s="49">
        <f>SUM('[1]МЕТАЛЛОСТРОЙ Янв.'!F20:G20,'[2]МЕТАЛЛОСТРОЙ Февр.'!F20:G20,'[3]МЕТАЛЛОСТРОЙ Март'!F20:G20,'[4]МЕТАЛЛОСТРОЙ  Апр.'!F20:G20,'[5]МЕТАЛЛОСТРОЙ Май'!F20:G20,'[6]МЕТАЛЛОСТРОЙ Июнь'!F20:G20,'[7]МЕТАЛЛОСТРОЙ  Июль'!F20:G20,'[8]МЕТАЛЛОСТРОЙ  Авг.'!F20:G20,'[9]МЕТАЛЛОСТРОЙ  Сент.'!F20:G20,'[10]МЕТАЛЛОСТРОЙ  Окт.'!F20:G20+'[11]МЕТАЛЛОСТРОЙ  Нояб.'!F20:G20,'[11]МЕТАЛЛОСТРОЙ  Нояб.'!F20:G20,'[12]МЕТАЛЛОСТРОЙ  Дек.'!F20:G20)</f>
        <v>95.477999999999994</v>
      </c>
      <c r="H25" s="47"/>
      <c r="I25" s="49">
        <f>SUM('[1]МЕТАЛЛОСТРОЙ Янв.'!H20:I20,'[2]МЕТАЛЛОСТРОЙ Февр.'!H20:I20,'[3]МЕТАЛЛОСТРОЙ Март'!H20:I20,'[4]МЕТАЛЛОСТРОЙ  Апр.'!H20:I20,'[5]МЕТАЛЛОСТРОЙ Май'!H20:I20,'[6]МЕТАЛЛОСТРОЙ Июнь'!H20:I20,'[7]МЕТАЛЛОСТРОЙ  Июль'!H20:I20,'[8]МЕТАЛЛОСТРОЙ  Авг.'!H20:I20,'[9]МЕТАЛЛОСТРОЙ  Сент.'!H20:I20,'[10]МЕТАЛЛОСТРОЙ  Окт.'!H20:I20+'[11]МЕТАЛЛОСТРОЙ  Нояб.'!H20:I20,'[11]МЕТАЛЛОСТРОЙ  Нояб.'!H20:I20,'[12]МЕТАЛЛОСТРОЙ  Дек.'!H20:I20)</f>
        <v>0</v>
      </c>
      <c r="J25" s="47"/>
      <c r="K25" s="49">
        <f>SUM('[1]МЕТАЛЛОСТРОЙ Янв.'!J20:K20,'[2]МЕТАЛЛОСТРОЙ Февр.'!J20:K20,'[3]МЕТАЛЛОСТРОЙ Март'!J20:K20,'[4]МЕТАЛЛОСТРОЙ  Апр.'!J20:K20,'[5]МЕТАЛЛОСТРОЙ Май'!J20:K20,'[6]МЕТАЛЛОСТРОЙ Июнь'!J20:K20,'[7]МЕТАЛЛОСТРОЙ  Июль'!J20:K20,'[8]МЕТАЛЛОСТРОЙ  Авг.'!J20:K20,'[9]МЕТАЛЛОСТРОЙ  Сент.'!J20:K20,'[10]МЕТАЛЛОСТРОЙ  Окт.'!J20:K20+'[11]МЕТАЛЛОСТРОЙ  Нояб.'!J20:K20,'[11]МЕТАЛЛОСТРОЙ  Нояб.'!J20:K20,'[12]МЕТАЛЛОСТРОЙ  Дек.'!J20:K20)</f>
        <v>0</v>
      </c>
      <c r="L25" s="47"/>
      <c r="M25" s="49">
        <f>SUM('[1]МЕТАЛЛОСТРОЙ Янв.'!L20:M20,'[2]МЕТАЛЛОСТРОЙ Февр.'!L20:M20,'[3]МЕТАЛЛОСТРОЙ Март'!L20:M20,'[4]МЕТАЛЛОСТРОЙ  Апр.'!L20:M20,'[5]МЕТАЛЛОСТРОЙ Май'!L20:M20,'[6]МЕТАЛЛОСТРОЙ Июнь'!L20:M20,'[7]МЕТАЛЛОСТРОЙ  Июль'!L20:M20,'[8]МЕТАЛЛОСТРОЙ  Авг.'!L20:M20,'[9]МЕТАЛЛОСТРОЙ  Сент.'!L20:M20,'[10]МЕТАЛЛОСТРОЙ  Окт.'!L20:M20+'[11]МЕТАЛЛОСТРОЙ  Нояб.'!L20:M20,'[11]МЕТАЛЛОСТРОЙ  Нояб.'!L20:M20,'[12]МЕТАЛЛОСТРОЙ  Дек.'!L20:M20)</f>
        <v>0</v>
      </c>
      <c r="N25" s="47"/>
      <c r="O25" s="49">
        <f>SUM('[1]МЕТАЛЛОСТРОЙ Янв.'!N20:O20,'[2]МЕТАЛЛОСТРОЙ Февр.'!N20:O20,'[3]МЕТАЛЛОСТРОЙ Март'!N20:O20,'[4]МЕТАЛЛОСТРОЙ  Апр.'!N20:O20,'[5]МЕТАЛЛОСТРОЙ Май'!N20:O20,'[6]МЕТАЛЛОСТРОЙ Июнь'!N20:O20,'[7]МЕТАЛЛОСТРОЙ  Июль'!N20:O20,'[8]МЕТАЛЛОСТРОЙ  Авг.'!N20:O20,'[9]МЕТАЛЛОСТРОЙ  Сент.'!N20:O20,'[10]МЕТАЛЛОСТРОЙ  Окт.'!N20:O20+'[11]МЕТАЛЛОСТРОЙ  Нояб.'!N20:O20,'[11]МЕТАЛЛОСТРОЙ  Нояб.'!N20:O20,'[12]МЕТАЛЛОСТРОЙ  Дек.'!N20:O20)</f>
        <v>0</v>
      </c>
      <c r="P25" s="47"/>
      <c r="Q25" s="49">
        <f>SUM('[1]МЕТАЛЛОСТРОЙ Янв.'!P20:Q20,'[2]МЕТАЛЛОСТРОЙ Февр.'!P20:Q20,'[3]МЕТАЛЛОСТРОЙ Март'!P20:Q20,'[4]МЕТАЛЛОСТРОЙ  Апр.'!P20:Q20,'[5]МЕТАЛЛОСТРОЙ Май'!P20:Q20,'[6]МЕТАЛЛОСТРОЙ Июнь'!P20:Q20,'[7]МЕТАЛЛОСТРОЙ  Июль'!P20:Q20,'[8]МЕТАЛЛОСТРОЙ  Авг.'!P20:Q20,'[9]МЕТАЛЛОСТРОЙ  Сент.'!P20:Q20,'[10]МЕТАЛЛОСТРОЙ  Окт.'!P20:Q20+'[11]МЕТАЛЛОСТРОЙ  Нояб.'!P20:Q20,'[11]МЕТАЛЛОСТРОЙ  Нояб.'!P20:Q20,'[12]МЕТАЛЛОСТРОЙ  Дек.'!P20:Q20)</f>
        <v>0</v>
      </c>
      <c r="R25" s="47"/>
      <c r="S25" s="49">
        <f>SUM('[1]МЕТАЛЛОСТРОЙ Янв.'!R20:S20,'[2]МЕТАЛЛОСТРОЙ Февр.'!R20:S20,'[3]МЕТАЛЛОСТРОЙ Март'!R20:S20,'[4]МЕТАЛЛОСТРОЙ  Апр.'!R20:S20,'[5]МЕТАЛЛОСТРОЙ Май'!R20:S20,'[6]МЕТАЛЛОСТРОЙ Июнь'!R20:S20,'[7]МЕТАЛЛОСТРОЙ  Июль'!R20:S20,'[8]МЕТАЛЛОСТРОЙ  Авг.'!R20:S20,'[9]МЕТАЛЛОСТРОЙ  Сент.'!R20:S20,'[10]МЕТАЛЛОСТРОЙ  Окт.'!R20:S20+'[11]МЕТАЛЛОСТРОЙ  Нояб.'!R20:S20,'[11]МЕТАЛЛОСТРОЙ  Нояб.'!R20:S20,'[12]МЕТАЛЛОСТРОЙ  Дек.'!R20:S20)</f>
        <v>0</v>
      </c>
      <c r="T25" s="47"/>
      <c r="U25" s="49">
        <f>SUM('[1]МЕТАЛЛОСТРОЙ Янв.'!T20:U20,'[2]МЕТАЛЛОСТРОЙ Февр.'!T20:U20,'[3]МЕТАЛЛОСТРОЙ Март'!T20:U20,'[4]МЕТАЛЛОСТРОЙ  Апр.'!T20:U20,'[5]МЕТАЛЛОСТРОЙ Май'!T20:U20,'[6]МЕТАЛЛОСТРОЙ Июнь'!T20:U20,'[7]МЕТАЛЛОСТРОЙ  Июль'!T20:U20,'[8]МЕТАЛЛОСТРОЙ  Авг.'!T20:U20,'[9]МЕТАЛЛОСТРОЙ  Сент.'!T20:U20,'[10]МЕТАЛЛОСТРОЙ  Окт.'!T20:U20+'[11]МЕТАЛЛОСТРОЙ  Нояб.'!T20:U20,'[11]МЕТАЛЛОСТРОЙ  Нояб.'!T20:U20,'[12]МЕТАЛЛОСТРОЙ  Дек.'!T20:U20)</f>
        <v>0</v>
      </c>
      <c r="V25" s="47"/>
      <c r="W25" s="49">
        <f>SUM('[1]МЕТАЛЛОСТРОЙ Янв.'!V20:W20,'[2]МЕТАЛЛОСТРОЙ Февр.'!V20:W20,'[3]МЕТАЛЛОСТРОЙ Март'!V20:W20,'[4]МЕТАЛЛОСТРОЙ  Апр.'!V20:W20,'[5]МЕТАЛЛОСТРОЙ Май'!V20:W20,'[6]МЕТАЛЛОСТРОЙ Июнь'!V20:W20,'[7]МЕТАЛЛОСТРОЙ  Июль'!V20:W20,'[8]МЕТАЛЛОСТРОЙ  Авг.'!V20:W20,'[9]МЕТАЛЛОСТРОЙ  Сент.'!V20:W20,'[10]МЕТАЛЛОСТРОЙ  Окт.'!V20:W20+'[11]МЕТАЛЛОСТРОЙ  Нояб.'!V20:W20,'[11]МЕТАЛЛОСТРОЙ  Нояб.'!V20:W20,'[12]МЕТАЛЛОСТРОЙ  Дек.'!V20:W20)</f>
        <v>0</v>
      </c>
      <c r="X25" s="47"/>
      <c r="Y25" s="49">
        <f>SUM('[1]МЕТАЛЛОСТРОЙ Янв.'!X20:Y20,'[2]МЕТАЛЛОСТРОЙ Февр.'!X20:Y20,'[3]МЕТАЛЛОСТРОЙ Март'!X20:Y20,'[4]МЕТАЛЛОСТРОЙ  Апр.'!X20:Y20,'[5]МЕТАЛЛОСТРОЙ Май'!X20:Y20,'[6]МЕТАЛЛОСТРОЙ Июнь'!X20:Y20,'[7]МЕТАЛЛОСТРОЙ  Июль'!X20:Y20,'[8]МЕТАЛЛОСТРОЙ  Авг.'!X20:Y20,'[9]МЕТАЛЛОСТРОЙ  Сент.'!X20:Y20,'[10]МЕТАЛЛОСТРОЙ  Окт.'!X20:Y20+'[11]МЕТАЛЛОСТРОЙ  Нояб.'!X20:Y20,'[11]МЕТАЛЛОСТРОЙ  Нояб.'!X20:Y20,'[12]МЕТАЛЛОСТРОЙ  Дек.'!X20:Y20)</f>
        <v>0</v>
      </c>
      <c r="Z25" s="47"/>
      <c r="AA25" s="49">
        <f>SUM('[1]МЕТАЛЛОСТРОЙ Янв.'!Z20:AA20,'[2]МЕТАЛЛОСТРОЙ Февр.'!Z20:AA20,'[3]МЕТАЛЛОСТРОЙ Март'!Z20:AA20,'[4]МЕТАЛЛОСТРОЙ  Апр.'!Z20:AA20,'[5]МЕТАЛЛОСТРОЙ Май'!Z20:AA20,'[6]МЕТАЛЛОСТРОЙ Июнь'!Z20:AA20,'[7]МЕТАЛЛОСТРОЙ  Июль'!Z20:AA20,'[8]МЕТАЛЛОСТРОЙ  Авг.'!Z20:AA20,'[9]МЕТАЛЛОСТРОЙ  Сент.'!Z20:AA20,'[10]МЕТАЛЛОСТРОЙ  Окт.'!Z20:AA20+'[11]МЕТАЛЛОСТРОЙ  Нояб.'!Z20:AA20,'[11]МЕТАЛЛОСТРОЙ  Нояб.'!Z20:AA20,'[12]МЕТАЛЛОСТРОЙ  Дек.'!Z20:AA20)</f>
        <v>0</v>
      </c>
      <c r="AB25" s="47"/>
      <c r="AC25" s="49">
        <f>SUM('[1]МЕТАЛЛОСТРОЙ Янв.'!AB20:AC20,'[2]МЕТАЛЛОСТРОЙ Февр.'!AB20:AC20,'[3]МЕТАЛЛОСТРОЙ Март'!AB20:AC20,'[4]МЕТАЛЛОСТРОЙ  Апр.'!AB20:AC20,'[5]МЕТАЛЛОСТРОЙ Май'!AB20:AC20,'[6]МЕТАЛЛОСТРОЙ Июнь'!AB20:AC20,'[7]МЕТАЛЛОСТРОЙ  Июль'!AB20:AC20,'[8]МЕТАЛЛОСТРОЙ  Авг.'!AB20:AC20,'[9]МЕТАЛЛОСТРОЙ  Сент.'!AB20:AC20,'[10]МЕТАЛЛОСТРОЙ  Окт.'!AB20:AC20+'[11]МЕТАЛЛОСТРОЙ  Нояб.'!AB20:AC20,'[11]МЕТАЛЛОСТРОЙ  Нояб.'!AB20:AC20,'[12]МЕТАЛЛОСТРОЙ  Дек.'!AB20:AC20)</f>
        <v>0</v>
      </c>
      <c r="AD25" s="47"/>
      <c r="AE25" s="49">
        <f>SUM('[1]МЕТАЛЛОСТРОЙ Янв.'!AD20:AE20,'[2]МЕТАЛЛОСТРОЙ Февр.'!AD20:AE20,'[3]МЕТАЛЛОСТРОЙ Март'!AD20:AE20,'[4]МЕТАЛЛОСТРОЙ  Апр.'!AD20:AE20,'[5]МЕТАЛЛОСТРОЙ Май'!AD20:AE20,'[6]МЕТАЛЛОСТРОЙ Июнь'!AD20:AE20,'[7]МЕТАЛЛОСТРОЙ  Июль'!AD20:AE20,'[8]МЕТАЛЛОСТРОЙ  Авг.'!AD20:AE20,'[9]МЕТАЛЛОСТРОЙ  Сент.'!AD20:AE20,'[10]МЕТАЛЛОСТРОЙ  Окт.'!AD20:AE20+'[11]МЕТАЛЛОСТРОЙ  Нояб.'!AD20:AE20,'[11]МЕТАЛЛОСТРОЙ  Нояб.'!AD20:AE20,'[12]МЕТАЛЛОСТРОЙ  Дек.'!AD20:AE20)</f>
        <v>0</v>
      </c>
      <c r="AF25" s="47"/>
      <c r="AG25" s="49">
        <f>SUM('[1]МЕТАЛЛОСТРОЙ Янв.'!AF20:AG20,'[2]МЕТАЛЛОСТРОЙ Февр.'!AF20:AG20,'[3]МЕТАЛЛОСТРОЙ Март'!AF20:AG20,'[4]МЕТАЛЛОСТРОЙ  Апр.'!AF20:AG20,'[5]МЕТАЛЛОСТРОЙ Май'!AF20:AG20,'[6]МЕТАЛЛОСТРОЙ Июнь'!AF20:AG20,'[7]МЕТАЛЛОСТРОЙ  Июль'!AF20:AG20,'[8]МЕТАЛЛОСТРОЙ  Авг.'!AF20:AG20,'[9]МЕТАЛЛОСТРОЙ  Сент.'!AF20:AG20,'[10]МЕТАЛЛОСТРОЙ  Окт.'!AF20:AG20+'[11]МЕТАЛЛОСТРОЙ  Нояб.'!AF20:AG20,'[11]МЕТАЛЛОСТРОЙ  Нояб.'!AF20:AG20,'[12]МЕТАЛЛОСТРОЙ  Дек.'!AF20:AG20)</f>
        <v>0</v>
      </c>
      <c r="AH25" s="47"/>
      <c r="AI25" s="49">
        <f>SUM('[1]МЕТАЛЛОСТРОЙ Янв.'!AH20:AI20,'[2]МЕТАЛЛОСТРОЙ Февр.'!AH20:AI20,'[3]МЕТАЛЛОСТРОЙ Март'!AH20:AI20,'[4]МЕТАЛЛОСТРОЙ  Апр.'!AH20:AI20,'[5]МЕТАЛЛОСТРОЙ Май'!AH20:AI20,'[6]МЕТАЛЛОСТРОЙ Июнь'!AH20:AI20,'[7]МЕТАЛЛОСТРОЙ  Июль'!AH20:AI20,'[8]МЕТАЛЛОСТРОЙ  Авг.'!AH20:AI20,'[9]МЕТАЛЛОСТРОЙ  Сент.'!AH20:AI20,'[10]МЕТАЛЛОСТРОЙ  Окт.'!AH20:AI20+'[11]МЕТАЛЛОСТРОЙ  Нояб.'!AH20:AI20,'[11]МЕТАЛЛОСТРОЙ  Нояб.'!AH20:AI20,'[12]МЕТАЛЛОСТРОЙ  Дек.'!AH20:AI20)</f>
        <v>0</v>
      </c>
      <c r="AJ25" s="47"/>
      <c r="AK25" s="49">
        <f>SUM('[1]МЕТАЛЛОСТРОЙ Янв.'!AJ20:AK20,'[2]МЕТАЛЛОСТРОЙ Февр.'!AJ20:AK20,'[3]МЕТАЛЛОСТРОЙ Март'!AJ20:AK20,'[4]МЕТАЛЛОСТРОЙ  Апр.'!AJ20:AK20,'[5]МЕТАЛЛОСТРОЙ Май'!AJ20:AK20,'[6]МЕТАЛЛОСТРОЙ Июнь'!AJ20:AK20,'[7]МЕТАЛЛОСТРОЙ  Июль'!AJ20:AK20,'[8]МЕТАЛЛОСТРОЙ  Авг.'!AJ20:AK20,'[9]МЕТАЛЛОСТРОЙ  Сент.'!AJ20:AK20,'[10]МЕТАЛЛОСТРОЙ  Окт.'!AJ20:AK20+'[11]МЕТАЛЛОСТРОЙ  Нояб.'!AJ20:AK20,'[11]МЕТАЛЛОСТРОЙ  Нояб.'!AJ20:AK20,'[12]МЕТАЛЛОСТРОЙ  Дек.'!AJ20:AK20)</f>
        <v>0</v>
      </c>
      <c r="AL25" s="47"/>
      <c r="AM25" s="49">
        <f>SUM('[1]МЕТАЛЛОСТРОЙ Янв.'!AL20:AM20,'[2]МЕТАЛЛОСТРОЙ Февр.'!AL20:AM20,'[3]МЕТАЛЛОСТРОЙ Март'!AL20:AM20,'[4]МЕТАЛЛОСТРОЙ  Апр.'!AL20:AM20,'[5]МЕТАЛЛОСТРОЙ Май'!AL20:AM20,'[6]МЕТАЛЛОСТРОЙ Июнь'!AL20:AM20,'[7]МЕТАЛЛОСТРОЙ  Июль'!AL20:AM20,'[8]МЕТАЛЛОСТРОЙ  Авг.'!AL20:AM20,'[9]МЕТАЛЛОСТРОЙ  Сент.'!AL20:AM20,'[10]МЕТАЛЛОСТРОЙ  Окт.'!AL20:AM20+'[11]МЕТАЛЛОСТРОЙ  Нояб.'!AL20:AM20,'[11]МЕТАЛЛОСТРОЙ  Нояб.'!AL20:AM20,'[12]МЕТАЛЛОСТРОЙ  Дек.'!AL20:AM20)</f>
        <v>0</v>
      </c>
      <c r="AN25" s="47"/>
      <c r="AO25" s="49">
        <f>SUM('[1]МЕТАЛЛОСТРОЙ Янв.'!AN20:AO20,'[2]МЕТАЛЛОСТРОЙ Февр.'!AN20:AO20,'[3]МЕТАЛЛОСТРОЙ Март'!AN20:AO20,'[4]МЕТАЛЛОСТРОЙ  Апр.'!AN20:AO20,'[5]МЕТАЛЛОСТРОЙ Май'!AN20:AO20,'[6]МЕТАЛЛОСТРОЙ Июнь'!AN20:AO20,'[7]МЕТАЛЛОСТРОЙ  Июль'!AN20:AO20,'[8]МЕТАЛЛОСТРОЙ  Авг.'!AN20:AO20,'[9]МЕТАЛЛОСТРОЙ  Сент.'!AN20:AO20,'[10]МЕТАЛЛОСТРОЙ  Окт.'!AN20:AO20+'[11]МЕТАЛЛОСТРОЙ  Нояб.'!AN20:AO20,'[11]МЕТАЛЛОСТРОЙ  Нояб.'!AN20:AO20,'[12]МЕТАЛЛОСТРОЙ  Дек.'!AN20:AO20)</f>
        <v>10.077999999999999</v>
      </c>
      <c r="AP25" s="47"/>
      <c r="AQ25" s="49">
        <f>SUM('[1]МЕТАЛЛОСТРОЙ Янв.'!AP20:AQ20,'[2]МЕТАЛЛОСТРОЙ Февр.'!AP20:AQ20,'[3]МЕТАЛЛОСТРОЙ Март'!AP20:AQ20,'[4]МЕТАЛЛОСТРОЙ  Апр.'!AP20:AQ20,'[5]МЕТАЛЛОСТРОЙ Май'!AP20:AQ20,'[6]МЕТАЛЛОСТРОЙ Июнь'!AP20:AQ20,'[7]МЕТАЛЛОСТРОЙ  Июль'!AP20:AQ20,'[8]МЕТАЛЛОСТРОЙ  Авг.'!AP20:AQ20,'[9]МЕТАЛЛОСТРОЙ  Сент.'!AP20:AQ20,'[10]МЕТАЛЛОСТРОЙ  Окт.'!AP20:AQ20+'[11]МЕТАЛЛОСТРОЙ  Нояб.'!AP20:AQ20,'[11]МЕТАЛЛОСТРОЙ  Нояб.'!AP20:AQ20,'[12]МЕТАЛЛОСТРОЙ  Дек.'!AP20:AQ20)</f>
        <v>0</v>
      </c>
      <c r="AR25" s="47"/>
      <c r="AS25" s="49">
        <f>SUM('[1]МЕТАЛЛОСТРОЙ Янв.'!AR20:AS20,'[2]МЕТАЛЛОСТРОЙ Февр.'!AR20:AS20,'[3]МЕТАЛЛОСТРОЙ Март'!AR20:AS20,'[4]МЕТАЛЛОСТРОЙ  Апр.'!AR20:AS20,'[5]МЕТАЛЛОСТРОЙ Май'!AR20:AS20,'[6]МЕТАЛЛОСТРОЙ Июнь'!AR20:AS20,'[7]МЕТАЛЛОСТРОЙ  Июль'!AR20:AS20,'[8]МЕТАЛЛОСТРОЙ  Авг.'!AR20:AS20,'[9]МЕТАЛЛОСТРОЙ  Сент.'!AR20:AS20,'[10]МЕТАЛЛОСТРОЙ  Окт.'!AR20:AS20+'[11]МЕТАЛЛОСТРОЙ  Нояб.'!AR20:AS20,'[11]МЕТАЛЛОСТРОЙ  Нояб.'!AR20:AS20,'[12]МЕТАЛЛОСТРОЙ  Дек.'!AR20:AS20)</f>
        <v>0</v>
      </c>
      <c r="AT25" s="47"/>
      <c r="AU25" s="49">
        <f>SUM('[1]МЕТАЛЛОСТРОЙ Янв.'!AT20:AU20,'[2]МЕТАЛЛОСТРОЙ Февр.'!AT20:AU20,'[3]МЕТАЛЛОСТРОЙ Март'!AT20:AU20,'[4]МЕТАЛЛОСТРОЙ  Апр.'!AT20:AU20,'[5]МЕТАЛЛОСТРОЙ Май'!AT20:AU20,'[6]МЕТАЛЛОСТРОЙ Июнь'!AT20:AU20,'[7]МЕТАЛЛОСТРОЙ  Июль'!AT20:AU20,'[8]МЕТАЛЛОСТРОЙ  Авг.'!AT20:AU20,'[9]МЕТАЛЛОСТРОЙ  Сент.'!AT20:AU20,'[10]МЕТАЛЛОСТРОЙ  Окт.'!AT20:AU20+'[11]МЕТАЛЛОСТРОЙ  Нояб.'!AT20:AU20,'[11]МЕТАЛЛОСТРОЙ  Нояб.'!AT20:AU20,'[12]МЕТАЛЛОСТРОЙ  Дек.'!AT20:AU20)</f>
        <v>11.038</v>
      </c>
      <c r="AV25" s="47"/>
      <c r="AW25" s="49">
        <f>SUM('[1]МЕТАЛЛОСТРОЙ Янв.'!AV20:AW20,'[2]МЕТАЛЛОСТРОЙ Февр.'!AV20:AW20,'[3]МЕТАЛЛОСТРОЙ Март'!AV20:AW20,'[4]МЕТАЛЛОСТРОЙ  Апр.'!AV20:AW20,'[5]МЕТАЛЛОСТРОЙ Май'!AV20:AW20,'[6]МЕТАЛЛОСТРОЙ Июнь'!AV20:AW20,'[7]МЕТАЛЛОСТРОЙ  Июль'!AV20:AW20,'[8]МЕТАЛЛОСТРОЙ  Авг.'!AV20:AW20,'[9]МЕТАЛЛОСТРОЙ  Сент.'!AV20:AW20,'[10]МЕТАЛЛОСТРОЙ  Окт.'!AV20:AW20+'[11]МЕТАЛЛОСТРОЙ  Нояб.'!AV20:AW20,'[11]МЕТАЛЛОСТРОЙ  Нояб.'!AV20:AW20,'[12]МЕТАЛЛОСТРОЙ  Дек.'!AV20:AW20)</f>
        <v>0</v>
      </c>
      <c r="AX25" s="47"/>
      <c r="AY25" s="49">
        <f>SUM('[1]МЕТАЛЛОСТРОЙ Янв.'!AX20:AY20,'[2]МЕТАЛЛОСТРОЙ Февр.'!AX20:AY20,'[3]МЕТАЛЛОСТРОЙ Март'!AX20:AY20,'[4]МЕТАЛЛОСТРОЙ  Апр.'!AX20:AY20,'[5]МЕТАЛЛОСТРОЙ Май'!AX20:AY20,'[6]МЕТАЛЛОСТРОЙ Июнь'!AX20:AY20,'[7]МЕТАЛЛОСТРОЙ  Июль'!AX20:AY20,'[8]МЕТАЛЛОСТРОЙ  Авг.'!AX20:AY20,'[9]МЕТАЛЛОСТРОЙ  Сент.'!AX20:AY20,'[10]МЕТАЛЛОСТРОЙ  Окт.'!AX20:AY20+'[11]МЕТАЛЛОСТРОЙ  Нояб.'!AX20:AY20,'[11]МЕТАЛЛОСТРОЙ  Нояб.'!AX20:AY20,'[12]МЕТАЛЛОСТРОЙ  Дек.'!AX20:AY20)</f>
        <v>5.56</v>
      </c>
      <c r="AZ25" s="47"/>
      <c r="BA25" s="49">
        <f>SUM('[1]МЕТАЛЛОСТРОЙ Янв.'!AZ20:BA20,'[2]МЕТАЛЛОСТРОЙ Февр.'!AZ20:BA20,'[3]МЕТАЛЛОСТРОЙ Март'!AZ20:BA20,'[4]МЕТАЛЛОСТРОЙ  Апр.'!AZ20:BA20,'[5]МЕТАЛЛОСТРОЙ Май'!AZ20:BA20,'[6]МЕТАЛЛОСТРОЙ Июнь'!AZ20:BA20,'[7]МЕТАЛЛОСТРОЙ  Июль'!AZ20:BA20,'[8]МЕТАЛЛОСТРОЙ  Авг.'!AZ20:BA20,'[9]МЕТАЛЛОСТРОЙ  Сент.'!AZ20:BA20,'[10]МЕТАЛЛОСТРОЙ  Окт.'!AZ20:BA20+'[11]МЕТАЛЛОСТРОЙ  Нояб.'!AZ20:BA20,'[11]МЕТАЛЛОСТРОЙ  Нояб.'!AZ20:BA20,'[12]МЕТАЛЛОСТРОЙ  Дек.'!AZ20:BA20)</f>
        <v>0</v>
      </c>
      <c r="BB25" s="47"/>
      <c r="BC25" s="49">
        <f>SUM('[1]МЕТАЛЛОСТРОЙ Янв.'!BB20:BC20,'[2]МЕТАЛЛОСТРОЙ Февр.'!BB20:BC20,'[3]МЕТАЛЛОСТРОЙ Март'!BB20:BC20,'[4]МЕТАЛЛОСТРОЙ  Апр.'!BB20:BC20,'[5]МЕТАЛЛОСТРОЙ Май'!BB20:BC20,'[6]МЕТАЛЛОСТРОЙ Июнь'!BB20:BC20,'[7]МЕТАЛЛОСТРОЙ  Июль'!BB20:BC20,'[8]МЕТАЛЛОСТРОЙ  Авг.'!BB20:BC20,'[9]МЕТАЛЛОСТРОЙ  Сент.'!BB20:BC20,'[10]МЕТАЛЛОСТРОЙ  Окт.'!BB20:BC20+'[11]МЕТАЛЛОСТРОЙ  Нояб.'!BB20:BC20,'[11]МЕТАЛЛОСТРОЙ  Нояб.'!BB20:BC20,'[12]МЕТАЛЛОСТРОЙ  Дек.'!BB20:BC20)</f>
        <v>0</v>
      </c>
      <c r="BD25" s="47"/>
      <c r="BE25" s="49">
        <f>SUM('[1]МЕТАЛЛОСТРОЙ Янв.'!BD20:BE20,'[2]МЕТАЛЛОСТРОЙ Февр.'!BD20:BE20,'[3]МЕТАЛЛОСТРОЙ Март'!BD20:BE20,'[4]МЕТАЛЛОСТРОЙ  Апр.'!BD20:BE20,'[5]МЕТАЛЛОСТРОЙ Май'!BD20:BE20,'[6]МЕТАЛЛОСТРОЙ Июнь'!BD20:BE20,'[7]МЕТАЛЛОСТРОЙ  Июль'!BD20:BE20,'[8]МЕТАЛЛОСТРОЙ  Авг.'!BD20:BE20,'[9]МЕТАЛЛОСТРОЙ  Сент.'!BD20:BE20,'[10]МЕТАЛЛОСТРОЙ  Окт.'!BD20:BE20+'[11]МЕТАЛЛОСТРОЙ  Нояб.'!BD20:BE20,'[11]МЕТАЛЛОСТРОЙ  Нояб.'!BD20:BE20,'[12]МЕТАЛЛОСТРОЙ  Дек.'!BD20:BE20)</f>
        <v>0</v>
      </c>
      <c r="BF25" s="47"/>
      <c r="BG25" s="49">
        <f>SUM('[1]МЕТАЛЛОСТРОЙ Янв.'!BF20:BG20,'[2]МЕТАЛЛОСТРОЙ Февр.'!BF20:BG20,'[3]МЕТАЛЛОСТРОЙ Март'!BF20:BG20,'[4]МЕТАЛЛОСТРОЙ  Апр.'!BF20:BG20,'[5]МЕТАЛЛОСТРОЙ Май'!BF20:BG20,'[6]МЕТАЛЛОСТРОЙ Июнь'!BF20:BG20,'[7]МЕТАЛЛОСТРОЙ  Июль'!BF20:BG20,'[8]МЕТАЛЛОСТРОЙ  Авг.'!BF20:BG20,'[9]МЕТАЛЛОСТРОЙ  Сент.'!BF20:BG20,'[10]МЕТАЛЛОСТРОЙ  Окт.'!BF20:BG20+'[11]МЕТАЛЛОСТРОЙ  Нояб.'!BF20:BG20,'[11]МЕТАЛЛОСТРОЙ  Нояб.'!BF20:BG20,'[12]МЕТАЛЛОСТРОЙ  Дек.'!BF20:BG20)</f>
        <v>0</v>
      </c>
      <c r="BH25" s="47"/>
      <c r="BI25" s="49">
        <f>SUM('[1]МЕТАЛЛОСТРОЙ Янв.'!BH20:BI20,'[2]МЕТАЛЛОСТРОЙ Февр.'!BH20:BI20,'[3]МЕТАЛЛОСТРОЙ Март'!BH20:BI20,'[4]МЕТАЛЛОСТРОЙ  Апр.'!BH20:BI20,'[5]МЕТАЛЛОСТРОЙ Май'!BH20:BI20,'[6]МЕТАЛЛОСТРОЙ Июнь'!BH20:BI20,'[7]МЕТАЛЛОСТРОЙ  Июль'!BH20:BI20,'[8]МЕТАЛЛОСТРОЙ  Авг.'!BH20:BI20,'[9]МЕТАЛЛОСТРОЙ  Сент.'!BH20:BI20,'[10]МЕТАЛЛОСТРОЙ  Окт.'!BH20:BI20+'[11]МЕТАЛЛОСТРОЙ  Нояб.'!BH20:BI20,'[11]МЕТАЛЛОСТРОЙ  Нояб.'!BH20:BI20,'[12]МЕТАЛЛОСТРОЙ  Дек.'!BH20:BI20)</f>
        <v>0</v>
      </c>
      <c r="BJ25" s="47"/>
      <c r="BK25" s="49">
        <f>SUM('[1]МЕТАЛЛОСТРОЙ Янв.'!BJ20:BK20,'[2]МЕТАЛЛОСТРОЙ Февр.'!BJ20:BK20,'[3]МЕТАЛЛОСТРОЙ Март'!BJ20:BK20,'[4]МЕТАЛЛОСТРОЙ  Апр.'!BJ20:BK20,'[5]МЕТАЛЛОСТРОЙ Май'!BJ20:BK20,'[6]МЕТАЛЛОСТРОЙ Июнь'!BJ20:BK20,'[7]МЕТАЛЛОСТРОЙ  Июль'!BJ20:BK20,'[8]МЕТАЛЛОСТРОЙ  Авг.'!BJ20:BK20,'[9]МЕТАЛЛОСТРОЙ  Сент.'!BJ20:BK20,'[10]МЕТАЛЛОСТРОЙ  Окт.'!BJ20:BK20+'[11]МЕТАЛЛОСТРОЙ  Нояб.'!BJ20:BK20,'[11]МЕТАЛЛОСТРОЙ  Нояб.'!BJ20:BK20,'[12]МЕТАЛЛОСТРОЙ  Дек.'!BJ20:BK20)</f>
        <v>0</v>
      </c>
      <c r="BL25" s="47"/>
      <c r="BM25" s="49">
        <f>SUM('[1]МЕТАЛЛОСТРОЙ Янв.'!BL20:BM20,'[2]МЕТАЛЛОСТРОЙ Февр.'!BL20:BM20,'[3]МЕТАЛЛОСТРОЙ Март'!BL20:BM20,'[4]МЕТАЛЛОСТРОЙ  Апр.'!BL20:BM20,'[5]МЕТАЛЛОСТРОЙ Май'!BL20:BM20,'[6]МЕТАЛЛОСТРОЙ Июнь'!BL20:BM20,'[7]МЕТАЛЛОСТРОЙ  Июль'!BL20:BM20,'[8]МЕТАЛЛОСТРОЙ  Авг.'!BL20:BM20,'[9]МЕТАЛЛОСТРОЙ  Сент.'!BL20:BM20,'[10]МЕТАЛЛОСТРОЙ  Окт.'!BL20:BM20+'[11]МЕТАЛЛОСТРОЙ  Нояб.'!BL20:BM20,'[11]МЕТАЛЛОСТРОЙ  Нояб.'!BL20:BM20,'[12]МЕТАЛЛОСТРОЙ  Дек.'!BL20:BM20)</f>
        <v>0</v>
      </c>
      <c r="BN25" s="47"/>
      <c r="BO25" s="49">
        <f>SUM('[1]МЕТАЛЛОСТРОЙ Янв.'!BN20:BO20,'[2]МЕТАЛЛОСТРОЙ Февр.'!BN20:BO20,'[3]МЕТАЛЛОСТРОЙ Март'!BN20:BO20,'[4]МЕТАЛЛОСТРОЙ  Апр.'!BN20:BO20,'[5]МЕТАЛЛОСТРОЙ Май'!BN20:BO20,'[6]МЕТАЛЛОСТРОЙ Июнь'!BN20:BO20,'[7]МЕТАЛЛОСТРОЙ  Июль'!BN20:BO20,'[8]МЕТАЛЛОСТРОЙ  Авг.'!BN20:BO20,'[9]МЕТАЛЛОСТРОЙ  Сент.'!BN20:BO20,'[10]МЕТАЛЛОСТРОЙ  Окт.'!BN20:BO20+'[11]МЕТАЛЛОСТРОЙ  Нояб.'!BN20:BO20,'[11]МЕТАЛЛОСТРОЙ  Нояб.'!BN20:BO20,'[12]МЕТАЛЛОСТРОЙ  Дек.'!BN20:BO20)</f>
        <v>0</v>
      </c>
      <c r="BP25" s="47"/>
      <c r="BQ25" s="49">
        <f>SUM('[1]МЕТАЛЛОСТРОЙ Янв.'!BP20:BQ20,'[2]МЕТАЛЛОСТРОЙ Февр.'!BP20:BQ20,'[3]МЕТАЛЛОСТРОЙ Март'!BP20:BQ20,'[4]МЕТАЛЛОСТРОЙ  Апр.'!BP20:BQ20,'[5]МЕТАЛЛОСТРОЙ Май'!BP20:BQ20,'[6]МЕТАЛЛОСТРОЙ Июнь'!BP20:BQ20,'[7]МЕТАЛЛОСТРОЙ  Июль'!BP20:BQ20,'[8]МЕТАЛЛОСТРОЙ  Авг.'!BP20:BQ20,'[9]МЕТАЛЛОСТРОЙ  Сент.'!BP20:BQ20,'[10]МЕТАЛЛОСТРОЙ  Окт.'!BP20:BQ20+'[11]МЕТАЛЛОСТРОЙ  Нояб.'!BP20:BQ20,'[11]МЕТАЛЛОСТРОЙ  Нояб.'!BP20:BQ20,'[12]МЕТАЛЛОСТРОЙ  Дек.'!BP20:BQ20)</f>
        <v>0</v>
      </c>
      <c r="BR25" s="47"/>
      <c r="BS25" s="49">
        <f>SUM('[1]МЕТАЛЛОСТРОЙ Янв.'!BR20:BS20,'[2]МЕТАЛЛОСТРОЙ Февр.'!BR20:BS20,'[3]МЕТАЛЛОСТРОЙ Март'!BR20:BS20,'[4]МЕТАЛЛОСТРОЙ  Апр.'!BR20:BS20,'[5]МЕТАЛЛОСТРОЙ Май'!BR20:BS20,'[6]МЕТАЛЛОСТРОЙ Июнь'!BR20:BS20,'[7]МЕТАЛЛОСТРОЙ  Июль'!BR20:BS20,'[8]МЕТАЛЛОСТРОЙ  Авг.'!BR20:BS20,'[9]МЕТАЛЛОСТРОЙ  Сент.'!BR20:BS20,'[10]МЕТАЛЛОСТРОЙ  Окт.'!BR20:BS20+'[11]МЕТАЛЛОСТРОЙ  Нояб.'!BR20:BS20,'[11]МЕТАЛЛОСТРОЙ  Нояб.'!BR20:BS20,'[12]МЕТАЛЛОСТРОЙ  Дек.'!BR20:BS20)</f>
        <v>0</v>
      </c>
      <c r="BT25" s="47"/>
      <c r="BU25" s="49">
        <f>SUM('[1]МЕТАЛЛОСТРОЙ Янв.'!BT20:BU20,'[2]МЕТАЛЛОСТРОЙ Февр.'!BT20:BU20,'[3]МЕТАЛЛОСТРОЙ Март'!BT20:BU20,'[4]МЕТАЛЛОСТРОЙ  Апр.'!BT20:BU20,'[5]МЕТАЛЛОСТРОЙ Май'!BT20:BU20,'[6]МЕТАЛЛОСТРОЙ Июнь'!BT20:BU20,'[7]МЕТАЛЛОСТРОЙ  Июль'!BT20:BU20,'[8]МЕТАЛЛОСТРОЙ  Авг.'!BT20:BU20,'[9]МЕТАЛЛОСТРОЙ  Сент.'!BT20:BU20,'[10]МЕТАЛЛОСТРОЙ  Окт.'!BT20:BU20+'[11]МЕТАЛЛОСТРОЙ  Нояб.'!BT20:BU20,'[11]МЕТАЛЛОСТРОЙ  Нояб.'!BT20:BU20,'[12]МЕТАЛЛОСТРОЙ  Дек.'!BT20:BU20)</f>
        <v>0</v>
      </c>
      <c r="BV25" s="47"/>
      <c r="BW25" s="49">
        <f>SUM('[1]МЕТАЛЛОСТРОЙ Янв.'!BV20:BW20,'[2]МЕТАЛЛОСТРОЙ Февр.'!BV20:BW20,'[3]МЕТАЛЛОСТРОЙ Март'!BV20:BW20,'[4]МЕТАЛЛОСТРОЙ  Апр.'!BV20:BW20,'[5]МЕТАЛЛОСТРОЙ Май'!BV20:BW20,'[6]МЕТАЛЛОСТРОЙ Июнь'!BV20:BW20,'[7]МЕТАЛЛОСТРОЙ  Июль'!BV20:BW20,'[8]МЕТАЛЛОСТРОЙ  Авг.'!BV20:BW20,'[9]МЕТАЛЛОСТРОЙ  Сент.'!BV20:BW20,'[10]МЕТАЛЛОСТРОЙ  Окт.'!BV20:BW20+'[11]МЕТАЛЛОСТРОЙ  Нояб.'!BV20:BW20,'[11]МЕТАЛЛОСТРОЙ  Нояб.'!BV20:BW20,'[12]МЕТАЛЛОСТРОЙ  Дек.'!BV20:BW20)</f>
        <v>3.198</v>
      </c>
      <c r="BX25" s="47"/>
      <c r="BY25" s="49">
        <f>SUM('[1]МЕТАЛЛОСТРОЙ Янв.'!BX20:BY20,'[2]МЕТАЛЛОСТРОЙ Февр.'!BX20:BY20,'[3]МЕТАЛЛОСТРОЙ Март'!BX20:BY20,'[4]МЕТАЛЛОСТРОЙ  Апр.'!BX20:BY20,'[5]МЕТАЛЛОСТРОЙ Май'!BX20:BY20,'[6]МЕТАЛЛОСТРОЙ Июнь'!BX20:BY20,'[7]МЕТАЛЛОСТРОЙ  Июль'!BX20:BY20,'[8]МЕТАЛЛОСТРОЙ  Авг.'!BX20:BY20,'[9]МЕТАЛЛОСТРОЙ  Сент.'!BX20:BY20,'[10]МЕТАЛЛОСТРОЙ  Окт.'!BX20:BY20+'[11]МЕТАЛЛОСТРОЙ  Нояб.'!BX20:BY20,'[11]МЕТАЛЛОСТРОЙ  Нояб.'!BX20:BY20,'[12]МЕТАЛЛОСТРОЙ  Дек.'!BX20:BY20)</f>
        <v>0</v>
      </c>
      <c r="BZ25" s="47"/>
      <c r="CA25" s="49">
        <f>SUM('[1]МЕТАЛЛОСТРОЙ Янв.'!BZ20:CA20,'[2]МЕТАЛЛОСТРОЙ Февр.'!BZ20:CA20,'[3]МЕТАЛЛОСТРОЙ Март'!BZ20:CA20,'[4]МЕТАЛЛОСТРОЙ  Апр.'!BZ20:CA20,'[5]МЕТАЛЛОСТРОЙ Май'!BZ20:CA20,'[6]МЕТАЛЛОСТРОЙ Июнь'!BZ20:CA20,'[7]МЕТАЛЛОСТРОЙ  Июль'!BZ20:CA20,'[8]МЕТАЛЛОСТРОЙ  Авг.'!BZ20:CA20,'[9]МЕТАЛЛОСТРОЙ  Сент.'!BZ20:CA20,'[10]МЕТАЛЛОСТРОЙ  Окт.'!BZ20:CA20+'[11]МЕТАЛЛОСТРОЙ  Нояб.'!BZ20:CA20,'[11]МЕТАЛЛОСТРОЙ  Нояб.'!BZ20:CA20,'[12]МЕТАЛЛОСТРОЙ  Дек.'!BZ20:CA20)</f>
        <v>0</v>
      </c>
      <c r="CB25" s="47"/>
      <c r="CC25" s="49">
        <f>SUM('[1]МЕТАЛЛОСТРОЙ Янв.'!CB20:CC20,'[2]МЕТАЛЛОСТРОЙ Февр.'!CB20:CC20,'[3]МЕТАЛЛОСТРОЙ Март'!CB20:CC20,'[4]МЕТАЛЛОСТРОЙ  Апр.'!CB20:CC20,'[5]МЕТАЛЛОСТРОЙ Май'!CB20:CC20,'[6]МЕТАЛЛОСТРОЙ Июнь'!CB20:CC20,'[7]МЕТАЛЛОСТРОЙ  Июль'!CB20:CC20,'[8]МЕТАЛЛОСТРОЙ  Авг.'!CB20:CC20,'[9]МЕТАЛЛОСТРОЙ  Сент.'!CB20:CC20,'[10]МЕТАЛЛОСТРОЙ  Окт.'!CB20:CC20+'[11]МЕТАЛЛОСТРОЙ  Нояб.'!CB20:CC20,'[11]МЕТАЛЛОСТРОЙ  Нояб.'!CB20:CC20,'[12]МЕТАЛЛОСТРОЙ  Дек.'!CB20:CC20)</f>
        <v>0</v>
      </c>
      <c r="CD25" s="47"/>
      <c r="CE25" s="49">
        <f>SUM('[1]МЕТАЛЛОСТРОЙ Янв.'!CD20:CE20,'[2]МЕТАЛЛОСТРОЙ Февр.'!CD20:CE20,'[3]МЕТАЛЛОСТРОЙ Март'!CD20:CE20,'[4]МЕТАЛЛОСТРОЙ  Апр.'!CD20:CE20,'[5]МЕТАЛЛОСТРОЙ Май'!CD20:CE20,'[6]МЕТАЛЛОСТРОЙ Июнь'!CD20:CE20,'[7]МЕТАЛЛОСТРОЙ  Июль'!CD20:CE20,'[8]МЕТАЛЛОСТРОЙ  Авг.'!CD20:CE20,'[9]МЕТАЛЛОСТРОЙ  Сент.'!CD20:CE20,'[10]МЕТАЛЛОСТРОЙ  Окт.'!CD20:CE20+'[11]МЕТАЛЛОСТРОЙ  Нояб.'!CD20:CE20,'[11]МЕТАЛЛОСТРОЙ  Нояб.'!CD20:CE20,'[12]МЕТАЛЛОСТРОЙ  Дек.'!CD20:CE20)</f>
        <v>283.63799999999998</v>
      </c>
      <c r="CF25" s="47"/>
      <c r="CG25" s="49">
        <f>SUM('[1]МЕТАЛЛОСТРОЙ Янв.'!CF20:CG20,'[2]МЕТАЛЛОСТРОЙ Февр.'!CF20:CG20,'[3]МЕТАЛЛОСТРОЙ Март'!CF20:CG20,'[4]МЕТАЛЛОСТРОЙ  Апр.'!CF20:CG20,'[5]МЕТАЛЛОСТРОЙ Май'!CF20:CG20,'[6]МЕТАЛЛОСТРОЙ Июнь'!CF20:CG20,'[7]МЕТАЛЛОСТРОЙ  Июль'!CF20:CG20,'[8]МЕТАЛЛОСТРОЙ  Авг.'!CF20:CG20,'[9]МЕТАЛЛОСТРОЙ  Сент.'!CF20:CG20,'[10]МЕТАЛЛОСТРОЙ  Окт.'!CF20:CG20+'[11]МЕТАЛЛОСТРОЙ  Нояб.'!CF20:CG20,'[11]МЕТАЛЛОСТРОЙ  Нояб.'!CF20:CG20,'[12]МЕТАЛЛОСТРОЙ  Дек.'!CF20:CG20)</f>
        <v>0</v>
      </c>
      <c r="CH25" s="47"/>
      <c r="CI25" s="49">
        <f>SUM('[1]МЕТАЛЛОСТРОЙ Янв.'!CH20:CI20,'[2]МЕТАЛЛОСТРОЙ Февр.'!CH20:CI20,'[3]МЕТАЛЛОСТРОЙ Март'!CH20:CI20,'[4]МЕТАЛЛОСТРОЙ  Апр.'!CH20:CI20,'[5]МЕТАЛЛОСТРОЙ Май'!CH20:CI20,'[6]МЕТАЛЛОСТРОЙ Июнь'!CH20:CI20,'[7]МЕТАЛЛОСТРОЙ  Июль'!CH20:CI20,'[8]МЕТАЛЛОСТРОЙ  Авг.'!CH20:CI20,'[9]МЕТАЛЛОСТРОЙ  Сент.'!CH20:CI20,'[10]МЕТАЛЛОСТРОЙ  Окт.'!CH20:CI20+'[11]МЕТАЛЛОСТРОЙ  Нояб.'!CH20:CI20,'[11]МЕТАЛЛОСТРОЙ  Нояб.'!CH20:CI20,'[12]МЕТАЛЛОСТРОЙ  Дек.'!CH20:CI20)</f>
        <v>0</v>
      </c>
      <c r="CJ25" s="47"/>
      <c r="CK25" s="49">
        <f>SUM('[1]МЕТАЛЛОСТРОЙ Янв.'!CJ20:CK20,'[2]МЕТАЛЛОСТРОЙ Февр.'!CJ20:CK20,'[3]МЕТАЛЛОСТРОЙ Март'!CJ20:CK20,'[4]МЕТАЛЛОСТРОЙ  Апр.'!CJ20:CK20,'[5]МЕТАЛЛОСТРОЙ Май'!CJ20:CK20,'[6]МЕТАЛЛОСТРОЙ Июнь'!CJ20:CK20,'[7]МЕТАЛЛОСТРОЙ  Июль'!CJ20:CK20,'[8]МЕТАЛЛОСТРОЙ  Авг.'!CJ20:CK20,'[9]МЕТАЛЛОСТРОЙ  Сент.'!CJ20:CK20,'[10]МЕТАЛЛОСТРОЙ  Окт.'!CJ20:CK20+'[11]МЕТАЛЛОСТРОЙ  Нояб.'!CJ20:CK20,'[11]МЕТАЛЛОСТРОЙ  Нояб.'!CJ20:CK20,'[12]МЕТАЛЛОСТРОЙ  Дек.'!CJ20:CK20)</f>
        <v>0</v>
      </c>
      <c r="CL25" s="47"/>
      <c r="CM25" s="49">
        <f>SUM('[1]МЕТАЛЛОСТРОЙ Янв.'!CL20:CM20,'[2]МЕТАЛЛОСТРОЙ Февр.'!CL20:CM20,'[3]МЕТАЛЛОСТРОЙ Март'!CL20:CM20,'[4]МЕТАЛЛОСТРОЙ  Апр.'!CL20:CM20,'[5]МЕТАЛЛОСТРОЙ Май'!CL20:CM20,'[6]МЕТАЛЛОСТРОЙ Июнь'!CL20:CM20,'[7]МЕТАЛЛОСТРОЙ  Июль'!CL20:CM20,'[8]МЕТАЛЛОСТРОЙ  Авг.'!CL20:CM20,'[9]МЕТАЛЛОСТРОЙ  Сент.'!CL20:CM20,'[10]МЕТАЛЛОСТРОЙ  Окт.'!CL20:CM20+'[11]МЕТАЛЛОСТРОЙ  Нояб.'!CL20:CM20,'[11]МЕТАЛЛОСТРОЙ  Нояб.'!CL20:CM20,'[12]МЕТАЛЛОСТРОЙ  Дек.'!CL20:CM20)</f>
        <v>0</v>
      </c>
      <c r="CN25" s="47"/>
      <c r="CO25" s="49">
        <f>SUM('[1]МЕТАЛЛОСТРОЙ Янв.'!CN20:CO20,'[2]МЕТАЛЛОСТРОЙ Февр.'!CN20:CO20,'[3]МЕТАЛЛОСТРОЙ Март'!CN20:CO20,'[4]МЕТАЛЛОСТРОЙ  Апр.'!CN20:CO20,'[5]МЕТАЛЛОСТРОЙ Май'!CN20:CO20,'[6]МЕТАЛЛОСТРОЙ Июнь'!CN20:CO20,'[7]МЕТАЛЛОСТРОЙ  Июль'!CN20:CO20,'[8]МЕТАЛЛОСТРОЙ  Авг.'!CN20:CO20,'[9]МЕТАЛЛОСТРОЙ  Сент.'!CN20:CO20,'[10]МЕТАЛЛОСТРОЙ  Окт.'!CN20:CO20+'[11]МЕТАЛЛОСТРОЙ  Нояб.'!CN20:CO20,'[11]МЕТАЛЛОСТРОЙ  Нояб.'!CN20:CO20,'[12]МЕТАЛЛОСТРОЙ  Дек.'!CN20:CO20)</f>
        <v>0</v>
      </c>
      <c r="CP25" t="s">
        <v>222</v>
      </c>
      <c r="CQ25" s="94" t="s">
        <v>206</v>
      </c>
    </row>
    <row r="26" spans="1:95" s="106" customFormat="1" ht="15.95" customHeight="1" x14ac:dyDescent="0.25">
      <c r="A26" s="203" t="s">
        <v>23</v>
      </c>
      <c r="B26" s="235" t="s">
        <v>60</v>
      </c>
      <c r="C26" s="103" t="s">
        <v>58</v>
      </c>
      <c r="D26" s="111">
        <v>5</v>
      </c>
      <c r="E26" s="108">
        <f>SUM('[1]МЕТАЛЛОСТРОЙ Янв.'!D21:E21,'[2]МЕТАЛЛОСТРОЙ Февр.'!D21:E21,'[3]МЕТАЛЛОСТРОЙ Март'!D21:E21,'[4]МЕТАЛЛОСТРОЙ  Апр.'!D21:E21,'[5]МЕТАЛЛОСТРОЙ Май'!D21:E21,'[6]МЕТАЛЛОСТРОЙ Июнь'!D21:E21,'[7]МЕТАЛЛОСТРОЙ  Июль'!D21:E21,'[8]МЕТАЛЛОСТРОЙ  Авг.'!D21:E21,'[9]МЕТАЛЛОСТРОЙ  Сент.'!D21:E21,'[10]МЕТАЛЛОСТРОЙ  Окт.'!D21:E21+'[11]МЕТАЛЛОСТРОЙ  Нояб.'!D21:E21,'[11]МЕТАЛЛОСТРОЙ  Нояб.'!D21:E21,'[12]МЕТАЛЛОСТРОЙ  Дек.'!D21:E21)</f>
        <v>0</v>
      </c>
      <c r="F26" s="111"/>
      <c r="G26" s="108">
        <f>SUM('[1]МЕТАЛЛОСТРОЙ Янв.'!F21:G21,'[2]МЕТАЛЛОСТРОЙ Февр.'!F21:G21,'[3]МЕТАЛЛОСТРОЙ Март'!F21:G21,'[4]МЕТАЛЛОСТРОЙ  Апр.'!F21:G21,'[5]МЕТАЛЛОСТРОЙ Май'!F21:G21,'[6]МЕТАЛЛОСТРОЙ Июнь'!F21:G21,'[7]МЕТАЛЛОСТРОЙ  Июль'!F21:G21,'[8]МЕТАЛЛОСТРОЙ  Авг.'!F21:G21,'[9]МЕТАЛЛОСТРОЙ  Сент.'!F21:G21,'[10]МЕТАЛЛОСТРОЙ  Окт.'!F21:G21+'[11]МЕТАЛЛОСТРОЙ  Нояб.'!F21:G21,'[11]МЕТАЛЛОСТРОЙ  Нояб.'!F21:G21,'[12]МЕТАЛЛОСТРОЙ  Дек.'!F21:G21)</f>
        <v>0</v>
      </c>
      <c r="H26" s="111">
        <v>5</v>
      </c>
      <c r="I26" s="108">
        <f>SUM('[1]МЕТАЛЛОСТРОЙ Янв.'!H21:I21,'[2]МЕТАЛЛОСТРОЙ Февр.'!H21:I21,'[3]МЕТАЛЛОСТРОЙ Март'!H21:I21,'[4]МЕТАЛЛОСТРОЙ  Апр.'!H21:I21,'[5]МЕТАЛЛОСТРОЙ Май'!H21:I21,'[6]МЕТАЛЛОСТРОЙ Июнь'!H21:I21,'[7]МЕТАЛЛОСТРОЙ  Июль'!H21:I21,'[8]МЕТАЛЛОСТРОЙ  Авг.'!H21:I21,'[9]МЕТАЛЛОСТРОЙ  Сент.'!H21:I21,'[10]МЕТАЛЛОСТРОЙ  Окт.'!H21:I21+'[11]МЕТАЛЛОСТРОЙ  Нояб.'!H21:I21,'[11]МЕТАЛЛОСТРОЙ  Нояб.'!H21:I21,'[12]МЕТАЛЛОСТРОЙ  Дек.'!H21:I21)</f>
        <v>0</v>
      </c>
      <c r="J26" s="111">
        <v>5</v>
      </c>
      <c r="K26" s="108">
        <f>SUM('[1]МЕТАЛЛОСТРОЙ Янв.'!J21:K21,'[2]МЕТАЛЛОСТРОЙ Февр.'!J21:K21,'[3]МЕТАЛЛОСТРОЙ Март'!J21:K21,'[4]МЕТАЛЛОСТРОЙ  Апр.'!J21:K21,'[5]МЕТАЛЛОСТРОЙ Май'!J21:K21,'[6]МЕТАЛЛОСТРОЙ Июнь'!J21:K21,'[7]МЕТАЛЛОСТРОЙ  Июль'!J21:K21,'[8]МЕТАЛЛОСТРОЙ  Авг.'!J21:K21,'[9]МЕТАЛЛОСТРОЙ  Сент.'!J21:K21,'[10]МЕТАЛЛОСТРОЙ  Окт.'!J21:K21+'[11]МЕТАЛЛОСТРОЙ  Нояб.'!J21:K21,'[11]МЕТАЛЛОСТРОЙ  Нояб.'!J21:K21,'[12]МЕТАЛЛОСТРОЙ  Дек.'!J21:K21)</f>
        <v>0</v>
      </c>
      <c r="L26" s="111"/>
      <c r="M26" s="108">
        <f>SUM('[1]МЕТАЛЛОСТРОЙ Янв.'!L21:M21,'[2]МЕТАЛЛОСТРОЙ Февр.'!L21:M21,'[3]МЕТАЛЛОСТРОЙ Март'!L21:M21,'[4]МЕТАЛЛОСТРОЙ  Апр.'!L21:M21,'[5]МЕТАЛЛОСТРОЙ Май'!L21:M21,'[6]МЕТАЛЛОСТРОЙ Июнь'!L21:M21,'[7]МЕТАЛЛОСТРОЙ  Июль'!L21:M21,'[8]МЕТАЛЛОСТРОЙ  Авг.'!L21:M21,'[9]МЕТАЛЛОСТРОЙ  Сент.'!L21:M21,'[10]МЕТАЛЛОСТРОЙ  Окт.'!L21:M21+'[11]МЕТАЛЛОСТРОЙ  Нояб.'!L21:M21,'[11]МЕТАЛЛОСТРОЙ  Нояб.'!L21:M21,'[12]МЕТАЛЛОСТРОЙ  Дек.'!L21:M21)</f>
        <v>0</v>
      </c>
      <c r="N26" s="111">
        <v>5</v>
      </c>
      <c r="O26" s="108">
        <f>SUM('[1]МЕТАЛЛОСТРОЙ Янв.'!N21:O21,'[2]МЕТАЛЛОСТРОЙ Февр.'!N21:O21,'[3]МЕТАЛЛОСТРОЙ Март'!N21:O21,'[4]МЕТАЛЛОСТРОЙ  Апр.'!N21:O21,'[5]МЕТАЛЛОСТРОЙ Май'!N21:O21,'[6]МЕТАЛЛОСТРОЙ Июнь'!N21:O21,'[7]МЕТАЛЛОСТРОЙ  Июль'!N21:O21,'[8]МЕТАЛЛОСТРОЙ  Авг.'!N21:O21,'[9]МЕТАЛЛОСТРОЙ  Сент.'!N21:O21,'[10]МЕТАЛЛОСТРОЙ  Окт.'!N21:O21+'[11]МЕТАЛЛОСТРОЙ  Нояб.'!N21:O21,'[11]МЕТАЛЛОСТРОЙ  Нояб.'!N21:O21,'[12]МЕТАЛЛОСТРОЙ  Дек.'!N21:O21)</f>
        <v>0</v>
      </c>
      <c r="P26" s="111">
        <v>2</v>
      </c>
      <c r="Q26" s="108">
        <f>SUM('[1]МЕТАЛЛОСТРОЙ Янв.'!P21:Q21,'[2]МЕТАЛЛОСТРОЙ Февр.'!P21:Q21,'[3]МЕТАЛЛОСТРОЙ Март'!P21:Q21,'[4]МЕТАЛЛОСТРОЙ  Апр.'!P21:Q21,'[5]МЕТАЛЛОСТРОЙ Май'!P21:Q21,'[6]МЕТАЛЛОСТРОЙ Июнь'!P21:Q21,'[7]МЕТАЛЛОСТРОЙ  Июль'!P21:Q21,'[8]МЕТАЛЛОСТРОЙ  Авг.'!P21:Q21,'[9]МЕТАЛЛОСТРОЙ  Сент.'!P21:Q21,'[10]МЕТАЛЛОСТРОЙ  Окт.'!P21:Q21+'[11]МЕТАЛЛОСТРОЙ  Нояб.'!P21:Q21,'[11]МЕТАЛЛОСТРОЙ  Нояб.'!P21:Q21,'[12]МЕТАЛЛОСТРОЙ  Дек.'!P21:Q21)</f>
        <v>0</v>
      </c>
      <c r="R26" s="104"/>
      <c r="S26" s="108">
        <f>SUM('[1]МЕТАЛЛОСТРОЙ Янв.'!R21:S21,'[2]МЕТАЛЛОСТРОЙ Февр.'!R21:S21,'[3]МЕТАЛЛОСТРОЙ Март'!R21:S21,'[4]МЕТАЛЛОСТРОЙ  Апр.'!R21:S21,'[5]МЕТАЛЛОСТРОЙ Май'!R21:S21,'[6]МЕТАЛЛОСТРОЙ Июнь'!R21:S21,'[7]МЕТАЛЛОСТРОЙ  Июль'!R21:S21,'[8]МЕТАЛЛОСТРОЙ  Авг.'!R21:S21,'[9]МЕТАЛЛОСТРОЙ  Сент.'!R21:S21,'[10]МЕТАЛЛОСТРОЙ  Окт.'!R21:S21+'[11]МЕТАЛЛОСТРОЙ  Нояб.'!R21:S21,'[11]МЕТАЛЛОСТРОЙ  Нояб.'!R21:S21,'[12]МЕТАЛЛОСТРОЙ  Дек.'!R21:S21)</f>
        <v>0</v>
      </c>
      <c r="T26" s="111">
        <v>100</v>
      </c>
      <c r="U26" s="108">
        <f>SUM('[1]МЕТАЛЛОСТРОЙ Янв.'!T21:U21,'[2]МЕТАЛЛОСТРОЙ Февр.'!T21:U21,'[3]МЕТАЛЛОСТРОЙ Март'!T21:U21,'[4]МЕТАЛЛОСТРОЙ  Апр.'!T21:U21,'[5]МЕТАЛЛОСТРОЙ Май'!T21:U21,'[6]МЕТАЛЛОСТРОЙ Июнь'!T21:U21,'[7]МЕТАЛЛОСТРОЙ  Июль'!T21:U21,'[8]МЕТАЛЛОСТРОЙ  Авг.'!T21:U21,'[9]МЕТАЛЛОСТРОЙ  Сент.'!T21:U21,'[10]МЕТАЛЛОСТРОЙ  Окт.'!T21:U21+'[11]МЕТАЛЛОСТРОЙ  Нояб.'!T21:U21,'[11]МЕТАЛЛОСТРОЙ  Нояб.'!T21:U21,'[12]МЕТАЛЛОСТРОЙ  Дек.'!T21:U21)</f>
        <v>4</v>
      </c>
      <c r="V26" s="111">
        <v>4</v>
      </c>
      <c r="W26" s="108">
        <f>SUM('[1]МЕТАЛЛОСТРОЙ Янв.'!V21:W21,'[2]МЕТАЛЛОСТРОЙ Февр.'!V21:W21,'[3]МЕТАЛЛОСТРОЙ Март'!V21:W21,'[4]МЕТАЛЛОСТРОЙ  Апр.'!V21:W21,'[5]МЕТАЛЛОСТРОЙ Май'!V21:W21,'[6]МЕТАЛЛОСТРОЙ Июнь'!V21:W21,'[7]МЕТАЛЛОСТРОЙ  Июль'!V21:W21,'[8]МЕТАЛЛОСТРОЙ  Авг.'!V21:W21,'[9]МЕТАЛЛОСТРОЙ  Сент.'!V21:W21,'[10]МЕТАЛЛОСТРОЙ  Окт.'!V21:W21+'[11]МЕТАЛЛОСТРОЙ  Нояб.'!V21:W21,'[11]МЕТАЛЛОСТРОЙ  Нояб.'!V21:W21,'[12]МЕТАЛЛОСТРОЙ  Дек.'!V21:W21)</f>
        <v>0</v>
      </c>
      <c r="X26" s="104"/>
      <c r="Y26" s="99">
        <f>SUM('[1]МЕТАЛЛОСТРОЙ Янв.'!X21:Y21,'[2]МЕТАЛЛОСТРОЙ Февр.'!X21:Y21,'[3]МЕТАЛЛОСТРОЙ Март'!X21:Y21,'[4]МЕТАЛЛОСТРОЙ  Апр.'!X21:Y21,'[5]МЕТАЛЛОСТРОЙ Май'!X21:Y21,'[6]МЕТАЛЛОСТРОЙ Июнь'!X21:Y21,'[7]МЕТАЛЛОСТРОЙ  Июль'!X21:Y21,'[8]МЕТАЛЛОСТРОЙ  Авг.'!X21:Y21,'[9]МЕТАЛЛОСТРОЙ  Сент.'!X21:Y21,'[10]МЕТАЛЛОСТРОЙ  Окт.'!X21:Y21+'[11]МЕТАЛЛОСТРОЙ  Нояб.'!X21:Y21,'[11]МЕТАЛЛОСТРОЙ  Нояб.'!X21:Y21,'[12]МЕТАЛЛОСТРОЙ  Дек.'!X21:Y21)</f>
        <v>1</v>
      </c>
      <c r="Z26" s="111" t="s">
        <v>211</v>
      </c>
      <c r="AA26" s="108">
        <f>SUM('[1]МЕТАЛЛОСТРОЙ Янв.'!Z21:AA21,'[2]МЕТАЛЛОСТРОЙ Февр.'!Z21:AA21,'[3]МЕТАЛЛОСТРОЙ Март'!Z21:AA21,'[4]МЕТАЛЛОСТРОЙ  Апр.'!Z21:AA21,'[5]МЕТАЛЛОСТРОЙ Май'!Z21:AA21,'[6]МЕТАЛЛОСТРОЙ Июнь'!Z21:AA21,'[7]МЕТАЛЛОСТРОЙ  Июль'!Z21:AA21,'[8]МЕТАЛЛОСТРОЙ  Авг.'!Z21:AA21,'[9]МЕТАЛЛОСТРОЙ  Сент.'!Z21:AA21,'[10]МЕТАЛЛОСТРОЙ  Окт.'!Z21:AA21+'[11]МЕТАЛЛОСТРОЙ  Нояб.'!Z21:AA21,'[11]МЕТАЛЛОСТРОЙ  Нояб.'!Z21:AA21,'[12]МЕТАЛЛОСТРОЙ  Дек.'!Z21:AA21)</f>
        <v>0</v>
      </c>
      <c r="AB26" s="111">
        <v>100</v>
      </c>
      <c r="AC26" s="108">
        <f>SUM('[1]МЕТАЛЛОСТРОЙ Янв.'!AB21:AC21,'[2]МЕТАЛЛОСТРОЙ Февр.'!AB21:AC21,'[3]МЕТАЛЛОСТРОЙ Март'!AB21:AC21,'[4]МЕТАЛЛОСТРОЙ  Апр.'!AB21:AC21,'[5]МЕТАЛЛОСТРОЙ Май'!AB21:AC21,'[6]МЕТАЛЛОСТРОЙ Июнь'!AB21:AC21,'[7]МЕТАЛЛОСТРОЙ  Июль'!AB21:AC21,'[8]МЕТАЛЛОСТРОЙ  Авг.'!AB21:AC21,'[9]МЕТАЛЛОСТРОЙ  Сент.'!AB21:AC21,'[10]МЕТАЛЛОСТРОЙ  Окт.'!AB21:AC21+'[11]МЕТАЛЛОСТРОЙ  Нояб.'!AB21:AC21,'[11]МЕТАЛЛОСТРОЙ  Нояб.'!AB21:AC21,'[12]МЕТАЛЛОСТРОЙ  Дек.'!AB21:AC21)</f>
        <v>0</v>
      </c>
      <c r="AD26" s="111">
        <v>100</v>
      </c>
      <c r="AE26" s="108">
        <f>SUM('[1]МЕТАЛЛОСТРОЙ Янв.'!AD21:AE21,'[2]МЕТАЛЛОСТРОЙ Февр.'!AD21:AE21,'[3]МЕТАЛЛОСТРОЙ Март'!AD21:AE21,'[4]МЕТАЛЛОСТРОЙ  Апр.'!AD21:AE21,'[5]МЕТАЛЛОСТРОЙ Май'!AD21:AE21,'[6]МЕТАЛЛОСТРОЙ Июнь'!AD21:AE21,'[7]МЕТАЛЛОСТРОЙ  Июль'!AD21:AE21,'[8]МЕТАЛЛОСТРОЙ  Авг.'!AD21:AE21,'[9]МЕТАЛЛОСТРОЙ  Сент.'!AD21:AE21,'[10]МЕТАЛЛОСТРОЙ  Окт.'!AD21:AE21+'[11]МЕТАЛЛОСТРОЙ  Нояб.'!AD21:AE21,'[11]МЕТАЛЛОСТРОЙ  Нояб.'!AD21:AE21,'[12]МЕТАЛЛОСТРОЙ  Дек.'!AD21:AE21)</f>
        <v>0</v>
      </c>
      <c r="AF26" s="111">
        <v>100</v>
      </c>
      <c r="AG26" s="108">
        <f>SUM('[1]МЕТАЛЛОСТРОЙ Янв.'!AF21:AG21,'[2]МЕТАЛЛОСТРОЙ Февр.'!AF21:AG21,'[3]МЕТАЛЛОСТРОЙ Март'!AF21:AG21,'[4]МЕТАЛЛОСТРОЙ  Апр.'!AF21:AG21,'[5]МЕТАЛЛОСТРОЙ Май'!AF21:AG21,'[6]МЕТАЛЛОСТРОЙ Июнь'!AF21:AG21,'[7]МЕТАЛЛОСТРОЙ  Июль'!AF21:AG21,'[8]МЕТАЛЛОСТРОЙ  Авг.'!AF21:AG21,'[9]МЕТАЛЛОСТРОЙ  Сент.'!AF21:AG21,'[10]МЕТАЛЛОСТРОЙ  Окт.'!AF21:AG21+'[11]МЕТАЛЛОСТРОЙ  Нояб.'!AF21:AG21,'[11]МЕТАЛЛОСТРОЙ  Нояб.'!AF21:AG21,'[12]МЕТАЛЛОСТРОЙ  Дек.'!AF21:AG21)</f>
        <v>0</v>
      </c>
      <c r="AH26" s="104"/>
      <c r="AI26" s="108">
        <f>SUM('[1]МЕТАЛЛОСТРОЙ Янв.'!AH21:AI21,'[2]МЕТАЛЛОСТРОЙ Февр.'!AH21:AI21,'[3]МЕТАЛЛОСТРОЙ Март'!AH21:AI21,'[4]МЕТАЛЛОСТРОЙ  Апр.'!AH21:AI21,'[5]МЕТАЛЛОСТРОЙ Май'!AH21:AI21,'[6]МЕТАЛЛОСТРОЙ Июнь'!AH21:AI21,'[7]МЕТАЛЛОСТРОЙ  Июль'!AH21:AI21,'[8]МЕТАЛЛОСТРОЙ  Авг.'!AH21:AI21,'[9]МЕТАЛЛОСТРОЙ  Сент.'!AH21:AI21,'[10]МЕТАЛЛОСТРОЙ  Окт.'!AH21:AI21+'[11]МЕТАЛЛОСТРОЙ  Нояб.'!AH21:AI21,'[11]МЕТАЛЛОСТРОЙ  Нояб.'!AH21:AI21,'[12]МЕТАЛЛОСТРОЙ  Дек.'!AH21:AI21)</f>
        <v>0</v>
      </c>
      <c r="AJ26" s="104"/>
      <c r="AK26" s="108">
        <f>SUM('[1]МЕТАЛЛОСТРОЙ Янв.'!AJ21:AK21,'[2]МЕТАЛЛОСТРОЙ Февр.'!AJ21:AK21,'[3]МЕТАЛЛОСТРОЙ Март'!AJ21:AK21,'[4]МЕТАЛЛОСТРОЙ  Апр.'!AJ21:AK21,'[5]МЕТАЛЛОСТРОЙ Май'!AJ21:AK21,'[6]МЕТАЛЛОСТРОЙ Июнь'!AJ21:AK21,'[7]МЕТАЛЛОСТРОЙ  Июль'!AJ21:AK21,'[8]МЕТАЛЛОСТРОЙ  Авг.'!AJ21:AK21,'[9]МЕТАЛЛОСТРОЙ  Сент.'!AJ21:AK21,'[10]МЕТАЛЛОСТРОЙ  Окт.'!AJ21:AK21+'[11]МЕТАЛЛОСТРОЙ  Нояб.'!AJ21:AK21,'[11]МЕТАЛЛОСТРОЙ  Нояб.'!AJ21:AK21,'[12]МЕТАЛЛОСТРОЙ  Дек.'!AJ21:AK21)</f>
        <v>0</v>
      </c>
      <c r="AL26" s="111"/>
      <c r="AM26" s="99">
        <f>SUM('[1]МЕТАЛЛОСТРОЙ Янв.'!AL21:AM21,'[2]МЕТАЛЛОСТРОЙ Февр.'!AL21:AM21,'[3]МЕТАЛЛОСТРОЙ Март'!AL21:AM21,'[4]МЕТАЛЛОСТРОЙ  Апр.'!AL21:AM21,'[5]МЕТАЛЛОСТРОЙ Май'!AL21:AM21,'[6]МЕТАЛЛОСТРОЙ Июнь'!AL21:AM21,'[7]МЕТАЛЛОСТРОЙ  Июль'!AL21:AM21,'[8]МЕТАЛЛОСТРОЙ  Авг.'!AL21:AM21,'[9]МЕТАЛЛОСТРОЙ  Сент.'!AL21:AM21,'[10]МЕТАЛЛОСТРОЙ  Окт.'!AL21:AM21+'[11]МЕТАЛЛОСТРОЙ  Нояб.'!AL21:AM21,'[11]МЕТАЛЛОСТРОЙ  Нояб.'!AL21:AM21,'[12]МЕТАЛЛОСТРОЙ  Дек.'!AL21:AM21)</f>
        <v>22</v>
      </c>
      <c r="AN26" s="104"/>
      <c r="AO26" s="108">
        <f>SUM('[1]МЕТАЛЛОСТРОЙ Янв.'!AN21:AO21,'[2]МЕТАЛЛОСТРОЙ Февр.'!AN21:AO21,'[3]МЕТАЛЛОСТРОЙ Март'!AN21:AO21,'[4]МЕТАЛЛОСТРОЙ  Апр.'!AN21:AO21,'[5]МЕТАЛЛОСТРОЙ Май'!AN21:AO21,'[6]МЕТАЛЛОСТРОЙ Июнь'!AN21:AO21,'[7]МЕТАЛЛОСТРОЙ  Июль'!AN21:AO21,'[8]МЕТАЛЛОСТРОЙ  Авг.'!AN21:AO21,'[9]МЕТАЛЛОСТРОЙ  Сент.'!AN21:AO21,'[10]МЕТАЛЛОСТРОЙ  Окт.'!AN21:AO21+'[11]МЕТАЛЛОСТРОЙ  Нояб.'!AN21:AO21,'[11]МЕТАЛЛОСТРОЙ  Нояб.'!AN21:AO21,'[12]МЕТАЛЛОСТРОЙ  Дек.'!AN21:AO21)</f>
        <v>0</v>
      </c>
      <c r="AP26" s="104"/>
      <c r="AQ26" s="108">
        <f>SUM('[1]МЕТАЛЛОСТРОЙ Янв.'!AP21:AQ21,'[2]МЕТАЛЛОСТРОЙ Февр.'!AP21:AQ21,'[3]МЕТАЛЛОСТРОЙ Март'!AP21:AQ21,'[4]МЕТАЛЛОСТРОЙ  Апр.'!AP21:AQ21,'[5]МЕТАЛЛОСТРОЙ Май'!AP21:AQ21,'[6]МЕТАЛЛОСТРОЙ Июнь'!AP21:AQ21,'[7]МЕТАЛЛОСТРОЙ  Июль'!AP21:AQ21,'[8]МЕТАЛЛОСТРОЙ  Авг.'!AP21:AQ21,'[9]МЕТАЛЛОСТРОЙ  Сент.'!AP21:AQ21,'[10]МЕТАЛЛОСТРОЙ  Окт.'!AP21:AQ21+'[11]МЕТАЛЛОСТРОЙ  Нояб.'!AP21:AQ21,'[11]МЕТАЛЛОСТРОЙ  Нояб.'!AP21:AQ21,'[12]МЕТАЛЛОСТРОЙ  Дек.'!AP21:AQ21)</f>
        <v>0</v>
      </c>
      <c r="AR26" s="104"/>
      <c r="AS26" s="108">
        <f>SUM('[1]МЕТАЛЛОСТРОЙ Янв.'!AR21:AS21,'[2]МЕТАЛЛОСТРОЙ Февр.'!AR21:AS21,'[3]МЕТАЛЛОСТРОЙ Март'!AR21:AS21,'[4]МЕТАЛЛОСТРОЙ  Апр.'!AR21:AS21,'[5]МЕТАЛЛОСТРОЙ Май'!AR21:AS21,'[6]МЕТАЛЛОСТРОЙ Июнь'!AR21:AS21,'[7]МЕТАЛЛОСТРОЙ  Июль'!AR21:AS21,'[8]МЕТАЛЛОСТРОЙ  Авг.'!AR21:AS21,'[9]МЕТАЛЛОСТРОЙ  Сент.'!AR21:AS21,'[10]МЕТАЛЛОСТРОЙ  Окт.'!AR21:AS21+'[11]МЕТАЛЛОСТРОЙ  Нояб.'!AR21:AS21,'[11]МЕТАЛЛОСТРОЙ  Нояб.'!AR21:AS21,'[12]МЕТАЛЛОСТРОЙ  Дек.'!AR21:AS21)</f>
        <v>0</v>
      </c>
      <c r="AT26" s="111">
        <v>3</v>
      </c>
      <c r="AU26" s="108">
        <f>SUM('[1]МЕТАЛЛОСТРОЙ Янв.'!AT21:AU21,'[2]МЕТАЛЛОСТРОЙ Февр.'!AT21:AU21,'[3]МЕТАЛЛОСТРОЙ Март'!AT21:AU21,'[4]МЕТАЛЛОСТРОЙ  Апр.'!AT21:AU21,'[5]МЕТАЛЛОСТРОЙ Май'!AT21:AU21,'[6]МЕТАЛЛОСТРОЙ Июнь'!AT21:AU21,'[7]МЕТАЛЛОСТРОЙ  Июль'!AT21:AU21,'[8]МЕТАЛЛОСТРОЙ  Авг.'!AT21:AU21,'[9]МЕТАЛЛОСТРОЙ  Сент.'!AT21:AU21,'[10]МЕТАЛЛОСТРОЙ  Окт.'!AT21:AU21+'[11]МЕТАЛЛОСТРОЙ  Нояб.'!AT21:AU21,'[11]МЕТАЛЛОСТРОЙ  Нояб.'!AT21:AU21,'[12]МЕТАЛЛОСТРОЙ  Дек.'!AT21:AU21)</f>
        <v>0</v>
      </c>
      <c r="AV26" s="104"/>
      <c r="AW26" s="108">
        <f>SUM('[1]МЕТАЛЛОСТРОЙ Янв.'!AV21:AW21,'[2]МЕТАЛЛОСТРОЙ Февр.'!AV21:AW21,'[3]МЕТАЛЛОСТРОЙ Март'!AV21:AW21,'[4]МЕТАЛЛОСТРОЙ  Апр.'!AV21:AW21,'[5]МЕТАЛЛОСТРОЙ Май'!AV21:AW21,'[6]МЕТАЛЛОСТРОЙ Июнь'!AV21:AW21,'[7]МЕТАЛЛОСТРОЙ  Июль'!AV21:AW21,'[8]МЕТАЛЛОСТРОЙ  Авг.'!AV21:AW21,'[9]МЕТАЛЛОСТРОЙ  Сент.'!AV21:AW21,'[10]МЕТАЛЛОСТРОЙ  Окт.'!AV21:AW21+'[11]МЕТАЛЛОСТРОЙ  Нояб.'!AV21:AW21,'[11]МЕТАЛЛОСТРОЙ  Нояб.'!AV21:AW21,'[12]МЕТАЛЛОСТРОЙ  Дек.'!AV21:AW21)</f>
        <v>0</v>
      </c>
      <c r="AX26" s="111">
        <v>10</v>
      </c>
      <c r="AY26" s="108">
        <f>SUM('[1]МЕТАЛЛОСТРОЙ Янв.'!AX21:AY21,'[2]МЕТАЛЛОСТРОЙ Февр.'!AX21:AY21,'[3]МЕТАЛЛОСТРОЙ Март'!AX21:AY21,'[4]МЕТАЛЛОСТРОЙ  Апр.'!AX21:AY21,'[5]МЕТАЛЛОСТРОЙ Май'!AX21:AY21,'[6]МЕТАЛЛОСТРОЙ Июнь'!AX21:AY21,'[7]МЕТАЛЛОСТРОЙ  Июль'!AX21:AY21,'[8]МЕТАЛЛОСТРОЙ  Авг.'!AX21:AY21,'[9]МЕТАЛЛОСТРОЙ  Сент.'!AX21:AY21,'[10]МЕТАЛЛОСТРОЙ  Окт.'!AX21:AY21+'[11]МЕТАЛЛОСТРОЙ  Нояб.'!AX21:AY21,'[11]МЕТАЛЛОСТРОЙ  Нояб.'!AX21:AY21,'[12]МЕТАЛЛОСТРОЙ  Дек.'!AX21:AY21)</f>
        <v>0</v>
      </c>
      <c r="AZ26" s="104"/>
      <c r="BA26" s="108">
        <f>SUM('[1]МЕТАЛЛОСТРОЙ Янв.'!AZ21:BA21,'[2]МЕТАЛЛОСТРОЙ Февр.'!AZ21:BA21,'[3]МЕТАЛЛОСТРОЙ Март'!AZ21:BA21,'[4]МЕТАЛЛОСТРОЙ  Апр.'!AZ21:BA21,'[5]МЕТАЛЛОСТРОЙ Май'!AZ21:BA21,'[6]МЕТАЛЛОСТРОЙ Июнь'!AZ21:BA21,'[7]МЕТАЛЛОСТРОЙ  Июль'!AZ21:BA21,'[8]МЕТАЛЛОСТРОЙ  Авг.'!AZ21:BA21,'[9]МЕТАЛЛОСТРОЙ  Сент.'!AZ21:BA21,'[10]МЕТАЛЛОСТРОЙ  Окт.'!AZ21:BA21+'[11]МЕТАЛЛОСТРОЙ  Нояб.'!AZ21:BA21,'[11]МЕТАЛЛОСТРОЙ  Нояб.'!AZ21:BA21,'[12]МЕТАЛЛОСТРОЙ  Дек.'!AZ21:BA21)</f>
        <v>0</v>
      </c>
      <c r="BB26" s="111">
        <v>5</v>
      </c>
      <c r="BC26" s="108">
        <f>SUM('[1]МЕТАЛЛОСТРОЙ Янв.'!BB21:BC21,'[2]МЕТАЛЛОСТРОЙ Февр.'!BB21:BC21,'[3]МЕТАЛЛОСТРОЙ Март'!BB21:BC21,'[4]МЕТАЛЛОСТРОЙ  Апр.'!BB21:BC21,'[5]МЕТАЛЛОСТРОЙ Май'!BB21:BC21,'[6]МЕТАЛЛОСТРОЙ Июнь'!BB21:BC21,'[7]МЕТАЛЛОСТРОЙ  Июль'!BB21:BC21,'[8]МЕТАЛЛОСТРОЙ  Авг.'!BB21:BC21,'[9]МЕТАЛЛОСТРОЙ  Сент.'!BB21:BC21,'[10]МЕТАЛЛОСТРОЙ  Окт.'!BB21:BC21+'[11]МЕТАЛЛОСТРОЙ  Нояб.'!BB21:BC21,'[11]МЕТАЛЛОСТРОЙ  Нояб.'!BB21:BC21,'[12]МЕТАЛЛОСТРОЙ  Дек.'!BB21:BC21)</f>
        <v>0</v>
      </c>
      <c r="BD26" s="104"/>
      <c r="BE26" s="108">
        <f>SUM('[1]МЕТАЛЛОСТРОЙ Янв.'!BD21:BE21,'[2]МЕТАЛЛОСТРОЙ Февр.'!BD21:BE21,'[3]МЕТАЛЛОСТРОЙ Март'!BD21:BE21,'[4]МЕТАЛЛОСТРОЙ  Апр.'!BD21:BE21,'[5]МЕТАЛЛОСТРОЙ Май'!BD21:BE21,'[6]МЕТАЛЛОСТРОЙ Июнь'!BD21:BE21,'[7]МЕТАЛЛОСТРОЙ  Июль'!BD21:BE21,'[8]МЕТАЛЛОСТРОЙ  Авг.'!BD21:BE21,'[9]МЕТАЛЛОСТРОЙ  Сент.'!BD21:BE21,'[10]МЕТАЛЛОСТРОЙ  Окт.'!BD21:BE21+'[11]МЕТАЛЛОСТРОЙ  Нояб.'!BD21:BE21,'[11]МЕТАЛЛОСТРОЙ  Нояб.'!BD21:BE21,'[12]МЕТАЛЛОСТРОЙ  Дек.'!BD21:BE21)</f>
        <v>0</v>
      </c>
      <c r="BF26" s="104"/>
      <c r="BG26" s="108">
        <f>SUM('[1]МЕТАЛЛОСТРОЙ Янв.'!BF21:BG21,'[2]МЕТАЛЛОСТРОЙ Февр.'!BF21:BG21,'[3]МЕТАЛЛОСТРОЙ Март'!BF21:BG21,'[4]МЕТАЛЛОСТРОЙ  Апр.'!BF21:BG21,'[5]МЕТАЛЛОСТРОЙ Май'!BF21:BG21,'[6]МЕТАЛЛОСТРОЙ Июнь'!BF21:BG21,'[7]МЕТАЛЛОСТРОЙ  Июль'!BF21:BG21,'[8]МЕТАЛЛОСТРОЙ  Авг.'!BF21:BG21,'[9]МЕТАЛЛОСТРОЙ  Сент.'!BF21:BG21,'[10]МЕТАЛЛОСТРОЙ  Окт.'!BF21:BG21+'[11]МЕТАЛЛОСТРОЙ  Нояб.'!BF21:BG21,'[11]МЕТАЛЛОСТРОЙ  Нояб.'!BF21:BG21,'[12]МЕТАЛЛОСТРОЙ  Дек.'!BF21:BG21)</f>
        <v>0</v>
      </c>
      <c r="BH26" s="104"/>
      <c r="BI26" s="108">
        <f>SUM('[1]МЕТАЛЛОСТРОЙ Янв.'!BH21:BI21,'[2]МЕТАЛЛОСТРОЙ Февр.'!BH21:BI21,'[3]МЕТАЛЛОСТРОЙ Март'!BH21:BI21,'[4]МЕТАЛЛОСТРОЙ  Апр.'!BH21:BI21,'[5]МЕТАЛЛОСТРОЙ Май'!BH21:BI21,'[6]МЕТАЛЛОСТРОЙ Июнь'!BH21:BI21,'[7]МЕТАЛЛОСТРОЙ  Июль'!BH21:BI21,'[8]МЕТАЛЛОСТРОЙ  Авг.'!BH21:BI21,'[9]МЕТАЛЛОСТРОЙ  Сент.'!BH21:BI21,'[10]МЕТАЛЛОСТРОЙ  Окт.'!BH21:BI21+'[11]МЕТАЛЛОСТРОЙ  Нояб.'!BH21:BI21,'[11]МЕТАЛЛОСТРОЙ  Нояб.'!BH21:BI21,'[12]МЕТАЛЛОСТРОЙ  Дек.'!BH21:BI21)</f>
        <v>0</v>
      </c>
      <c r="BJ26" s="104"/>
      <c r="BK26" s="108">
        <f>SUM('[1]МЕТАЛЛОСТРОЙ Янв.'!BJ21:BK21,'[2]МЕТАЛЛОСТРОЙ Февр.'!BJ21:BK21,'[3]МЕТАЛЛОСТРОЙ Март'!BJ21:BK21,'[4]МЕТАЛЛОСТРОЙ  Апр.'!BJ21:BK21,'[5]МЕТАЛЛОСТРОЙ Май'!BJ21:BK21,'[6]МЕТАЛЛОСТРОЙ Июнь'!BJ21:BK21,'[7]МЕТАЛЛОСТРОЙ  Июль'!BJ21:BK21,'[8]МЕТАЛЛОСТРОЙ  Авг.'!BJ21:BK21,'[9]МЕТАЛЛОСТРОЙ  Сент.'!BJ21:BK21,'[10]МЕТАЛЛОСТРОЙ  Окт.'!BJ21:BK21+'[11]МЕТАЛЛОСТРОЙ  Нояб.'!BJ21:BK21,'[11]МЕТАЛЛОСТРОЙ  Нояб.'!BJ21:BK21,'[12]МЕТАЛЛОСТРОЙ  Дек.'!BJ21:BK21)</f>
        <v>0</v>
      </c>
      <c r="BL26" s="104"/>
      <c r="BM26" s="108">
        <f>SUM('[1]МЕТАЛЛОСТРОЙ Янв.'!BL21:BM21,'[2]МЕТАЛЛОСТРОЙ Февр.'!BL21:BM21,'[3]МЕТАЛЛОСТРОЙ Март'!BL21:BM21,'[4]МЕТАЛЛОСТРОЙ  Апр.'!BL21:BM21,'[5]МЕТАЛЛОСТРОЙ Май'!BL21:BM21,'[6]МЕТАЛЛОСТРОЙ Июнь'!BL21:BM21,'[7]МЕТАЛЛОСТРОЙ  Июль'!BL21:BM21,'[8]МЕТАЛЛОСТРОЙ  Авг.'!BL21:BM21,'[9]МЕТАЛЛОСТРОЙ  Сент.'!BL21:BM21,'[10]МЕТАЛЛОСТРОЙ  Окт.'!BL21:BM21+'[11]МЕТАЛЛОСТРОЙ  Нояб.'!BL21:BM21,'[11]МЕТАЛЛОСТРОЙ  Нояб.'!BL21:BM21,'[12]МЕТАЛЛОСТРОЙ  Дек.'!BL21:BM21)</f>
        <v>0</v>
      </c>
      <c r="BN26" s="104"/>
      <c r="BO26" s="108">
        <f>SUM('[1]МЕТАЛЛОСТРОЙ Янв.'!BN21:BO21,'[2]МЕТАЛЛОСТРОЙ Февр.'!BN21:BO21,'[3]МЕТАЛЛОСТРОЙ Март'!BN21:BO21,'[4]МЕТАЛЛОСТРОЙ  Апр.'!BN21:BO21,'[5]МЕТАЛЛОСТРОЙ Май'!BN21:BO21,'[6]МЕТАЛЛОСТРОЙ Июнь'!BN21:BO21,'[7]МЕТАЛЛОСТРОЙ  Июль'!BN21:BO21,'[8]МЕТАЛЛОСТРОЙ  Авг.'!BN21:BO21,'[9]МЕТАЛЛОСТРОЙ  Сент.'!BN21:BO21,'[10]МЕТАЛЛОСТРОЙ  Окт.'!BN21:BO21+'[11]МЕТАЛЛОСТРОЙ  Нояб.'!BN21:BO21,'[11]МЕТАЛЛОСТРОЙ  Нояб.'!BN21:BO21,'[12]МЕТАЛЛОСТРОЙ  Дек.'!BN21:BO21)</f>
        <v>0</v>
      </c>
      <c r="BP26" s="104"/>
      <c r="BQ26" s="108">
        <f>SUM('[1]МЕТАЛЛОСТРОЙ Янв.'!BP21:BQ21,'[2]МЕТАЛЛОСТРОЙ Февр.'!BP21:BQ21,'[3]МЕТАЛЛОСТРОЙ Март'!BP21:BQ21,'[4]МЕТАЛЛОСТРОЙ  Апр.'!BP21:BQ21,'[5]МЕТАЛЛОСТРОЙ Май'!BP21:BQ21,'[6]МЕТАЛЛОСТРОЙ Июнь'!BP21:BQ21,'[7]МЕТАЛЛОСТРОЙ  Июль'!BP21:BQ21,'[8]МЕТАЛЛОСТРОЙ  Авг.'!BP21:BQ21,'[9]МЕТАЛЛОСТРОЙ  Сент.'!BP21:BQ21,'[10]МЕТАЛЛОСТРОЙ  Окт.'!BP21:BQ21+'[11]МЕТАЛЛОСТРОЙ  Нояб.'!BP21:BQ21,'[11]МЕТАЛЛОСТРОЙ  Нояб.'!BP21:BQ21,'[12]МЕТАЛЛОСТРОЙ  Дек.'!BP21:BQ21)</f>
        <v>0</v>
      </c>
      <c r="BR26" s="104"/>
      <c r="BS26" s="108">
        <f>SUM('[1]МЕТАЛЛОСТРОЙ Янв.'!BR21:BS21,'[2]МЕТАЛЛОСТРОЙ Февр.'!BR21:BS21,'[3]МЕТАЛЛОСТРОЙ Март'!BR21:BS21,'[4]МЕТАЛЛОСТРОЙ  Апр.'!BR21:BS21,'[5]МЕТАЛЛОСТРОЙ Май'!BR21:BS21,'[6]МЕТАЛЛОСТРОЙ Июнь'!BR21:BS21,'[7]МЕТАЛЛОСТРОЙ  Июль'!BR21:BS21,'[8]МЕТАЛЛОСТРОЙ  Авг.'!BR21:BS21,'[9]МЕТАЛЛОСТРОЙ  Сент.'!BR21:BS21,'[10]МЕТАЛЛОСТРОЙ  Окт.'!BR21:BS21+'[11]МЕТАЛЛОСТРОЙ  Нояб.'!BR21:BS21,'[11]МЕТАЛЛОСТРОЙ  Нояб.'!BR21:BS21,'[12]МЕТАЛЛОСТРОЙ  Дек.'!BR21:BS21)</f>
        <v>0</v>
      </c>
      <c r="BT26" s="104"/>
      <c r="BU26" s="108">
        <f>SUM('[1]МЕТАЛЛОСТРОЙ Янв.'!BT21:BU21,'[2]МЕТАЛЛОСТРОЙ Февр.'!BT21:BU21,'[3]МЕТАЛЛОСТРОЙ Март'!BT21:BU21,'[4]МЕТАЛЛОСТРОЙ  Апр.'!BT21:BU21,'[5]МЕТАЛЛОСТРОЙ Май'!BT21:BU21,'[6]МЕТАЛЛОСТРОЙ Июнь'!BT21:BU21,'[7]МЕТАЛЛОСТРОЙ  Июль'!BT21:BU21,'[8]МЕТАЛЛОСТРОЙ  Авг.'!BT21:BU21,'[9]МЕТАЛЛОСТРОЙ  Сент.'!BT21:BU21,'[10]МЕТАЛЛОСТРОЙ  Окт.'!BT21:BU21+'[11]МЕТАЛЛОСТРОЙ  Нояб.'!BT21:BU21,'[11]МЕТАЛЛОСТРОЙ  Нояб.'!BT21:BU21,'[12]МЕТАЛЛОСТРОЙ  Дек.'!BT21:BU21)</f>
        <v>0</v>
      </c>
      <c r="BV26" s="111">
        <v>4</v>
      </c>
      <c r="BW26" s="99">
        <f>SUM('[1]МЕТАЛЛОСТРОЙ Янв.'!BV21:BW21,'[2]МЕТАЛЛОСТРОЙ Февр.'!BV21:BW21,'[3]МЕТАЛЛОСТРОЙ Март'!BV21:BW21,'[4]МЕТАЛЛОСТРОЙ  Апр.'!BV21:BW21,'[5]МЕТАЛЛОСТРОЙ Май'!BV21:BW21,'[6]МЕТАЛЛОСТРОЙ Июнь'!BV21:BW21,'[7]МЕТАЛЛОСТРОЙ  Июль'!BV21:BW21,'[8]МЕТАЛЛОСТРОЙ  Авг.'!BV21:BW21,'[9]МЕТАЛЛОСТРОЙ  Сент.'!BV21:BW21,'[10]МЕТАЛЛОСТРОЙ  Окт.'!BV21:BW21+'[11]МЕТАЛЛОСТРОЙ  Нояб.'!BV21:BW21,'[11]МЕТАЛЛОСТРОЙ  Нояб.'!BV21:BW21,'[12]МЕТАЛЛОСТРОЙ  Дек.'!BV21:BW21)</f>
        <v>37</v>
      </c>
      <c r="BX26" s="104"/>
      <c r="BY26" s="108">
        <f>SUM('[1]МЕТАЛЛОСТРОЙ Янв.'!BX21:BY21,'[2]МЕТАЛЛОСТРОЙ Февр.'!BX21:BY21,'[3]МЕТАЛЛОСТРОЙ Март'!BX21:BY21,'[4]МЕТАЛЛОСТРОЙ  Апр.'!BX21:BY21,'[5]МЕТАЛЛОСТРОЙ Май'!BX21:BY21,'[6]МЕТАЛЛОСТРОЙ Июнь'!BX21:BY21,'[7]МЕТАЛЛОСТРОЙ  Июль'!BX21:BY21,'[8]МЕТАЛЛОСТРОЙ  Авг.'!BX21:BY21,'[9]МЕТАЛЛОСТРОЙ  Сент.'!BX21:BY21,'[10]МЕТАЛЛОСТРОЙ  Окт.'!BX21:BY21+'[11]МЕТАЛЛОСТРОЙ  Нояб.'!BX21:BY21,'[11]МЕТАЛЛОСТРОЙ  Нояб.'!BX21:BY21,'[12]МЕТАЛЛОСТРОЙ  Дек.'!BX21:BY21)</f>
        <v>0</v>
      </c>
      <c r="BZ26" s="111">
        <v>3</v>
      </c>
      <c r="CA26" s="99">
        <f>SUM('[1]МЕТАЛЛОСТРОЙ Янв.'!BZ21:CA21,'[2]МЕТАЛЛОСТРОЙ Февр.'!BZ21:CA21,'[3]МЕТАЛЛОСТРОЙ Март'!BZ21:CA21,'[4]МЕТАЛЛОСТРОЙ  Апр.'!BZ21:CA21,'[5]МЕТАЛЛОСТРОЙ Май'!BZ21:CA21,'[6]МЕТАЛЛОСТРОЙ Июнь'!BZ21:CA21,'[7]МЕТАЛЛОСТРОЙ  Июль'!BZ21:CA21,'[8]МЕТАЛЛОСТРОЙ  Авг.'!BZ21:CA21,'[9]МЕТАЛЛОСТРОЙ  Сент.'!BZ21:CA21,'[10]МЕТАЛЛОСТРОЙ  Окт.'!BZ21:CA21+'[11]МЕТАЛЛОСТРОЙ  Нояб.'!BZ21:CA21,'[11]МЕТАЛЛОСТРОЙ  Нояб.'!BZ21:CA21,'[12]МЕТАЛЛОСТРОЙ  Дек.'!BZ21:CA21)</f>
        <v>18</v>
      </c>
      <c r="CB26" s="111">
        <v>30</v>
      </c>
      <c r="CC26" s="108">
        <f>SUM('[1]МЕТАЛЛОСТРОЙ Янв.'!CB21:CC21,'[2]МЕТАЛЛОСТРОЙ Февр.'!CB21:CC21,'[3]МЕТАЛЛОСТРОЙ Март'!CB21:CC21,'[4]МЕТАЛЛОСТРОЙ  Апр.'!CB21:CC21,'[5]МЕТАЛЛОСТРОЙ Май'!CB21:CC21,'[6]МЕТАЛЛОСТРОЙ Июнь'!CB21:CC21,'[7]МЕТАЛЛОСТРОЙ  Июль'!CB21:CC21,'[8]МЕТАЛЛОСТРОЙ  Авг.'!CB21:CC21,'[9]МЕТАЛЛОСТРОЙ  Сент.'!CB21:CC21,'[10]МЕТАЛЛОСТРОЙ  Окт.'!CB21:CC21+'[11]МЕТАЛЛОСТРОЙ  Нояб.'!CB21:CC21,'[11]МЕТАЛЛОСТРОЙ  Нояб.'!CB21:CC21,'[12]МЕТАЛЛОСТРОЙ  Дек.'!CB21:CC21)</f>
        <v>0</v>
      </c>
      <c r="CD26" s="104"/>
      <c r="CE26" s="99">
        <f>SUM('[1]МЕТАЛЛОСТРОЙ Янв.'!CD21:CE21,'[2]МЕТАЛЛОСТРОЙ Февр.'!CD21:CE21,'[3]МЕТАЛЛОСТРОЙ Март'!CD21:CE21,'[4]МЕТАЛЛОСТРОЙ  Апр.'!CD21:CE21,'[5]МЕТАЛЛОСТРОЙ Май'!CD21:CE21,'[6]МЕТАЛЛОСТРОЙ Июнь'!CD21:CE21,'[7]МЕТАЛЛОСТРОЙ  Июль'!CD21:CE21,'[8]МЕТАЛЛОСТРОЙ  Авг.'!CD21:CE21,'[9]МЕТАЛЛОСТРОЙ  Сент.'!CD21:CE21,'[10]МЕТАЛЛОСТРОЙ  Окт.'!CD21:CE21+'[11]МЕТАЛЛОСТРОЙ  Нояб.'!CD21:CE21,'[11]МЕТАЛЛОСТРОЙ  Нояб.'!CD21:CE21,'[12]МЕТАЛЛОСТРОЙ  Дек.'!CD21:CE21)</f>
        <v>1.5</v>
      </c>
      <c r="CF26" s="104"/>
      <c r="CG26" s="108">
        <f>SUM('[1]МЕТАЛЛОСТРОЙ Янв.'!CF21:CG21,'[2]МЕТАЛЛОСТРОЙ Февр.'!CF21:CG21,'[3]МЕТАЛЛОСТРОЙ Март'!CF21:CG21,'[4]МЕТАЛЛОСТРОЙ  Апр.'!CF21:CG21,'[5]МЕТАЛЛОСТРОЙ Май'!CF21:CG21,'[6]МЕТАЛЛОСТРОЙ Июнь'!CF21:CG21,'[7]МЕТАЛЛОСТРОЙ  Июль'!CF21:CG21,'[8]МЕТАЛЛОСТРОЙ  Авг.'!CF21:CG21,'[9]МЕТАЛЛОСТРОЙ  Сент.'!CF21:CG21,'[10]МЕТАЛЛОСТРОЙ  Окт.'!CF21:CG21+'[11]МЕТАЛЛОСТРОЙ  Нояб.'!CF21:CG21,'[11]МЕТАЛЛОСТРОЙ  Нояб.'!CF21:CG21,'[12]МЕТАЛЛОСТРОЙ  Дек.'!CF21:CG21)</f>
        <v>0</v>
      </c>
      <c r="CH26" s="104"/>
      <c r="CI26" s="99">
        <f>SUM('[1]МЕТАЛЛОСТРОЙ Янв.'!CH21:CI21,'[2]МЕТАЛЛОСТРОЙ Февр.'!CH21:CI21,'[3]МЕТАЛЛОСТРОЙ Март'!CH21:CI21,'[4]МЕТАЛЛОСТРОЙ  Апр.'!CH21:CI21,'[5]МЕТАЛЛОСТРОЙ Май'!CH21:CI21,'[6]МЕТАЛЛОСТРОЙ Июнь'!CH21:CI21,'[7]МЕТАЛЛОСТРОЙ  Июль'!CH21:CI21,'[8]МЕТАЛЛОСТРОЙ  Авг.'!CH21:CI21,'[9]МЕТАЛЛОСТРОЙ  Сент.'!CH21:CI21,'[10]МЕТАЛЛОСТРОЙ  Окт.'!CH21:CI21+'[11]МЕТАЛЛОСТРОЙ  Нояб.'!CH21:CI21,'[11]МЕТАЛЛОСТРОЙ  Нояб.'!CH21:CI21,'[12]МЕТАЛЛОСТРОЙ  Дек.'!CH21:CI21)</f>
        <v>2</v>
      </c>
      <c r="CJ26" s="111">
        <v>100</v>
      </c>
      <c r="CK26" s="108">
        <f>SUM('[1]МЕТАЛЛОСТРОЙ Янв.'!CJ21:CK21,'[2]МЕТАЛЛОСТРОЙ Февр.'!CJ21:CK21,'[3]МЕТАЛЛОСТРОЙ Март'!CJ21:CK21,'[4]МЕТАЛЛОСТРОЙ  Апр.'!CJ21:CK21,'[5]МЕТАЛЛОСТРОЙ Май'!CJ21:CK21,'[6]МЕТАЛЛОСТРОЙ Июнь'!CJ21:CK21,'[7]МЕТАЛЛОСТРОЙ  Июль'!CJ21:CK21,'[8]МЕТАЛЛОСТРОЙ  Авг.'!CJ21:CK21,'[9]МЕТАЛЛОСТРОЙ  Сент.'!CJ21:CK21,'[10]МЕТАЛЛОСТРОЙ  Окт.'!CJ21:CK21+'[11]МЕТАЛЛОСТРОЙ  Нояб.'!CJ21:CK21,'[11]МЕТАЛЛОСТРОЙ  Нояб.'!CJ21:CK21,'[12]МЕТАЛЛОСТРОЙ  Дек.'!CJ21:CK21)</f>
        <v>0</v>
      </c>
      <c r="CL26" s="104"/>
      <c r="CM26" s="108">
        <f>SUM('[1]МЕТАЛЛОСТРОЙ Янв.'!CL21:CM21,'[2]МЕТАЛЛОСТРОЙ Февр.'!CL21:CM21,'[3]МЕТАЛЛОСТРОЙ Март'!CL21:CM21,'[4]МЕТАЛЛОСТРОЙ  Апр.'!CL21:CM21,'[5]МЕТАЛЛОСТРОЙ Май'!CL21:CM21,'[6]МЕТАЛЛОСТРОЙ Июнь'!CL21:CM21,'[7]МЕТАЛЛОСТРОЙ  Июль'!CL21:CM21,'[8]МЕТАЛЛОСТРОЙ  Авг.'!CL21:CM21,'[9]МЕТАЛЛОСТРОЙ  Сент.'!CL21:CM21,'[10]МЕТАЛЛОСТРОЙ  Окт.'!CL21:CM21+'[11]МЕТАЛЛОСТРОЙ  Нояб.'!CL21:CM21,'[11]МЕТАЛЛОСТРОЙ  Нояб.'!CL21:CM21,'[12]МЕТАЛЛОСТРОЙ  Дек.'!CL21:CM21)</f>
        <v>0</v>
      </c>
      <c r="CN26" s="104"/>
      <c r="CO26" s="108">
        <f>SUM('[1]МЕТАЛЛОСТРОЙ Янв.'!CN21:CO21,'[2]МЕТАЛЛОСТРОЙ Февр.'!CN21:CO21,'[3]МЕТАЛЛОСТРОЙ Март'!CN21:CO21,'[4]МЕТАЛЛОСТРОЙ  Апр.'!CN21:CO21,'[5]МЕТАЛЛОСТРОЙ Май'!CN21:CO21,'[6]МЕТАЛЛОСТРОЙ Июнь'!CN21:CO21,'[7]МЕТАЛЛОСТРОЙ  Июль'!CN21:CO21,'[8]МЕТАЛЛОСТРОЙ  Авг.'!CN21:CO21,'[9]МЕТАЛЛОСТРОЙ  Сент.'!CN21:CO21,'[10]МЕТАЛЛОСТРОЙ  Окт.'!CN21:CO21+'[11]МЕТАЛЛОСТРОЙ  Нояб.'!CN21:CO21,'[11]МЕТАЛЛОСТРОЙ  Нояб.'!CN21:CO21,'[12]МЕТАЛЛОСТРОЙ  Дек.'!CN21:CO21)</f>
        <v>0</v>
      </c>
      <c r="CP26" s="250">
        <v>6</v>
      </c>
      <c r="CQ26" s="249">
        <v>21</v>
      </c>
    </row>
    <row r="27" spans="1:95" s="106" customFormat="1" ht="15.95" customHeight="1" x14ac:dyDescent="0.25">
      <c r="A27" s="203"/>
      <c r="B27" s="235"/>
      <c r="C27" s="103" t="s">
        <v>5</v>
      </c>
      <c r="D27" s="112">
        <v>2.25</v>
      </c>
      <c r="E27" s="108">
        <f>SUM('[1]МЕТАЛЛОСТРОЙ Янв.'!D22:E22,'[2]МЕТАЛЛОСТРОЙ Февр.'!D22:E22,'[3]МЕТАЛЛОСТРОЙ Март'!D22:E22,'[4]МЕТАЛЛОСТРОЙ  Апр.'!D22:E22,'[5]МЕТАЛЛОСТРОЙ Май'!D22:E22,'[6]МЕТАЛЛОСТРОЙ Июнь'!D22:E22,'[7]МЕТАЛЛОСТРОЙ  Июль'!D22:E22,'[8]МЕТАЛЛОСТРОЙ  Авг.'!D22:E22,'[9]МЕТАЛЛОСТРОЙ  Сент.'!D22:E22,'[10]МЕТАЛЛОСТРОЙ  Окт.'!D22:E22+'[11]МЕТАЛЛОСТРОЙ  Нояб.'!D22:E22,'[11]МЕТАЛЛОСТРОЙ  Нояб.'!D22:E22,'[12]МЕТАЛЛОСТРОЙ  Дек.'!D22:E22)</f>
        <v>0</v>
      </c>
      <c r="F27" s="112">
        <v>3</v>
      </c>
      <c r="G27" s="108">
        <f>SUM('[1]МЕТАЛЛОСТРОЙ Янв.'!F22:G22,'[2]МЕТАЛЛОСТРОЙ Февр.'!F22:G22,'[3]МЕТАЛЛОСТРОЙ Март'!F22:G22,'[4]МЕТАЛЛОСТРОЙ  Апр.'!F22:G22,'[5]МЕТАЛЛОСТРОЙ Май'!F22:G22,'[6]МЕТАЛЛОСТРОЙ Июнь'!F22:G22,'[7]МЕТАЛЛОСТРОЙ  Июль'!F22:G22,'[8]МЕТАЛЛОСТРОЙ  Авг.'!F22:G22,'[9]МЕТАЛЛОСТРОЙ  Сент.'!F22:G22,'[10]МЕТАЛЛОСТРОЙ  Окт.'!F22:G22+'[11]МЕТАЛЛОСТРОЙ  Нояб.'!F22:G22,'[11]МЕТАЛЛОСТРОЙ  Нояб.'!F22:G22,'[12]МЕТАЛЛОСТРОЙ  Дек.'!F22:G22)</f>
        <v>0</v>
      </c>
      <c r="H27" s="112">
        <v>2.25</v>
      </c>
      <c r="I27" s="108">
        <f>SUM('[1]МЕТАЛЛОСТРОЙ Янв.'!H22:I22,'[2]МЕТАЛЛОСТРОЙ Февр.'!H22:I22,'[3]МЕТАЛЛОСТРОЙ Март'!H22:I22,'[4]МЕТАЛЛОСТРОЙ  Апр.'!H22:I22,'[5]МЕТАЛЛОСТРОЙ Май'!H22:I22,'[6]МЕТАЛЛОСТРОЙ Июнь'!H22:I22,'[7]МЕТАЛЛОСТРОЙ  Июль'!H22:I22,'[8]МЕТАЛЛОСТРОЙ  Авг.'!H22:I22,'[9]МЕТАЛЛОСТРОЙ  Сент.'!H22:I22,'[10]МЕТАЛЛОСТРОЙ  Окт.'!H22:I22+'[11]МЕТАЛЛОСТРОЙ  Нояб.'!H22:I22,'[11]МЕТАЛЛОСТРОЙ  Нояб.'!H22:I22,'[12]МЕТАЛЛОСТРОЙ  Дек.'!H22:I22)</f>
        <v>0</v>
      </c>
      <c r="J27" s="111">
        <v>2.25</v>
      </c>
      <c r="K27" s="108">
        <f>SUM('[1]МЕТАЛЛОСТРОЙ Янв.'!J22:K22,'[2]МЕТАЛЛОСТРОЙ Февр.'!J22:K22,'[3]МЕТАЛЛОСТРОЙ Март'!J22:K22,'[4]МЕТАЛЛОСТРОЙ  Апр.'!J22:K22,'[5]МЕТАЛЛОСТРОЙ Май'!J22:K22,'[6]МЕТАЛЛОСТРОЙ Июнь'!J22:K22,'[7]МЕТАЛЛОСТРОЙ  Июль'!J22:K22,'[8]МЕТАЛЛОСТРОЙ  Авг.'!J22:K22,'[9]МЕТАЛЛОСТРОЙ  Сент.'!J22:K22,'[10]МЕТАЛЛОСТРОЙ  Окт.'!J22:K22+'[11]МЕТАЛЛОСТРОЙ  Нояб.'!J22:K22,'[11]МЕТАЛЛОСТРОЙ  Нояб.'!J22:K22,'[12]МЕТАЛЛОСТРОЙ  Дек.'!J22:K22)</f>
        <v>0</v>
      </c>
      <c r="L27" s="112">
        <v>15</v>
      </c>
      <c r="M27" s="108">
        <f>SUM('[1]МЕТАЛЛОСТРОЙ Янв.'!L22:M22,'[2]МЕТАЛЛОСТРОЙ Февр.'!L22:M22,'[3]МЕТАЛЛОСТРОЙ Март'!L22:M22,'[4]МЕТАЛЛОСТРОЙ  Апр.'!L22:M22,'[5]МЕТАЛЛОСТРОЙ Май'!L22:M22,'[6]МЕТАЛЛОСТРОЙ Июнь'!L22:M22,'[7]МЕТАЛЛОСТРОЙ  Июль'!L22:M22,'[8]МЕТАЛЛОСТРОЙ  Авг.'!L22:M22,'[9]МЕТАЛЛОСТРОЙ  Сент.'!L22:M22,'[10]МЕТАЛЛОСТРОЙ  Окт.'!L22:M22+'[11]МЕТАЛЛОСТРОЙ  Нояб.'!L22:M22,'[11]МЕТАЛЛОСТРОЙ  Нояб.'!L22:M22,'[12]МЕТАЛЛОСТРОЙ  Дек.'!L22:M22)</f>
        <v>0</v>
      </c>
      <c r="N27" s="112">
        <f>2.25+15</f>
        <v>17.25</v>
      </c>
      <c r="O27" s="108">
        <f>SUM('[1]МЕТАЛЛОСТРОЙ Янв.'!N22:O22,'[2]МЕТАЛЛОСТРОЙ Февр.'!N22:O22,'[3]МЕТАЛЛОСТРОЙ Март'!N22:O22,'[4]МЕТАЛЛОСТРОЙ  Апр.'!N22:O22,'[5]МЕТАЛЛОСТРОЙ Май'!N22:O22,'[6]МЕТАЛЛОСТРОЙ Июнь'!N22:O22,'[7]МЕТАЛЛОСТРОЙ  Июль'!N22:O22,'[8]МЕТАЛЛОСТРОЙ  Авг.'!N22:O22,'[9]МЕТАЛЛОСТРОЙ  Сент.'!N22:O22,'[10]МЕТАЛЛОСТРОЙ  Окт.'!N22:O22+'[11]МЕТАЛЛОСТРОЙ  Нояб.'!N22:O22,'[11]МЕТАЛЛОСТРОЙ  Нояб.'!N22:O22,'[12]МЕТАЛЛОСТРОЙ  Дек.'!N22:O22)</f>
        <v>0</v>
      </c>
      <c r="P27" s="112">
        <v>0.9</v>
      </c>
      <c r="Q27" s="108">
        <f>SUM('[1]МЕТАЛЛОСТРОЙ Янв.'!P22:Q22,'[2]МЕТАЛЛОСТРОЙ Февр.'!P22:Q22,'[3]МЕТАЛЛОСТРОЙ Март'!P22:Q22,'[4]МЕТАЛЛОСТРОЙ  Апр.'!P22:Q22,'[5]МЕТАЛЛОСТРОЙ Май'!P22:Q22,'[6]МЕТАЛЛОСТРОЙ Июнь'!P22:Q22,'[7]МЕТАЛЛОСТРОЙ  Июль'!P22:Q22,'[8]МЕТАЛЛОСТРОЙ  Авг.'!P22:Q22,'[9]МЕТАЛЛОСТРОЙ  Сент.'!P22:Q22,'[10]МЕТАЛЛОСТРОЙ  Окт.'!P22:Q22+'[11]МЕТАЛЛОСТРОЙ  Нояб.'!P22:Q22,'[11]МЕТАЛЛОСТРОЙ  Нояб.'!P22:Q22,'[12]МЕТАЛЛОСТРОЙ  Дек.'!P22:Q22)</f>
        <v>0</v>
      </c>
      <c r="R27" s="104"/>
      <c r="S27" s="108">
        <f>SUM('[1]МЕТАЛЛОСТРОЙ Янв.'!R22:S22,'[2]МЕТАЛЛОСТРОЙ Февр.'!R22:S22,'[3]МЕТАЛЛОСТРОЙ Март'!R22:S22,'[4]МЕТАЛЛОСТРОЙ  Апр.'!R22:S22,'[5]МЕТАЛЛОСТРОЙ Май'!R22:S22,'[6]МЕТАЛЛОСТРОЙ Июнь'!R22:S22,'[7]МЕТАЛЛОСТРОЙ  Июль'!R22:S22,'[8]МЕТАЛЛОСТРОЙ  Авг.'!R22:S22,'[9]МЕТАЛЛОСТРОЙ  Сент.'!R22:S22,'[10]МЕТАЛЛОСТРОЙ  Окт.'!R22:S22+'[11]МЕТАЛЛОСТРОЙ  Нояб.'!R22:S22,'[11]МЕТАЛЛОСТРОЙ  Нояб.'!R22:S22,'[12]МЕТАЛЛОСТРОЙ  Дек.'!R22:S22)</f>
        <v>0</v>
      </c>
      <c r="T27" s="112">
        <v>45</v>
      </c>
      <c r="U27" s="108">
        <f>SUM('[1]МЕТАЛЛОСТРОЙ Янв.'!T22:U22,'[2]МЕТАЛЛОСТРОЙ Февр.'!T22:U22,'[3]МЕТАЛЛОСТРОЙ Март'!T22:U22,'[4]МЕТАЛЛОСТРОЙ  Апр.'!T22:U22,'[5]МЕТАЛЛОСТРОЙ Май'!T22:U22,'[6]МЕТАЛЛОСТРОЙ Июнь'!T22:U22,'[7]МЕТАЛЛОСТРОЙ  Июль'!T22:U22,'[8]МЕТАЛЛОСТРОЙ  Авг.'!T22:U22,'[9]МЕТАЛЛОСТРОЙ  Сент.'!T22:U22,'[10]МЕТАЛЛОСТРОЙ  Окт.'!T22:U22+'[11]МЕТАЛЛОСТРОЙ  Нояб.'!T22:U22,'[11]МЕТАЛЛОСТРОЙ  Нояб.'!T22:U22,'[12]МЕТАЛЛОСТРОЙ  Дек.'!T22:U22)</f>
        <v>4.4880000000000004</v>
      </c>
      <c r="V27" s="112">
        <v>1.8</v>
      </c>
      <c r="W27" s="108">
        <f>SUM('[1]МЕТАЛЛОСТРОЙ Янв.'!V22:W22,'[2]МЕТАЛЛОСТРОЙ Февр.'!V22:W22,'[3]МЕТАЛЛОСТРОЙ Март'!V22:W22,'[4]МЕТАЛЛОСТРОЙ  Апр.'!V22:W22,'[5]МЕТАЛЛОСТРОЙ Май'!V22:W22,'[6]МЕТАЛЛОСТРОЙ Июнь'!V22:W22,'[7]МЕТАЛЛОСТРОЙ  Июль'!V22:W22,'[8]МЕТАЛЛОСТРОЙ  Авг.'!V22:W22,'[9]МЕТАЛЛОСТРОЙ  Сент.'!V22:W22,'[10]МЕТАЛЛОСТРОЙ  Окт.'!V22:W22+'[11]МЕТАЛЛОСТРОЙ  Нояб.'!V22:W22,'[11]МЕТАЛЛОСТРОЙ  Нояб.'!V22:W22,'[12]МЕТАЛЛОСТРОЙ  Дек.'!V22:W22)</f>
        <v>0</v>
      </c>
      <c r="X27" s="104"/>
      <c r="Y27" s="99">
        <f>SUM('[1]МЕТАЛЛОСТРОЙ Янв.'!X22:Y22,'[2]МЕТАЛЛОСТРОЙ Февр.'!X22:Y22,'[3]МЕТАЛЛОСТРОЙ Март'!X22:Y22,'[4]МЕТАЛЛОСТРОЙ  Апр.'!X22:Y22,'[5]МЕТАЛЛОСТРОЙ Май'!X22:Y22,'[6]МЕТАЛЛОСТРОЙ Июнь'!X22:Y22,'[7]МЕТАЛЛОСТРОЙ  Июль'!X22:Y22,'[8]МЕТАЛЛОСТРОЙ  Авг.'!X22:Y22,'[9]МЕТАЛЛОСТРОЙ  Сент.'!X22:Y22,'[10]МЕТАЛЛОСТРОЙ  Окт.'!X22:Y22+'[11]МЕТАЛЛОСТРОЙ  Нояб.'!X22:Y22,'[11]МЕТАЛЛОСТРОЙ  Нояб.'!X22:Y22,'[12]МЕТАЛЛОСТРОЙ  Дек.'!X22:Y22)</f>
        <v>2.0630000000000002</v>
      </c>
      <c r="Z27" s="112">
        <f>2.7+45</f>
        <v>47.7</v>
      </c>
      <c r="AA27" s="108">
        <f>SUM('[1]МЕТАЛЛОСТРОЙ Янв.'!Z22:AA22,'[2]МЕТАЛЛОСТРОЙ Февр.'!Z22:AA22,'[3]МЕТАЛЛОСТРОЙ Март'!Z22:AA22,'[4]МЕТАЛЛОСТРОЙ  Апр.'!Z22:AA22,'[5]МЕТАЛЛОСТРОЙ Май'!Z22:AA22,'[6]МЕТАЛЛОСТРОЙ Июнь'!Z22:AA22,'[7]МЕТАЛЛОСТРОЙ  Июль'!Z22:AA22,'[8]МЕТАЛЛОСТРОЙ  Авг.'!Z22:AA22,'[9]МЕТАЛЛОСТРОЙ  Сент.'!Z22:AA22,'[10]МЕТАЛЛОСТРОЙ  Окт.'!Z22:AA22+'[11]МЕТАЛЛОСТРОЙ  Нояб.'!Z22:AA22,'[11]МЕТАЛЛОСТРОЙ  Нояб.'!Z22:AA22,'[12]МЕТАЛЛОСТРОЙ  Дек.'!Z22:AA22)</f>
        <v>0</v>
      </c>
      <c r="AB27" s="112">
        <v>45</v>
      </c>
      <c r="AC27" s="108">
        <f>SUM('[1]МЕТАЛЛОСТРОЙ Янв.'!AB22:AC22,'[2]МЕТАЛЛОСТРОЙ Февр.'!AB22:AC22,'[3]МЕТАЛЛОСТРОЙ Март'!AB22:AC22,'[4]МЕТАЛЛОСТРОЙ  Апр.'!AB22:AC22,'[5]МЕТАЛЛОСТРОЙ Май'!AB22:AC22,'[6]МЕТАЛЛОСТРОЙ Июнь'!AB22:AC22,'[7]МЕТАЛЛОСТРОЙ  Июль'!AB22:AC22,'[8]МЕТАЛЛОСТРОЙ  Авг.'!AB22:AC22,'[9]МЕТАЛЛОСТРОЙ  Сент.'!AB22:AC22,'[10]МЕТАЛЛОСТРОЙ  Окт.'!AB22:AC22+'[11]МЕТАЛЛОСТРОЙ  Нояб.'!AB22:AC22,'[11]МЕТАЛЛОСТРОЙ  Нояб.'!AB22:AC22,'[12]МЕТАЛЛОСТРОЙ  Дек.'!AB22:AC22)</f>
        <v>0</v>
      </c>
      <c r="AD27" s="112">
        <v>45</v>
      </c>
      <c r="AE27" s="108">
        <f>SUM('[1]МЕТАЛЛОСТРОЙ Янв.'!AD22:AE22,'[2]МЕТАЛЛОСТРОЙ Февр.'!AD22:AE22,'[3]МЕТАЛЛОСТРОЙ Март'!AD22:AE22,'[4]МЕТАЛЛОСТРОЙ  Апр.'!AD22:AE22,'[5]МЕТАЛЛОСТРОЙ Май'!AD22:AE22,'[6]МЕТАЛЛОСТРОЙ Июнь'!AD22:AE22,'[7]МЕТАЛЛОСТРОЙ  Июль'!AD22:AE22,'[8]МЕТАЛЛОСТРОЙ  Авг.'!AD22:AE22,'[9]МЕТАЛЛОСТРОЙ  Сент.'!AD22:AE22,'[10]МЕТАЛЛОСТРОЙ  Окт.'!AD22:AE22+'[11]МЕТАЛЛОСТРОЙ  Нояб.'!AD22:AE22,'[11]МЕТАЛЛОСТРОЙ  Нояб.'!AD22:AE22,'[12]МЕТАЛЛОСТРОЙ  Дек.'!AD22:AE22)</f>
        <v>0</v>
      </c>
      <c r="AF27" s="112">
        <v>45</v>
      </c>
      <c r="AG27" s="108">
        <f>SUM('[1]МЕТАЛЛОСТРОЙ Янв.'!AF22:AG22,'[2]МЕТАЛЛОСТРОЙ Февр.'!AF22:AG22,'[3]МЕТАЛЛОСТРОЙ Март'!AF22:AG22,'[4]МЕТАЛЛОСТРОЙ  Апр.'!AF22:AG22,'[5]МЕТАЛЛОСТРОЙ Май'!AF22:AG22,'[6]МЕТАЛЛОСТРОЙ Июнь'!AF22:AG22,'[7]МЕТАЛЛОСТРОЙ  Июль'!AF22:AG22,'[8]МЕТАЛЛОСТРОЙ  Авг.'!AF22:AG22,'[9]МЕТАЛЛОСТРОЙ  Сент.'!AF22:AG22,'[10]МЕТАЛЛОСТРОЙ  Окт.'!AF22:AG22+'[11]МЕТАЛЛОСТРОЙ  Нояб.'!AF22:AG22,'[11]МЕТАЛЛОСТРОЙ  Нояб.'!AF22:AG22,'[12]МЕТАЛЛОСТРОЙ  Дек.'!AF22:AG22)</f>
        <v>0</v>
      </c>
      <c r="AH27" s="104"/>
      <c r="AI27" s="108">
        <f>SUM('[1]МЕТАЛЛОСТРОЙ Янв.'!AH22:AI22,'[2]МЕТАЛЛОСТРОЙ Февр.'!AH22:AI22,'[3]МЕТАЛЛОСТРОЙ Март'!AH22:AI22,'[4]МЕТАЛЛОСТРОЙ  Апр.'!AH22:AI22,'[5]МЕТАЛЛОСТРОЙ Май'!AH22:AI22,'[6]МЕТАЛЛОСТРОЙ Июнь'!AH22:AI22,'[7]МЕТАЛЛОСТРОЙ  Июль'!AH22:AI22,'[8]МЕТАЛЛОСТРОЙ  Авг.'!AH22:AI22,'[9]МЕТАЛЛОСТРОЙ  Сент.'!AH22:AI22,'[10]МЕТАЛЛОСТРОЙ  Окт.'!AH22:AI22+'[11]МЕТАЛЛОСТРОЙ  Нояб.'!AH22:AI22,'[11]МЕТАЛЛОСТРОЙ  Нояб.'!AH22:AI22,'[12]МЕТАЛЛОСТРОЙ  Дек.'!AH22:AI22)</f>
        <v>0</v>
      </c>
      <c r="AJ27" s="104"/>
      <c r="AK27" s="108">
        <f>SUM('[1]МЕТАЛЛОСТРОЙ Янв.'!AJ22:AK22,'[2]МЕТАЛЛОСТРОЙ Февр.'!AJ22:AK22,'[3]МЕТАЛЛОСТРОЙ Март'!AJ22:AK22,'[4]МЕТАЛЛОСТРОЙ  Апр.'!AJ22:AK22,'[5]МЕТАЛЛОСТРОЙ Май'!AJ22:AK22,'[6]МЕТАЛЛОСТРОЙ Июнь'!AJ22:AK22,'[7]МЕТАЛЛОСТРОЙ  Июль'!AJ22:AK22,'[8]МЕТАЛЛОСТРОЙ  Авг.'!AJ22:AK22,'[9]МЕТАЛЛОСТРОЙ  Сент.'!AJ22:AK22,'[10]МЕТАЛЛОСТРОЙ  Окт.'!AJ22:AK22+'[11]МЕТАЛЛОСТРОЙ  Нояб.'!AJ22:AK22,'[11]МЕТАЛЛОСТРОЙ  Нояб.'!AJ22:AK22,'[12]МЕТАЛЛОСТРОЙ  Дек.'!AJ22:AK22)</f>
        <v>0</v>
      </c>
      <c r="AL27" s="112">
        <v>90</v>
      </c>
      <c r="AM27" s="99">
        <f>SUM('[1]МЕТАЛЛОСТРОЙ Янв.'!AL22:AM22,'[2]МЕТАЛЛОСТРОЙ Февр.'!AL22:AM22,'[3]МЕТАЛЛОСТРОЙ Март'!AL22:AM22,'[4]МЕТАЛЛОСТРОЙ  Апр.'!AL22:AM22,'[5]МЕТАЛЛОСТРОЙ Май'!AL22:AM22,'[6]МЕТАЛЛОСТРОЙ Июнь'!AL22:AM22,'[7]МЕТАЛЛОСТРОЙ  Июль'!AL22:AM22,'[8]МЕТАЛЛОСТРОЙ  Авг.'!AL22:AM22,'[9]МЕТАЛЛОСТРОЙ  Сент.'!AL22:AM22,'[10]МЕТАЛЛОСТРОЙ  Окт.'!AL22:AM22+'[11]МЕТАЛЛОСТРОЙ  Нояб.'!AL22:AM22,'[11]МЕТАЛЛОСТРОЙ  Нояб.'!AL22:AM22,'[12]МЕТАЛЛОСТРОЙ  Дек.'!AL22:AM22)</f>
        <v>4.6109999999999998</v>
      </c>
      <c r="AN27" s="104"/>
      <c r="AO27" s="108">
        <f>SUM('[1]МЕТАЛЛОСТРОЙ Янв.'!AN22:AO22,'[2]МЕТАЛЛОСТРОЙ Февр.'!AN22:AO22,'[3]МЕТАЛЛОСТРОЙ Март'!AN22:AO22,'[4]МЕТАЛЛОСТРОЙ  Апр.'!AN22:AO22,'[5]МЕТАЛЛОСТРОЙ Май'!AN22:AO22,'[6]МЕТАЛЛОСТРОЙ Июнь'!AN22:AO22,'[7]МЕТАЛЛОСТРОЙ  Июль'!AN22:AO22,'[8]МЕТАЛЛОСТРОЙ  Авг.'!AN22:AO22,'[9]МЕТАЛЛОСТРОЙ  Сент.'!AN22:AO22,'[10]МЕТАЛЛОСТРОЙ  Окт.'!AN22:AO22+'[11]МЕТАЛЛОСТРОЙ  Нояб.'!AN22:AO22,'[11]МЕТАЛЛОСТРОЙ  Нояб.'!AN22:AO22,'[12]МЕТАЛЛОСТРОЙ  Дек.'!AN22:AO22)</f>
        <v>0</v>
      </c>
      <c r="AP27" s="104"/>
      <c r="AQ27" s="108">
        <f>SUM('[1]МЕТАЛЛОСТРОЙ Янв.'!AP22:AQ22,'[2]МЕТАЛЛОСТРОЙ Февр.'!AP22:AQ22,'[3]МЕТАЛЛОСТРОЙ Март'!AP22:AQ22,'[4]МЕТАЛЛОСТРОЙ  Апр.'!AP22:AQ22,'[5]МЕТАЛЛОСТРОЙ Май'!AP22:AQ22,'[6]МЕТАЛЛОСТРОЙ Июнь'!AP22:AQ22,'[7]МЕТАЛЛОСТРОЙ  Июль'!AP22:AQ22,'[8]МЕТАЛЛОСТРОЙ  Авг.'!AP22:AQ22,'[9]МЕТАЛЛОСТРОЙ  Сент.'!AP22:AQ22,'[10]МЕТАЛЛОСТРОЙ  Окт.'!AP22:AQ22+'[11]МЕТАЛЛОСТРОЙ  Нояб.'!AP22:AQ22,'[11]МЕТАЛЛОСТРОЙ  Нояб.'!AP22:AQ22,'[12]МЕТАЛЛОСТРОЙ  Дек.'!AP22:AQ22)</f>
        <v>0</v>
      </c>
      <c r="AR27" s="104"/>
      <c r="AS27" s="108">
        <f>SUM('[1]МЕТАЛЛОСТРОЙ Янв.'!AR22:AS22,'[2]МЕТАЛЛОСТРОЙ Февр.'!AR22:AS22,'[3]МЕТАЛЛОСТРОЙ Март'!AR22:AS22,'[4]МЕТАЛЛОСТРОЙ  Апр.'!AR22:AS22,'[5]МЕТАЛЛОСТРОЙ Май'!AR22:AS22,'[6]МЕТАЛЛОСТРОЙ Июнь'!AR22:AS22,'[7]МЕТАЛЛОСТРОЙ  Июль'!AR22:AS22,'[8]МЕТАЛЛОСТРОЙ  Авг.'!AR22:AS22,'[9]МЕТАЛЛОСТРОЙ  Сент.'!AR22:AS22,'[10]МЕТАЛЛОСТРОЙ  Окт.'!AR22:AS22+'[11]МЕТАЛЛОСТРОЙ  Нояб.'!AR22:AS22,'[11]МЕТАЛЛОСТРОЙ  Нояб.'!AR22:AS22,'[12]МЕТАЛЛОСТРОЙ  Дек.'!AR22:AS22)</f>
        <v>0</v>
      </c>
      <c r="AT27" s="112">
        <v>1.35</v>
      </c>
      <c r="AU27" s="108">
        <f>SUM('[1]МЕТАЛЛОСТРОЙ Янв.'!AT22:AU22,'[2]МЕТАЛЛОСТРОЙ Февр.'!AT22:AU22,'[3]МЕТАЛЛОСТРОЙ Март'!AT22:AU22,'[4]МЕТАЛЛОСТРОЙ  Апр.'!AT22:AU22,'[5]МЕТАЛЛОСТРОЙ Май'!AT22:AU22,'[6]МЕТАЛЛОСТРОЙ Июнь'!AT22:AU22,'[7]МЕТАЛЛОСТРОЙ  Июль'!AT22:AU22,'[8]МЕТАЛЛОСТРОЙ  Авг.'!AT22:AU22,'[9]МЕТАЛЛОСТРОЙ  Сент.'!AT22:AU22,'[10]МЕТАЛЛОСТРОЙ  Окт.'!AT22:AU22+'[11]МЕТАЛЛОСТРОЙ  Нояб.'!AT22:AU22,'[11]МЕТАЛЛОСТРОЙ  Нояб.'!AT22:AU22,'[12]МЕТАЛЛОСТРОЙ  Дек.'!AT22:AU22)</f>
        <v>0</v>
      </c>
      <c r="AV27" s="104"/>
      <c r="AW27" s="108">
        <f>SUM('[1]МЕТАЛЛОСТРОЙ Янв.'!AV22:AW22,'[2]МЕТАЛЛОСТРОЙ Февр.'!AV22:AW22,'[3]МЕТАЛЛОСТРОЙ Март'!AV22:AW22,'[4]МЕТАЛЛОСТРОЙ  Апр.'!AV22:AW22,'[5]МЕТАЛЛОСТРОЙ Май'!AV22:AW22,'[6]МЕТАЛЛОСТРОЙ Июнь'!AV22:AW22,'[7]МЕТАЛЛОСТРОЙ  Июль'!AV22:AW22,'[8]МЕТАЛЛОСТРОЙ  Авг.'!AV22:AW22,'[9]МЕТАЛЛОСТРОЙ  Сент.'!AV22:AW22,'[10]МЕТАЛЛОСТРОЙ  Окт.'!AV22:AW22+'[11]МЕТАЛЛОСТРОЙ  Нояб.'!AV22:AW22,'[11]МЕТАЛЛОСТРОЙ  Нояб.'!AV22:AW22,'[12]МЕТАЛЛОСТРОЙ  Дек.'!AV22:AW22)</f>
        <v>0</v>
      </c>
      <c r="AX27" s="112">
        <v>4.5</v>
      </c>
      <c r="AY27" s="108">
        <f>SUM('[1]МЕТАЛЛОСТРОЙ Янв.'!AX22:AY22,'[2]МЕТАЛЛОСТРОЙ Февр.'!AX22:AY22,'[3]МЕТАЛЛОСТРОЙ Март'!AX22:AY22,'[4]МЕТАЛЛОСТРОЙ  Апр.'!AX22:AY22,'[5]МЕТАЛЛОСТРОЙ Май'!AX22:AY22,'[6]МЕТАЛЛОСТРОЙ Июнь'!AX22:AY22,'[7]МЕТАЛЛОСТРОЙ  Июль'!AX22:AY22,'[8]МЕТАЛЛОСТРОЙ  Авг.'!AX22:AY22,'[9]МЕТАЛЛОСТРОЙ  Сент.'!AX22:AY22,'[10]МЕТАЛЛОСТРОЙ  Окт.'!AX22:AY22+'[11]МЕТАЛЛОСТРОЙ  Нояб.'!AX22:AY22,'[11]МЕТАЛЛОСТРОЙ  Нояб.'!AX22:AY22,'[12]МЕТАЛЛОСТРОЙ  Дек.'!AX22:AY22)</f>
        <v>0</v>
      </c>
      <c r="AZ27" s="107"/>
      <c r="BA27" s="108">
        <f>SUM('[1]МЕТАЛЛОСТРОЙ Янв.'!AZ22:BA22,'[2]МЕТАЛЛОСТРОЙ Февр.'!AZ22:BA22,'[3]МЕТАЛЛОСТРОЙ Март'!AZ22:BA22,'[4]МЕТАЛЛОСТРОЙ  Апр.'!AZ22:BA22,'[5]МЕТАЛЛОСТРОЙ Май'!AZ22:BA22,'[6]МЕТАЛЛОСТРОЙ Июнь'!AZ22:BA22,'[7]МЕТАЛЛОСТРОЙ  Июль'!AZ22:BA22,'[8]МЕТАЛЛОСТРОЙ  Авг.'!AZ22:BA22,'[9]МЕТАЛЛОСТРОЙ  Сент.'!AZ22:BA22,'[10]МЕТАЛЛОСТРОЙ  Окт.'!AZ22:BA22+'[11]МЕТАЛЛОСТРОЙ  Нояб.'!AZ22:BA22,'[11]МЕТАЛЛОСТРОЙ  Нояб.'!AZ22:BA22,'[12]МЕТАЛЛОСТРОЙ  Дек.'!AZ22:BA22)</f>
        <v>0</v>
      </c>
      <c r="BB27" s="112">
        <v>2.25</v>
      </c>
      <c r="BC27" s="108">
        <f>SUM('[1]МЕТАЛЛОСТРОЙ Янв.'!BB22:BC22,'[2]МЕТАЛЛОСТРОЙ Февр.'!BB22:BC22,'[3]МЕТАЛЛОСТРОЙ Март'!BB22:BC22,'[4]МЕТАЛЛОСТРОЙ  Апр.'!BB22:BC22,'[5]МЕТАЛЛОСТРОЙ Май'!BB22:BC22,'[6]МЕТАЛЛОСТРОЙ Июнь'!BB22:BC22,'[7]МЕТАЛЛОСТРОЙ  Июль'!BB22:BC22,'[8]МЕТАЛЛОСТРОЙ  Авг.'!BB22:BC22,'[9]МЕТАЛЛОСТРОЙ  Сент.'!BB22:BC22,'[10]МЕТАЛЛОСТРОЙ  Окт.'!BB22:BC22+'[11]МЕТАЛЛОСТРОЙ  Нояб.'!BB22:BC22,'[11]МЕТАЛЛОСТРОЙ  Нояб.'!BB22:BC22,'[12]МЕТАЛЛОСТРОЙ  Дек.'!BB22:BC22)</f>
        <v>0</v>
      </c>
      <c r="BD27" s="107"/>
      <c r="BE27" s="108">
        <f>SUM('[1]МЕТАЛЛОСТРОЙ Янв.'!BD22:BE22,'[2]МЕТАЛЛОСТРОЙ Февр.'!BD22:BE22,'[3]МЕТАЛЛОСТРОЙ Март'!BD22:BE22,'[4]МЕТАЛЛОСТРОЙ  Апр.'!BD22:BE22,'[5]МЕТАЛЛОСТРОЙ Май'!BD22:BE22,'[6]МЕТАЛЛОСТРОЙ Июнь'!BD22:BE22,'[7]МЕТАЛЛОСТРОЙ  Июль'!BD22:BE22,'[8]МЕТАЛЛОСТРОЙ  Авг.'!BD22:BE22,'[9]МЕТАЛЛОСТРОЙ  Сент.'!BD22:BE22,'[10]МЕТАЛЛОСТРОЙ  Окт.'!BD22:BE22+'[11]МЕТАЛЛОСТРОЙ  Нояб.'!BD22:BE22,'[11]МЕТАЛЛОСТРОЙ  Нояб.'!BD22:BE22,'[12]МЕТАЛЛОСТРОЙ  Дек.'!BD22:BE22)</f>
        <v>0</v>
      </c>
      <c r="BF27" s="104"/>
      <c r="BG27" s="108">
        <f>SUM('[1]МЕТАЛЛОСТРОЙ Янв.'!BF22:BG22,'[2]МЕТАЛЛОСТРОЙ Февр.'!BF22:BG22,'[3]МЕТАЛЛОСТРОЙ Март'!BF22:BG22,'[4]МЕТАЛЛОСТРОЙ  Апр.'!BF22:BG22,'[5]МЕТАЛЛОСТРОЙ Май'!BF22:BG22,'[6]МЕТАЛЛОСТРОЙ Июнь'!BF22:BG22,'[7]МЕТАЛЛОСТРОЙ  Июль'!BF22:BG22,'[8]МЕТАЛЛОСТРОЙ  Авг.'!BF22:BG22,'[9]МЕТАЛЛОСТРОЙ  Сент.'!BF22:BG22,'[10]МЕТАЛЛОСТРОЙ  Окт.'!BF22:BG22+'[11]МЕТАЛЛОСТРОЙ  Нояб.'!BF22:BG22,'[11]МЕТАЛЛОСТРОЙ  Нояб.'!BF22:BG22,'[12]МЕТАЛЛОСТРОЙ  Дек.'!BF22:BG22)</f>
        <v>0</v>
      </c>
      <c r="BH27" s="104"/>
      <c r="BI27" s="108">
        <f>SUM('[1]МЕТАЛЛОСТРОЙ Янв.'!BH22:BI22,'[2]МЕТАЛЛОСТРОЙ Февр.'!BH22:BI22,'[3]МЕТАЛЛОСТРОЙ Март'!BH22:BI22,'[4]МЕТАЛЛОСТРОЙ  Апр.'!BH22:BI22,'[5]МЕТАЛЛОСТРОЙ Май'!BH22:BI22,'[6]МЕТАЛЛОСТРОЙ Июнь'!BH22:BI22,'[7]МЕТАЛЛОСТРОЙ  Июль'!BH22:BI22,'[8]МЕТАЛЛОСТРОЙ  Авг.'!BH22:BI22,'[9]МЕТАЛЛОСТРОЙ  Сент.'!BH22:BI22,'[10]МЕТАЛЛОСТРОЙ  Окт.'!BH22:BI22+'[11]МЕТАЛЛОСТРОЙ  Нояб.'!BH22:BI22,'[11]МЕТАЛЛОСТРОЙ  Нояб.'!BH22:BI22,'[12]МЕТАЛЛОСТРОЙ  Дек.'!BH22:BI22)</f>
        <v>0</v>
      </c>
      <c r="BJ27" s="104"/>
      <c r="BK27" s="108">
        <f>SUM('[1]МЕТАЛЛОСТРОЙ Янв.'!BJ22:BK22,'[2]МЕТАЛЛОСТРОЙ Февр.'!BJ22:BK22,'[3]МЕТАЛЛОСТРОЙ Март'!BJ22:BK22,'[4]МЕТАЛЛОСТРОЙ  Апр.'!BJ22:BK22,'[5]МЕТАЛЛОСТРОЙ Май'!BJ22:BK22,'[6]МЕТАЛЛОСТРОЙ Июнь'!BJ22:BK22,'[7]МЕТАЛЛОСТРОЙ  Июль'!BJ22:BK22,'[8]МЕТАЛЛОСТРОЙ  Авг.'!BJ22:BK22,'[9]МЕТАЛЛОСТРОЙ  Сент.'!BJ22:BK22,'[10]МЕТАЛЛОСТРОЙ  Окт.'!BJ22:BK22+'[11]МЕТАЛЛОСТРОЙ  Нояб.'!BJ22:BK22,'[11]МЕТАЛЛОСТРОЙ  Нояб.'!BJ22:BK22,'[12]МЕТАЛЛОСТРОЙ  Дек.'!BJ22:BK22)</f>
        <v>0</v>
      </c>
      <c r="BL27" s="104"/>
      <c r="BM27" s="108">
        <f>SUM('[1]МЕТАЛЛОСТРОЙ Янв.'!BL22:BM22,'[2]МЕТАЛЛОСТРОЙ Февр.'!BL22:BM22,'[3]МЕТАЛЛОСТРОЙ Март'!BL22:BM22,'[4]МЕТАЛЛОСТРОЙ  Апр.'!BL22:BM22,'[5]МЕТАЛЛОСТРОЙ Май'!BL22:BM22,'[6]МЕТАЛЛОСТРОЙ Июнь'!BL22:BM22,'[7]МЕТАЛЛОСТРОЙ  Июль'!BL22:BM22,'[8]МЕТАЛЛОСТРОЙ  Авг.'!BL22:BM22,'[9]МЕТАЛЛОСТРОЙ  Сент.'!BL22:BM22,'[10]МЕТАЛЛОСТРОЙ  Окт.'!BL22:BM22+'[11]МЕТАЛЛОСТРОЙ  Нояб.'!BL22:BM22,'[11]МЕТАЛЛОСТРОЙ  Нояб.'!BL22:BM22,'[12]МЕТАЛЛОСТРОЙ  Дек.'!BL22:BM22)</f>
        <v>0</v>
      </c>
      <c r="BN27" s="104"/>
      <c r="BO27" s="108">
        <f>SUM('[1]МЕТАЛЛОСТРОЙ Янв.'!BN22:BO22,'[2]МЕТАЛЛОСТРОЙ Февр.'!BN22:BO22,'[3]МЕТАЛЛОСТРОЙ Март'!BN22:BO22,'[4]МЕТАЛЛОСТРОЙ  Апр.'!BN22:BO22,'[5]МЕТАЛЛОСТРОЙ Май'!BN22:BO22,'[6]МЕТАЛЛОСТРОЙ Июнь'!BN22:BO22,'[7]МЕТАЛЛОСТРОЙ  Июль'!BN22:BO22,'[8]МЕТАЛЛОСТРОЙ  Авг.'!BN22:BO22,'[9]МЕТАЛЛОСТРОЙ  Сент.'!BN22:BO22,'[10]МЕТАЛЛОСТРОЙ  Окт.'!BN22:BO22+'[11]МЕТАЛЛОСТРОЙ  Нояб.'!BN22:BO22,'[11]МЕТАЛЛОСТРОЙ  Нояб.'!BN22:BO22,'[12]МЕТАЛЛОСТРОЙ  Дек.'!BN22:BO22)</f>
        <v>0</v>
      </c>
      <c r="BP27" s="104"/>
      <c r="BQ27" s="108">
        <f>SUM('[1]МЕТАЛЛОСТРОЙ Янв.'!BP22:BQ22,'[2]МЕТАЛЛОСТРОЙ Февр.'!BP22:BQ22,'[3]МЕТАЛЛОСТРОЙ Март'!BP22:BQ22,'[4]МЕТАЛЛОСТРОЙ  Апр.'!BP22:BQ22,'[5]МЕТАЛЛОСТРОЙ Май'!BP22:BQ22,'[6]МЕТАЛЛОСТРОЙ Июнь'!BP22:BQ22,'[7]МЕТАЛЛОСТРОЙ  Июль'!BP22:BQ22,'[8]МЕТАЛЛОСТРОЙ  Авг.'!BP22:BQ22,'[9]МЕТАЛЛОСТРОЙ  Сент.'!BP22:BQ22,'[10]МЕТАЛЛОСТРОЙ  Окт.'!BP22:BQ22+'[11]МЕТАЛЛОСТРОЙ  Нояб.'!BP22:BQ22,'[11]МЕТАЛЛОСТРОЙ  Нояб.'!BP22:BQ22,'[12]МЕТАЛЛОСТРОЙ  Дек.'!BP22:BQ22)</f>
        <v>0</v>
      </c>
      <c r="BR27" s="104"/>
      <c r="BS27" s="108">
        <f>SUM('[1]МЕТАЛЛОСТРОЙ Янв.'!BR22:BS22,'[2]МЕТАЛЛОСТРОЙ Февр.'!BR22:BS22,'[3]МЕТАЛЛОСТРОЙ Март'!BR22:BS22,'[4]МЕТАЛЛОСТРОЙ  Апр.'!BR22:BS22,'[5]МЕТАЛЛОСТРОЙ Май'!BR22:BS22,'[6]МЕТАЛЛОСТРОЙ Июнь'!BR22:BS22,'[7]МЕТАЛЛОСТРОЙ  Июль'!BR22:BS22,'[8]МЕТАЛЛОСТРОЙ  Авг.'!BR22:BS22,'[9]МЕТАЛЛОСТРОЙ  Сент.'!BR22:BS22,'[10]МЕТАЛЛОСТРОЙ  Окт.'!BR22:BS22+'[11]МЕТАЛЛОСТРОЙ  Нояб.'!BR22:BS22,'[11]МЕТАЛЛОСТРОЙ  Нояб.'!BR22:BS22,'[12]МЕТАЛЛОСТРОЙ  Дек.'!BR22:BS22)</f>
        <v>0</v>
      </c>
      <c r="BT27" s="104"/>
      <c r="BU27" s="108">
        <f>SUM('[1]МЕТАЛЛОСТРОЙ Янв.'!BT22:BU22,'[2]МЕТАЛЛОСТРОЙ Февр.'!BT22:BU22,'[3]МЕТАЛЛОСТРОЙ Март'!BT22:BU22,'[4]МЕТАЛЛОСТРОЙ  Апр.'!BT22:BU22,'[5]МЕТАЛЛОСТРОЙ Май'!BT22:BU22,'[6]МЕТАЛЛОСТРОЙ Июнь'!BT22:BU22,'[7]МЕТАЛЛОСТРОЙ  Июль'!BT22:BU22,'[8]МЕТАЛЛОСТРОЙ  Авг.'!BT22:BU22,'[9]МЕТАЛЛОСТРОЙ  Сент.'!BT22:BU22,'[10]МЕТАЛЛОСТРОЙ  Окт.'!BT22:BU22+'[11]МЕТАЛЛОСТРОЙ  Нояб.'!BT22:BU22,'[11]МЕТАЛЛОСТРОЙ  Нояб.'!BT22:BU22,'[12]МЕТАЛЛОСТРОЙ  Дек.'!BT22:BU22)</f>
        <v>0</v>
      </c>
      <c r="BV27" s="112">
        <v>1.8</v>
      </c>
      <c r="BW27" s="99">
        <f>SUM('[1]МЕТАЛЛОСТРОЙ Янв.'!BV22:BW22,'[2]МЕТАЛЛОСТРОЙ Февр.'!BV22:BW22,'[3]МЕТАЛЛОСТРОЙ Март'!BV22:BW22,'[4]МЕТАЛЛОСТРОЙ  Апр.'!BV22:BW22,'[5]МЕТАЛЛОСТРОЙ Май'!BV22:BW22,'[6]МЕТАЛЛОСТРОЙ Июнь'!BV22:BW22,'[7]МЕТАЛЛОСТРОЙ  Июль'!BV22:BW22,'[8]МЕТАЛЛОСТРОЙ  Авг.'!BV22:BW22,'[9]МЕТАЛЛОСТРОЙ  Сент.'!BV22:BW22,'[10]МЕТАЛЛОСТРОЙ  Окт.'!BV22:BW22+'[11]МЕТАЛЛОСТРОЙ  Нояб.'!BV22:BW22,'[11]МЕТАЛЛОСТРОЙ  Нояб.'!BV22:BW22,'[12]МЕТАЛЛОСТРОЙ  Дек.'!BV22:BW22)</f>
        <v>12.864000000000001</v>
      </c>
      <c r="BX27" s="104"/>
      <c r="BY27" s="108">
        <f>SUM('[1]МЕТАЛЛОСТРОЙ Янв.'!BX22:BY22,'[2]МЕТАЛЛОСТРОЙ Февр.'!BX22:BY22,'[3]МЕТАЛЛОСТРОЙ Март'!BX22:BY22,'[4]МЕТАЛЛОСТРОЙ  Апр.'!BX22:BY22,'[5]МЕТАЛЛОСТРОЙ Май'!BX22:BY22,'[6]МЕТАЛЛОСТРОЙ Июнь'!BX22:BY22,'[7]МЕТАЛЛОСТРОЙ  Июль'!BX22:BY22,'[8]МЕТАЛЛОСТРОЙ  Авг.'!BX22:BY22,'[9]МЕТАЛЛОСТРОЙ  Сент.'!BX22:BY22,'[10]МЕТАЛЛОСТРОЙ  Окт.'!BX22:BY22+'[11]МЕТАЛЛОСТРОЙ  Нояб.'!BX22:BY22,'[11]МЕТАЛЛОСТРОЙ  Нояб.'!BX22:BY22,'[12]МЕТАЛЛОСТРОЙ  Дек.'!BX22:BY22)</f>
        <v>0</v>
      </c>
      <c r="BZ27" s="112">
        <v>1.35</v>
      </c>
      <c r="CA27" s="99">
        <f>SUM('[1]МЕТАЛЛОСТРОЙ Янв.'!BZ22:CA22,'[2]МЕТАЛЛОСТРОЙ Февр.'!BZ22:CA22,'[3]МЕТАЛЛОСТРОЙ Март'!BZ22:CA22,'[4]МЕТАЛЛОСТРОЙ  Апр.'!BZ22:CA22,'[5]МЕТАЛЛОСТРОЙ Май'!BZ22:CA22,'[6]МЕТАЛЛОСТРОЙ Июнь'!BZ22:CA22,'[7]МЕТАЛЛОСТРОЙ  Июль'!BZ22:CA22,'[8]МЕТАЛЛОСТРОЙ  Авг.'!BZ22:CA22,'[9]МЕТАЛЛОСТРОЙ  Сент.'!BZ22:CA22,'[10]МЕТАЛЛОСТРОЙ  Окт.'!BZ22:CA22+'[11]МЕТАЛЛОСТРОЙ  Нояб.'!BZ22:CA22,'[11]МЕТАЛЛОСТРОЙ  Нояб.'!BZ22:CA22,'[12]МЕТАЛЛОСТРОЙ  Дек.'!BZ22:CA22)</f>
        <v>22.277000000000001</v>
      </c>
      <c r="CB27" s="112">
        <v>13.5</v>
      </c>
      <c r="CC27" s="108">
        <f>SUM('[1]МЕТАЛЛОСТРОЙ Янв.'!CB22:CC22,'[2]МЕТАЛЛОСТРОЙ Февр.'!CB22:CC22,'[3]МЕТАЛЛОСТРОЙ Март'!CB22:CC22,'[4]МЕТАЛЛОСТРОЙ  Апр.'!CB22:CC22,'[5]МЕТАЛЛОСТРОЙ Май'!CB22:CC22,'[6]МЕТАЛЛОСТРОЙ Июнь'!CB22:CC22,'[7]МЕТАЛЛОСТРОЙ  Июль'!CB22:CC22,'[8]МЕТАЛЛОСТРОЙ  Авг.'!CB22:CC22,'[9]МЕТАЛЛОСТРОЙ  Сент.'!CB22:CC22,'[10]МЕТАЛЛОСТРОЙ  Окт.'!CB22:CC22+'[11]МЕТАЛЛОСТРОЙ  Нояб.'!CB22:CC22,'[11]МЕТАЛЛОСТРОЙ  Нояб.'!CB22:CC22,'[12]МЕТАЛЛОСТРОЙ  Дек.'!CB22:CC22)</f>
        <v>0</v>
      </c>
      <c r="CD27" s="104"/>
      <c r="CE27" s="99">
        <f>SUM('[1]МЕТАЛЛОСТРОЙ Янв.'!CD22:CE22,'[2]МЕТАЛЛОСТРОЙ Февр.'!CD22:CE22,'[3]МЕТАЛЛОСТРОЙ Март'!CD22:CE22,'[4]МЕТАЛЛОСТРОЙ  Апр.'!CD22:CE22,'[5]МЕТАЛЛОСТРОЙ Май'!CD22:CE22,'[6]МЕТАЛЛОСТРОЙ Июнь'!CD22:CE22,'[7]МЕТАЛЛОСТРОЙ  Июль'!CD22:CE22,'[8]МЕТАЛЛОСТРОЙ  Авг.'!CD22:CE22,'[9]МЕТАЛЛОСТРОЙ  Сент.'!CD22:CE22,'[10]МЕТАЛЛОСТРОЙ  Окт.'!CD22:CE22+'[11]МЕТАЛЛОСТРОЙ  Нояб.'!CD22:CE22,'[11]МЕТАЛЛОСТРОЙ  Нояб.'!CD22:CE22,'[12]МЕТАЛЛОСТРОЙ  Дек.'!CD22:CE22)</f>
        <v>3.0579999999999998</v>
      </c>
      <c r="CF27" s="104"/>
      <c r="CG27" s="108">
        <f>SUM('[1]МЕТАЛЛОСТРОЙ Янв.'!CF22:CG22,'[2]МЕТАЛЛОСТРОЙ Февр.'!CF22:CG22,'[3]МЕТАЛЛОСТРОЙ Март'!CF22:CG22,'[4]МЕТАЛЛОСТРОЙ  Апр.'!CF22:CG22,'[5]МЕТАЛЛОСТРОЙ Май'!CF22:CG22,'[6]МЕТАЛЛОСТРОЙ Июнь'!CF22:CG22,'[7]МЕТАЛЛОСТРОЙ  Июль'!CF22:CG22,'[8]МЕТАЛЛОСТРОЙ  Авг.'!CF22:CG22,'[9]МЕТАЛЛОСТРОЙ  Сент.'!CF22:CG22,'[10]МЕТАЛЛОСТРОЙ  Окт.'!CF22:CG22+'[11]МЕТАЛЛОСТРОЙ  Нояб.'!CF22:CG22,'[11]МЕТАЛЛОСТРОЙ  Нояб.'!CF22:CG22,'[12]МЕТАЛЛОСТРОЙ  Дек.'!CF22:CG22)</f>
        <v>0</v>
      </c>
      <c r="CH27" s="104"/>
      <c r="CI27" s="99">
        <f>SUM('[1]МЕТАЛЛОСТРОЙ Янв.'!CH22:CI22,'[2]МЕТАЛЛОСТРОЙ Февр.'!CH22:CI22,'[3]МЕТАЛЛОСТРОЙ Март'!CH22:CI22,'[4]МЕТАЛЛОСТРОЙ  Апр.'!CH22:CI22,'[5]МЕТАЛЛОСТРОЙ Май'!CH22:CI22,'[6]МЕТАЛЛОСТРОЙ Июнь'!CH22:CI22,'[7]МЕТАЛЛОСТРОЙ  Июль'!CH22:CI22,'[8]МЕТАЛЛОСТРОЙ  Авг.'!CH22:CI22,'[9]МЕТАЛЛОСТРОЙ  Сент.'!CH22:CI22,'[10]МЕТАЛЛОСТРОЙ  Окт.'!CH22:CI22+'[11]МЕТАЛЛОСТРОЙ  Нояб.'!CH22:CI22,'[11]МЕТАЛЛОСТРОЙ  Нояб.'!CH22:CI22,'[12]МЕТАЛЛОСТРОЙ  Дек.'!CH22:CI22)</f>
        <v>2.2349999999999999</v>
      </c>
      <c r="CJ27" s="112">
        <v>45</v>
      </c>
      <c r="CK27" s="108">
        <f>SUM('[1]МЕТАЛЛОСТРОЙ Янв.'!CJ22:CK22,'[2]МЕТАЛЛОСТРОЙ Февр.'!CJ22:CK22,'[3]МЕТАЛЛОСТРОЙ Март'!CJ22:CK22,'[4]МЕТАЛЛОСТРОЙ  Апр.'!CJ22:CK22,'[5]МЕТАЛЛОСТРОЙ Май'!CJ22:CK22,'[6]МЕТАЛЛОСТРОЙ Июнь'!CJ22:CK22,'[7]МЕТАЛЛОСТРОЙ  Июль'!CJ22:CK22,'[8]МЕТАЛЛОСТРОЙ  Авг.'!CJ22:CK22,'[9]МЕТАЛЛОСТРОЙ  Сент.'!CJ22:CK22,'[10]МЕТАЛЛОСТРОЙ  Окт.'!CJ22:CK22+'[11]МЕТАЛЛОСТРОЙ  Нояб.'!CJ22:CK22,'[11]МЕТАЛЛОСТРОЙ  Нояб.'!CJ22:CK22,'[12]МЕТАЛЛОСТРОЙ  Дек.'!CJ22:CK22)</f>
        <v>0</v>
      </c>
      <c r="CL27" s="104"/>
      <c r="CM27" s="108">
        <f>SUM('[1]МЕТАЛЛОСТРОЙ Янв.'!CL22:CM22,'[2]МЕТАЛЛОСТРОЙ Февр.'!CL22:CM22,'[3]МЕТАЛЛОСТРОЙ Март'!CL22:CM22,'[4]МЕТАЛЛОСТРОЙ  Апр.'!CL22:CM22,'[5]МЕТАЛЛОСТРОЙ Май'!CL22:CM22,'[6]МЕТАЛЛОСТРОЙ Июнь'!CL22:CM22,'[7]МЕТАЛЛОСТРОЙ  Июль'!CL22:CM22,'[8]МЕТАЛЛОСТРОЙ  Авг.'!CL22:CM22,'[9]МЕТАЛЛОСТРОЙ  Сент.'!CL22:CM22,'[10]МЕТАЛЛОСТРОЙ  Окт.'!CL22:CM22+'[11]МЕТАЛЛОСТРОЙ  Нояб.'!CL22:CM22,'[11]МЕТАЛЛОСТРОЙ  Нояб.'!CL22:CM22,'[12]МЕТАЛЛОСТРОЙ  Дек.'!CL22:CM22)</f>
        <v>0</v>
      </c>
      <c r="CN27" s="104"/>
      <c r="CO27" s="108">
        <f>SUM('[1]МЕТАЛЛОСТРОЙ Янв.'!CN22:CO22,'[2]МЕТАЛЛОСТРОЙ Февр.'!CN22:CO22,'[3]МЕТАЛЛОСТРОЙ Март'!CN22:CO22,'[4]МЕТАЛЛОСТРОЙ  Апр.'!CN22:CO22,'[5]МЕТАЛЛОСТРОЙ Май'!CN22:CO22,'[6]МЕТАЛЛОСТРОЙ Июнь'!CN22:CO22,'[7]МЕТАЛЛОСТРОЙ  Июль'!CN22:CO22,'[8]МЕТАЛЛОСТРОЙ  Авг.'!CN22:CO22,'[9]МЕТАЛЛОСТРОЙ  Сент.'!CN22:CO22,'[10]МЕТАЛЛОСТРОЙ  Окт.'!CN22:CO22+'[11]МЕТАЛЛОСТРОЙ  Нояб.'!CN22:CO22,'[11]МЕТАЛЛОСТРОЙ  Нояб.'!CN22:CO22,'[12]МЕТАЛЛОСТРОЙ  Дек.'!CN22:CO22)</f>
        <v>0</v>
      </c>
      <c r="CP27" s="250"/>
      <c r="CQ27" s="249"/>
    </row>
    <row r="28" spans="1:95" ht="15.95" customHeight="1" x14ac:dyDescent="0.25">
      <c r="A28" s="198">
        <v>9</v>
      </c>
      <c r="B28" s="233" t="s">
        <v>13</v>
      </c>
      <c r="C28" s="22" t="s">
        <v>58</v>
      </c>
      <c r="D28" s="47">
        <v>1</v>
      </c>
      <c r="E28" s="49">
        <f>SUM('[1]МЕТАЛЛОСТРОЙ Янв.'!D23:E23,'[2]МЕТАЛЛОСТРОЙ Февр.'!D23:E23,'[3]МЕТАЛЛОСТРОЙ Март'!D23:E23,'[4]МЕТАЛЛОСТРОЙ  Апр.'!D23:E23,'[5]МЕТАЛЛОСТРОЙ Май'!D23:E23,'[6]МЕТАЛЛОСТРОЙ Июнь'!D23:E23,'[7]МЕТАЛЛОСТРОЙ  Июль'!D23:E23,'[8]МЕТАЛЛОСТРОЙ  Авг.'!D23:E23,'[9]МЕТАЛЛОСТРОЙ  Сент.'!D23:E23,'[10]МЕТАЛЛОСТРОЙ  Окт.'!D23:E23+'[11]МЕТАЛЛОСТРОЙ  Нояб.'!D23:E23,'[11]МЕТАЛЛОСТРОЙ  Нояб.'!D23:E23,'[12]МЕТАЛЛОСТРОЙ  Дек.'!D23:E23)</f>
        <v>3</v>
      </c>
      <c r="F28" s="47"/>
      <c r="G28" s="49">
        <f>SUM('[1]МЕТАЛЛОСТРОЙ Янв.'!F23:G23,'[2]МЕТАЛЛОСТРОЙ Февр.'!F23:G23,'[3]МЕТАЛЛОСТРОЙ Март'!F23:G23,'[4]МЕТАЛЛОСТРОЙ  Апр.'!F23:G23,'[5]МЕТАЛЛОСТРОЙ Май'!F23:G23,'[6]МЕТАЛЛОСТРОЙ Июнь'!F23:G23,'[7]МЕТАЛЛОСТРОЙ  Июль'!F23:G23,'[8]МЕТАЛЛОСТРОЙ  Авг.'!F23:G23,'[9]МЕТАЛЛОСТРОЙ  Сент.'!F23:G23,'[10]МЕТАЛЛОСТРОЙ  Окт.'!F23:G23+'[11]МЕТАЛЛОСТРОЙ  Нояб.'!F23:G23,'[11]МЕТАЛЛОСТРОЙ  Нояб.'!F23:G23,'[12]МЕТАЛЛОСТРОЙ  Дек.'!F23:G23)</f>
        <v>1</v>
      </c>
      <c r="H28" s="47"/>
      <c r="I28" s="49">
        <f>SUM('[1]МЕТАЛЛОСТРОЙ Янв.'!H23:I23,'[2]МЕТАЛЛОСТРОЙ Февр.'!H23:I23,'[3]МЕТАЛЛОСТРОЙ Март'!H23:I23,'[4]МЕТАЛЛОСТРОЙ  Апр.'!H23:I23,'[5]МЕТАЛЛОСТРОЙ Май'!H23:I23,'[6]МЕТАЛЛОСТРОЙ Июнь'!H23:I23,'[7]МЕТАЛЛОСТРОЙ  Июль'!H23:I23,'[8]МЕТАЛЛОСТРОЙ  Авг.'!H23:I23,'[9]МЕТАЛЛОСТРОЙ  Сент.'!H23:I23,'[10]МЕТАЛЛОСТРОЙ  Окт.'!H23:I23+'[11]МЕТАЛЛОСТРОЙ  Нояб.'!H23:I23,'[11]МЕТАЛЛОСТРОЙ  Нояб.'!H23:I23,'[12]МЕТАЛЛОСТРОЙ  Дек.'!H23:I23)</f>
        <v>1.5</v>
      </c>
      <c r="J28" s="83">
        <v>10</v>
      </c>
      <c r="K28" s="49">
        <f>SUM('[1]МЕТАЛЛОСТРОЙ Янв.'!J23:K23,'[2]МЕТАЛЛОСТРОЙ Февр.'!J23:K23,'[3]МЕТАЛЛОСТРОЙ Март'!J23:K23,'[4]МЕТАЛЛОСТРОЙ  Апр.'!J23:K23,'[5]МЕТАЛЛОСТРОЙ Май'!J23:K23,'[6]МЕТАЛЛОСТРОЙ Июнь'!J23:K23,'[7]МЕТАЛЛОСТРОЙ  Июль'!J23:K23,'[8]МЕТАЛЛОСТРОЙ  Авг.'!J23:K23,'[9]МЕТАЛЛОСТРОЙ  Сент.'!J23:K23,'[10]МЕТАЛЛОСТРОЙ  Окт.'!J23:K23+'[11]МЕТАЛЛОСТРОЙ  Нояб.'!J23:K23,'[11]МЕТАЛЛОСТРОЙ  Нояб.'!J23:K23,'[12]МЕТАЛЛОСТРОЙ  Дек.'!J23:K23)</f>
        <v>82</v>
      </c>
      <c r="L28" s="47">
        <v>24</v>
      </c>
      <c r="M28" s="49">
        <f>SUM('[1]МЕТАЛЛОСТРОЙ Янв.'!L23:M23,'[2]МЕТАЛЛОСТРОЙ Февр.'!L23:M23,'[3]МЕТАЛЛОСТРОЙ Март'!L23:M23,'[4]МЕТАЛЛОСТРОЙ  Апр.'!L23:M23,'[5]МЕТАЛЛОСТРОЙ Май'!L23:M23,'[6]МЕТАЛЛОСТРОЙ Июнь'!L23:M23,'[7]МЕТАЛЛОСТРОЙ  Июль'!L23:M23,'[8]МЕТАЛЛОСТРОЙ  Авг.'!L23:M23,'[9]МЕТАЛЛОСТРОЙ  Сент.'!L23:M23,'[10]МЕТАЛЛОСТРОЙ  Окт.'!L23:M23+'[11]МЕТАЛЛОСТРОЙ  Нояб.'!L23:M23,'[11]МЕТАЛЛОСТРОЙ  Нояб.'!L23:M23,'[12]МЕТАЛЛОСТРОЙ  Дек.'!L23:M23)</f>
        <v>0</v>
      </c>
      <c r="N28" s="47"/>
      <c r="O28" s="49">
        <f>SUM('[1]МЕТАЛЛОСТРОЙ Янв.'!N23:O23,'[2]МЕТАЛЛОСТРОЙ Февр.'!N23:O23,'[3]МЕТАЛЛОСТРОЙ Март'!N23:O23,'[4]МЕТАЛЛОСТРОЙ  Апр.'!N23:O23,'[5]МЕТАЛЛОСТРОЙ Май'!N23:O23,'[6]МЕТАЛЛОСТРОЙ Июнь'!N23:O23,'[7]МЕТАЛЛОСТРОЙ  Июль'!N23:O23,'[8]МЕТАЛЛОСТРОЙ  Авг.'!N23:O23,'[9]МЕТАЛЛОСТРОЙ  Сент.'!N23:O23,'[10]МЕТАЛЛОСТРОЙ  Окт.'!N23:O23+'[11]МЕТАЛЛОСТРОЙ  Нояб.'!N23:O23,'[11]МЕТАЛЛОСТРОЙ  Нояб.'!N23:O23,'[12]МЕТАЛЛОСТРОЙ  Дек.'!N23:O23)</f>
        <v>0</v>
      </c>
      <c r="P28" s="47">
        <v>16</v>
      </c>
      <c r="Q28" s="49">
        <f>SUM('[1]МЕТАЛЛОСТРОЙ Янв.'!P23:Q23,'[2]МЕТАЛЛОСТРОЙ Февр.'!P23:Q23,'[3]МЕТАЛЛОСТРОЙ Март'!P23:Q23,'[4]МЕТАЛЛОСТРОЙ  Апр.'!P23:Q23,'[5]МЕТАЛЛОСТРОЙ Май'!P23:Q23,'[6]МЕТАЛЛОСТРОЙ Июнь'!P23:Q23,'[7]МЕТАЛЛОСТРОЙ  Июль'!P23:Q23,'[8]МЕТАЛЛОСТРОЙ  Авг.'!P23:Q23,'[9]МЕТАЛЛОСТРОЙ  Сент.'!P23:Q23,'[10]МЕТАЛЛОСТРОЙ  Окт.'!P23:Q23+'[11]МЕТАЛЛОСТРОЙ  Нояб.'!P23:Q23,'[11]МЕТАЛЛОСТРОЙ  Нояб.'!P23:Q23,'[12]МЕТАЛЛОСТРОЙ  Дек.'!P23:Q23)</f>
        <v>0</v>
      </c>
      <c r="R28" s="47"/>
      <c r="S28" s="49">
        <f>SUM('[1]МЕТАЛЛОСТРОЙ Янв.'!R23:S23,'[2]МЕТАЛЛОСТРОЙ Февр.'!R23:S23,'[3]МЕТАЛЛОСТРОЙ Март'!R23:S23,'[4]МЕТАЛЛОСТРОЙ  Апр.'!R23:S23,'[5]МЕТАЛЛОСТРОЙ Май'!R23:S23,'[6]МЕТАЛЛОСТРОЙ Июнь'!R23:S23,'[7]МЕТАЛЛОСТРОЙ  Июль'!R23:S23,'[8]МЕТАЛЛОСТРОЙ  Авг.'!R23:S23,'[9]МЕТАЛЛОСТРОЙ  Сент.'!R23:S23,'[10]МЕТАЛЛОСТРОЙ  Окт.'!R23:S23+'[11]МЕТАЛЛОСТРОЙ  Нояб.'!R23:S23,'[11]МЕТАЛЛОСТРОЙ  Нояб.'!R23:S23,'[12]МЕТАЛЛОСТРОЙ  Дек.'!R23:S23)</f>
        <v>0</v>
      </c>
      <c r="T28" s="47"/>
      <c r="U28" s="49">
        <f>SUM('[1]МЕТАЛЛОСТРОЙ Янв.'!T23:U23,'[2]МЕТАЛЛОСТРОЙ Февр.'!T23:U23,'[3]МЕТАЛЛОСТРОЙ Март'!T23:U23,'[4]МЕТАЛЛОСТРОЙ  Апр.'!T23:U23,'[5]МЕТАЛЛОСТРОЙ Май'!T23:U23,'[6]МЕТАЛЛОСТРОЙ Июнь'!T23:U23,'[7]МЕТАЛЛОСТРОЙ  Июль'!T23:U23,'[8]МЕТАЛЛОСТРОЙ  Авг.'!T23:U23,'[9]МЕТАЛЛОСТРОЙ  Сент.'!T23:U23,'[10]МЕТАЛЛОСТРОЙ  Окт.'!T23:U23+'[11]МЕТАЛЛОСТРОЙ  Нояб.'!T23:U23,'[11]МЕТАЛЛОСТРОЙ  Нояб.'!T23:U23,'[12]МЕТАЛЛОСТРОЙ  Дек.'!T23:U23)</f>
        <v>3</v>
      </c>
      <c r="V28" s="47">
        <v>20</v>
      </c>
      <c r="W28" s="49">
        <f>SUM('[1]МЕТАЛЛОСТРОЙ Янв.'!V23:W23,'[2]МЕТАЛЛОСТРОЙ Февр.'!V23:W23,'[3]МЕТАЛЛОСТРОЙ Март'!V23:W23,'[4]МЕТАЛЛОСТРОЙ  Апр.'!V23:W23,'[5]МЕТАЛЛОСТРОЙ Май'!V23:W23,'[6]МЕТАЛЛОСТРОЙ Июнь'!V23:W23,'[7]МЕТАЛЛОСТРОЙ  Июль'!V23:W23,'[8]МЕТАЛЛОСТРОЙ  Авг.'!V23:W23,'[9]МЕТАЛЛОСТРОЙ  Сент.'!V23:W23,'[10]МЕТАЛЛОСТРОЙ  Окт.'!V23:W23+'[11]МЕТАЛЛОСТРОЙ  Нояб.'!V23:W23,'[11]МЕТАЛЛОСТРОЙ  Нояб.'!V23:W23,'[12]МЕТАЛЛОСТРОЙ  Дек.'!V23:W23)</f>
        <v>0</v>
      </c>
      <c r="X28" s="47">
        <v>20</v>
      </c>
      <c r="Y28" s="49">
        <f>SUM('[1]МЕТАЛЛОСТРОЙ Янв.'!X23:Y23,'[2]МЕТАЛЛОСТРОЙ Февр.'!X23:Y23,'[3]МЕТАЛЛОСТРОЙ Март'!X23:Y23,'[4]МЕТАЛЛОСТРОЙ  Апр.'!X23:Y23,'[5]МЕТАЛЛОСТРОЙ Май'!X23:Y23,'[6]МЕТАЛЛОСТРОЙ Июнь'!X23:Y23,'[7]МЕТАЛЛОСТРОЙ  Июль'!X23:Y23,'[8]МЕТАЛЛОСТРОЙ  Авг.'!X23:Y23,'[9]МЕТАЛЛОСТРОЙ  Сент.'!X23:Y23,'[10]МЕТАЛЛОСТРОЙ  Окт.'!X23:Y23+'[11]МЕТАЛЛОСТРОЙ  Нояб.'!X23:Y23,'[11]МЕТАЛЛОСТРОЙ  Нояб.'!X23:Y23,'[12]МЕТАЛЛОСТРОЙ  Дек.'!X23:Y23)</f>
        <v>0</v>
      </c>
      <c r="Z28" s="47" t="s">
        <v>212</v>
      </c>
      <c r="AA28" s="49">
        <f>SUM('[1]МЕТАЛЛОСТРОЙ Янв.'!Z23:AA23,'[2]МЕТАЛЛОСТРОЙ Февр.'!Z23:AA23,'[3]МЕТАЛЛОСТРОЙ Март'!Z23:AA23,'[4]МЕТАЛЛОСТРОЙ  Апр.'!Z23:AA23,'[5]МЕТАЛЛОСТРОЙ Май'!Z23:AA23,'[6]МЕТАЛЛОСТРОЙ Июнь'!Z23:AA23,'[7]МЕТАЛЛОСТРОЙ  Июль'!Z23:AA23,'[8]МЕТАЛЛОСТРОЙ  Авг.'!Z23:AA23,'[9]МЕТАЛЛОСТРОЙ  Сент.'!Z23:AA23,'[10]МЕТАЛЛОСТРОЙ  Окт.'!Z23:AA23+'[11]МЕТАЛЛОСТРОЙ  Нояб.'!Z23:AA23,'[11]МЕТАЛЛОСТРОЙ  Нояб.'!Z23:AA23,'[12]МЕТАЛЛОСТРОЙ  Дек.'!Z23:AA23)</f>
        <v>0</v>
      </c>
      <c r="AB28" s="47">
        <v>20</v>
      </c>
      <c r="AC28" s="49">
        <f>SUM('[1]МЕТАЛЛОСТРОЙ Янв.'!AB23:AC23,'[2]МЕТАЛЛОСТРОЙ Февр.'!AB23:AC23,'[3]МЕТАЛЛОСТРОЙ Март'!AB23:AC23,'[4]МЕТАЛЛОСТРОЙ  Апр.'!AB23:AC23,'[5]МЕТАЛЛОСТРОЙ Май'!AB23:AC23,'[6]МЕТАЛЛОСТРОЙ Июнь'!AB23:AC23,'[7]МЕТАЛЛОСТРОЙ  Июль'!AB23:AC23,'[8]МЕТАЛЛОСТРОЙ  Авг.'!AB23:AC23,'[9]МЕТАЛЛОСТРОЙ  Сент.'!AB23:AC23,'[10]МЕТАЛЛОСТРОЙ  Окт.'!AB23:AC23+'[11]МЕТАЛЛОСТРОЙ  Нояб.'!AB23:AC23,'[11]МЕТАЛЛОСТРОЙ  Нояб.'!AB23:AC23,'[12]МЕТАЛЛОСТРОЙ  Дек.'!AB23:AC23)</f>
        <v>0</v>
      </c>
      <c r="AD28" s="47">
        <v>20</v>
      </c>
      <c r="AE28" s="49">
        <f>SUM('[1]МЕТАЛЛОСТРОЙ Янв.'!AD23:AE23,'[2]МЕТАЛЛОСТРОЙ Февр.'!AD23:AE23,'[3]МЕТАЛЛОСТРОЙ Март'!AD23:AE23,'[4]МЕТАЛЛОСТРОЙ  Апр.'!AD23:AE23,'[5]МЕТАЛЛОСТРОЙ Май'!AD23:AE23,'[6]МЕТАЛЛОСТРОЙ Июнь'!AD23:AE23,'[7]МЕТАЛЛОСТРОЙ  Июль'!AD23:AE23,'[8]МЕТАЛЛОСТРОЙ  Авг.'!AD23:AE23,'[9]МЕТАЛЛОСТРОЙ  Сент.'!AD23:AE23,'[10]МЕТАЛЛОСТРОЙ  Окт.'!AD23:AE23+'[11]МЕТАЛЛОСТРОЙ  Нояб.'!AD23:AE23,'[11]МЕТАЛЛОСТРОЙ  Нояб.'!AD23:AE23,'[12]МЕТАЛЛОСТРОЙ  Дек.'!AD23:AE23)</f>
        <v>2</v>
      </c>
      <c r="AF28" s="47"/>
      <c r="AG28" s="49">
        <f>SUM('[1]МЕТАЛЛОСТРОЙ Янв.'!AF23:AG23,'[2]МЕТАЛЛОСТРОЙ Февр.'!AF23:AG23,'[3]МЕТАЛЛОСТРОЙ Март'!AF23:AG23,'[4]МЕТАЛЛОСТРОЙ  Апр.'!AF23:AG23,'[5]МЕТАЛЛОСТРОЙ Май'!AF23:AG23,'[6]МЕТАЛЛОСТРОЙ Июнь'!AF23:AG23,'[7]МЕТАЛЛОСТРОЙ  Июль'!AF23:AG23,'[8]МЕТАЛЛОСТРОЙ  Авг.'!AF23:AG23,'[9]МЕТАЛЛОСТРОЙ  Сент.'!AF23:AG23,'[10]МЕТАЛЛОСТРОЙ  Окт.'!AF23:AG23+'[11]МЕТАЛЛОСТРОЙ  Нояб.'!AF23:AG23,'[11]МЕТАЛЛОСТРОЙ  Нояб.'!AF23:AG23,'[12]МЕТАЛЛОСТРОЙ  Дек.'!AF23:AG23)</f>
        <v>0</v>
      </c>
      <c r="AH28" s="47"/>
      <c r="AI28" s="49">
        <f>SUM('[1]МЕТАЛЛОСТРОЙ Янв.'!AH23:AI23,'[2]МЕТАЛЛОСТРОЙ Февр.'!AH23:AI23,'[3]МЕТАЛЛОСТРОЙ Март'!AH23:AI23,'[4]МЕТАЛЛОСТРОЙ  Апр.'!AH23:AI23,'[5]МЕТАЛЛОСТРОЙ Май'!AH23:AI23,'[6]МЕТАЛЛОСТРОЙ Июнь'!AH23:AI23,'[7]МЕТАЛЛОСТРОЙ  Июль'!AH23:AI23,'[8]МЕТАЛЛОСТРОЙ  Авг.'!AH23:AI23,'[9]МЕТАЛЛОСТРОЙ  Сент.'!AH23:AI23,'[10]МЕТАЛЛОСТРОЙ  Окт.'!AH23:AI23+'[11]МЕТАЛЛОСТРОЙ  Нояб.'!AH23:AI23,'[11]МЕТАЛЛОСТРОЙ  Нояб.'!AH23:AI23,'[12]МЕТАЛЛОСТРОЙ  Дек.'!AH23:AI23)</f>
        <v>0</v>
      </c>
      <c r="AJ28" s="47"/>
      <c r="AK28" s="49">
        <f>SUM('[1]МЕТАЛЛОСТРОЙ Янв.'!AJ23:AK23,'[2]МЕТАЛЛОСТРОЙ Февр.'!AJ23:AK23,'[3]МЕТАЛЛОСТРОЙ Март'!AJ23:AK23,'[4]МЕТАЛЛОСТРОЙ  Апр.'!AJ23:AK23,'[5]МЕТАЛЛОСТРОЙ Май'!AJ23:AK23,'[6]МЕТАЛЛОСТРОЙ Июнь'!AJ23:AK23,'[7]МЕТАЛЛОСТРОЙ  Июль'!AJ23:AK23,'[8]МЕТАЛЛОСТРОЙ  Авг.'!AJ23:AK23,'[9]МЕТАЛЛОСТРОЙ  Сент.'!AJ23:AK23,'[10]МЕТАЛЛОСТРОЙ  Окт.'!AJ23:AK23+'[11]МЕТАЛЛОСТРОЙ  Нояб.'!AJ23:AK23,'[11]МЕТАЛЛОСТРОЙ  Нояб.'!AJ23:AK23,'[12]МЕТАЛЛОСТРОЙ  Дек.'!AJ23:AK23)</f>
        <v>0</v>
      </c>
      <c r="AL28" s="47"/>
      <c r="AM28" s="49">
        <f>SUM('[1]МЕТАЛЛОСТРОЙ Янв.'!AL23:AM23,'[2]МЕТАЛЛОСТРОЙ Февр.'!AL23:AM23,'[3]МЕТАЛЛОСТРОЙ Март'!AL23:AM23,'[4]МЕТАЛЛОСТРОЙ  Апр.'!AL23:AM23,'[5]МЕТАЛЛОСТРОЙ Май'!AL23:AM23,'[6]МЕТАЛЛОСТРОЙ Июнь'!AL23:AM23,'[7]МЕТАЛЛОСТРОЙ  Июль'!AL23:AM23,'[8]МЕТАЛЛОСТРОЙ  Авг.'!AL23:AM23,'[9]МЕТАЛЛОСТРОЙ  Сент.'!AL23:AM23,'[10]МЕТАЛЛОСТРОЙ  Окт.'!AL23:AM23+'[11]МЕТАЛЛОСТРОЙ  Нояб.'!AL23:AM23,'[11]МЕТАЛЛОСТРОЙ  Нояб.'!AL23:AM23,'[12]МЕТАЛЛОСТРОЙ  Дек.'!AL23:AM23)</f>
        <v>3</v>
      </c>
      <c r="AN28" s="47">
        <v>8</v>
      </c>
      <c r="AO28" s="49">
        <f>SUM('[1]МЕТАЛЛОСТРОЙ Янв.'!AN23:AO23,'[2]МЕТАЛЛОСТРОЙ Февр.'!AN23:AO23,'[3]МЕТАЛЛОСТРОЙ Март'!AN23:AO23,'[4]МЕТАЛЛОСТРОЙ  Апр.'!AN23:AO23,'[5]МЕТАЛЛОСТРОЙ Май'!AN23:AO23,'[6]МЕТАЛЛОСТРОЙ Июнь'!AN23:AO23,'[7]МЕТАЛЛОСТРОЙ  Июль'!AN23:AO23,'[8]МЕТАЛЛОСТРОЙ  Авг.'!AN23:AO23,'[9]МЕТАЛЛОСТРОЙ  Сент.'!AN23:AO23,'[10]МЕТАЛЛОСТРОЙ  Окт.'!AN23:AO23+'[11]МЕТАЛЛОСТРОЙ  Нояб.'!AN23:AO23,'[11]МЕТАЛЛОСТРОЙ  Нояб.'!AN23:AO23,'[12]МЕТАЛЛОСТРОЙ  Дек.'!AN23:AO23)</f>
        <v>1</v>
      </c>
      <c r="AP28" s="47">
        <v>20</v>
      </c>
      <c r="AQ28" s="49">
        <f>SUM('[1]МЕТАЛЛОСТРОЙ Янв.'!AP23:AQ23,'[2]МЕТАЛЛОСТРОЙ Февр.'!AP23:AQ23,'[3]МЕТАЛЛОСТРОЙ Март'!AP23:AQ23,'[4]МЕТАЛЛОСТРОЙ  Апр.'!AP23:AQ23,'[5]МЕТАЛЛОСТРОЙ Май'!AP23:AQ23,'[6]МЕТАЛЛОСТРОЙ Июнь'!AP23:AQ23,'[7]МЕТАЛЛОСТРОЙ  Июль'!AP23:AQ23,'[8]МЕТАЛЛОСТРОЙ  Авг.'!AP23:AQ23,'[9]МЕТАЛЛОСТРОЙ  Сент.'!AP23:AQ23,'[10]МЕТАЛЛОСТРОЙ  Окт.'!AP23:AQ23+'[11]МЕТАЛЛОСТРОЙ  Нояб.'!AP23:AQ23,'[11]МЕТАЛЛОСТРОЙ  Нояб.'!AP23:AQ23,'[12]МЕТАЛЛОСТРОЙ  Дек.'!AP23:AQ23)</f>
        <v>0</v>
      </c>
      <c r="AR28" s="47"/>
      <c r="AS28" s="49">
        <f>SUM('[1]МЕТАЛЛОСТРОЙ Янв.'!AR23:AS23,'[2]МЕТАЛЛОСТРОЙ Февр.'!AR23:AS23,'[3]МЕТАЛЛОСТРОЙ Март'!AR23:AS23,'[4]МЕТАЛЛОСТРОЙ  Апр.'!AR23:AS23,'[5]МЕТАЛЛОСТРОЙ Май'!AR23:AS23,'[6]МЕТАЛЛОСТРОЙ Июнь'!AR23:AS23,'[7]МЕТАЛЛОСТРОЙ  Июль'!AR23:AS23,'[8]МЕТАЛЛОСТРОЙ  Авг.'!AR23:AS23,'[9]МЕТАЛЛОСТРОЙ  Сент.'!AR23:AS23,'[10]МЕТАЛЛОСТРОЙ  Окт.'!AR23:AS23+'[11]МЕТАЛЛОСТРОЙ  Нояб.'!AR23:AS23,'[11]МЕТАЛЛОСТРОЙ  Нояб.'!AR23:AS23,'[12]МЕТАЛЛОСТРОЙ  Дек.'!AR23:AS23)</f>
        <v>0</v>
      </c>
      <c r="AT28" s="47"/>
      <c r="AU28" s="49">
        <f>SUM('[1]МЕТАЛЛОСТРОЙ Янв.'!AT23:AU23,'[2]МЕТАЛЛОСТРОЙ Февр.'!AT23:AU23,'[3]МЕТАЛЛОСТРОЙ Март'!AT23:AU23,'[4]МЕТАЛЛОСТРОЙ  Апр.'!AT23:AU23,'[5]МЕТАЛЛОСТРОЙ Май'!AT23:AU23,'[6]МЕТАЛЛОСТРОЙ Июнь'!AT23:AU23,'[7]МЕТАЛЛОСТРОЙ  Июль'!AT23:AU23,'[8]МЕТАЛЛОСТРОЙ  Авг.'!AT23:AU23,'[9]МЕТАЛЛОСТРОЙ  Сент.'!AT23:AU23,'[10]МЕТАЛЛОСТРОЙ  Окт.'!AT23:AU23+'[11]МЕТАЛЛОСТРОЙ  Нояб.'!AT23:AU23,'[11]МЕТАЛЛОСТРОЙ  Нояб.'!AT23:AU23,'[12]МЕТАЛЛОСТРОЙ  Дек.'!AT23:AU23)</f>
        <v>0</v>
      </c>
      <c r="AV28" s="47">
        <v>10</v>
      </c>
      <c r="AW28" s="49">
        <f>SUM('[1]МЕТАЛЛОСТРОЙ Янв.'!AV23:AW23,'[2]МЕТАЛЛОСТРОЙ Февр.'!AV23:AW23,'[3]МЕТАЛЛОСТРОЙ Март'!AV23:AW23,'[4]МЕТАЛЛОСТРОЙ  Апр.'!AV23:AW23,'[5]МЕТАЛЛОСТРОЙ Май'!AV23:AW23,'[6]МЕТАЛЛОСТРОЙ Июнь'!AV23:AW23,'[7]МЕТАЛЛОСТРОЙ  Июль'!AV23:AW23,'[8]МЕТАЛЛОСТРОЙ  Авг.'!AV23:AW23,'[9]МЕТАЛЛОСТРОЙ  Сент.'!AV23:AW23,'[10]МЕТАЛЛОСТРОЙ  Окт.'!AV23:AW23+'[11]МЕТАЛЛОСТРОЙ  Нояб.'!AV23:AW23,'[11]МЕТАЛЛОСТРОЙ  Нояб.'!AV23:AW23,'[12]МЕТАЛЛОСТРОЙ  Дек.'!AV23:AW23)</f>
        <v>0</v>
      </c>
      <c r="AX28" s="47">
        <v>10</v>
      </c>
      <c r="AY28" s="49">
        <f>SUM('[1]МЕТАЛЛОСТРОЙ Янв.'!AX23:AY23,'[2]МЕТАЛЛОСТРОЙ Февр.'!AX23:AY23,'[3]МЕТАЛЛОСТРОЙ Март'!AX23:AY23,'[4]МЕТАЛЛОСТРОЙ  Апр.'!AX23:AY23,'[5]МЕТАЛЛОСТРОЙ Май'!AX23:AY23,'[6]МЕТАЛЛОСТРОЙ Июнь'!AX23:AY23,'[7]МЕТАЛЛОСТРОЙ  Июль'!AX23:AY23,'[8]МЕТАЛЛОСТРОЙ  Авг.'!AX23:AY23,'[9]МЕТАЛЛОСТРОЙ  Сент.'!AX23:AY23,'[10]МЕТАЛЛОСТРОЙ  Окт.'!AX23:AY23+'[11]МЕТАЛЛОСТРОЙ  Нояб.'!AX23:AY23,'[11]МЕТАЛЛОСТРОЙ  Нояб.'!AX23:AY23,'[12]МЕТАЛЛОСТРОЙ  Дек.'!AX23:AY23)</f>
        <v>78</v>
      </c>
      <c r="AZ28" s="47"/>
      <c r="BA28" s="49">
        <f>SUM('[1]МЕТАЛЛОСТРОЙ Янв.'!AZ23:BA23,'[2]МЕТАЛЛОСТРОЙ Февр.'!AZ23:BA23,'[3]МЕТАЛЛОСТРОЙ Март'!AZ23:BA23,'[4]МЕТАЛЛОСТРОЙ  Апр.'!AZ23:BA23,'[5]МЕТАЛЛОСТРОЙ Май'!AZ23:BA23,'[6]МЕТАЛЛОСТРОЙ Июнь'!AZ23:BA23,'[7]МЕТАЛЛОСТРОЙ  Июль'!AZ23:BA23,'[8]МЕТАЛЛОСТРОЙ  Авг.'!AZ23:BA23,'[9]МЕТАЛЛОСТРОЙ  Сент.'!AZ23:BA23,'[10]МЕТАЛЛОСТРОЙ  Окт.'!AZ23:BA23+'[11]МЕТАЛЛОСТРОЙ  Нояб.'!AZ23:BA23,'[11]МЕТАЛЛОСТРОЙ  Нояб.'!AZ23:BA23,'[12]МЕТАЛЛОСТРОЙ  Дек.'!AZ23:BA23)</f>
        <v>0</v>
      </c>
      <c r="BB28" s="47">
        <v>16</v>
      </c>
      <c r="BC28" s="49">
        <f>SUM('[1]МЕТАЛЛОСТРОЙ Янв.'!BB23:BC23,'[2]МЕТАЛЛОСТРОЙ Февр.'!BB23:BC23,'[3]МЕТАЛЛОСТРОЙ Март'!BB23:BC23,'[4]МЕТАЛЛОСТРОЙ  Апр.'!BB23:BC23,'[5]МЕТАЛЛОСТРОЙ Май'!BB23:BC23,'[6]МЕТАЛЛОСТРОЙ Июнь'!BB23:BC23,'[7]МЕТАЛЛОСТРОЙ  Июль'!BB23:BC23,'[8]МЕТАЛЛОСТРОЙ  Авг.'!BB23:BC23,'[9]МЕТАЛЛОСТРОЙ  Сент.'!BB23:BC23,'[10]МЕТАЛЛОСТРОЙ  Окт.'!BB23:BC23+'[11]МЕТАЛЛОСТРОЙ  Нояб.'!BB23:BC23,'[11]МЕТАЛЛОСТРОЙ  Нояб.'!BB23:BC23,'[12]МЕТАЛЛОСТРОЙ  Дек.'!BB23:BC23)</f>
        <v>22</v>
      </c>
      <c r="BD28" s="47"/>
      <c r="BE28" s="49">
        <f>SUM('[1]МЕТАЛЛОСТРОЙ Янв.'!BD23:BE23,'[2]МЕТАЛЛОСТРОЙ Февр.'!BD23:BE23,'[3]МЕТАЛЛОСТРОЙ Март'!BD23:BE23,'[4]МЕТАЛЛОСТРОЙ  Апр.'!BD23:BE23,'[5]МЕТАЛЛОСТРОЙ Май'!BD23:BE23,'[6]МЕТАЛЛОСТРОЙ Июнь'!BD23:BE23,'[7]МЕТАЛЛОСТРОЙ  Июль'!BD23:BE23,'[8]МЕТАЛЛОСТРОЙ  Авг.'!BD23:BE23,'[9]МЕТАЛЛОСТРОЙ  Сент.'!BD23:BE23,'[10]МЕТАЛЛОСТРОЙ  Окт.'!BD23:BE23+'[11]МЕТАЛЛОСТРОЙ  Нояб.'!BD23:BE23,'[11]МЕТАЛЛОСТРОЙ  Нояб.'!BD23:BE23,'[12]МЕТАЛЛОСТРОЙ  Дек.'!BD23:BE23)</f>
        <v>0</v>
      </c>
      <c r="BF28" s="47">
        <v>5</v>
      </c>
      <c r="BG28" s="49">
        <f>SUM('[1]МЕТАЛЛОСТРОЙ Янв.'!BF23:BG23,'[2]МЕТАЛЛОСТРОЙ Февр.'!BF23:BG23,'[3]МЕТАЛЛОСТРОЙ Март'!BF23:BG23,'[4]МЕТАЛЛОСТРОЙ  Апр.'!BF23:BG23,'[5]МЕТАЛЛОСТРОЙ Май'!BF23:BG23,'[6]МЕТАЛЛОСТРОЙ Июнь'!BF23:BG23,'[7]МЕТАЛЛОСТРОЙ  Июль'!BF23:BG23,'[8]МЕТАЛЛОСТРОЙ  Авг.'!BF23:BG23,'[9]МЕТАЛЛОСТРОЙ  Сент.'!BF23:BG23,'[10]МЕТАЛЛОСТРОЙ  Окт.'!BF23:BG23+'[11]МЕТАЛЛОСТРОЙ  Нояб.'!BF23:BG23,'[11]МЕТАЛЛОСТРОЙ  Нояб.'!BF23:BG23,'[12]МЕТАЛЛОСТРОЙ  Дек.'!BF23:BG23)</f>
        <v>0</v>
      </c>
      <c r="BH28" s="47"/>
      <c r="BI28" s="49">
        <f>SUM('[1]МЕТАЛЛОСТРОЙ Янв.'!BH23:BI23,'[2]МЕТАЛЛОСТРОЙ Февр.'!BH23:BI23,'[3]МЕТАЛЛОСТРОЙ Март'!BH23:BI23,'[4]МЕТАЛЛОСТРОЙ  Апр.'!BH23:BI23,'[5]МЕТАЛЛОСТРОЙ Май'!BH23:BI23,'[6]МЕТАЛЛОСТРОЙ Июнь'!BH23:BI23,'[7]МЕТАЛЛОСТРОЙ  Июль'!BH23:BI23,'[8]МЕТАЛЛОСТРОЙ  Авг.'!BH23:BI23,'[9]МЕТАЛЛОСТРОЙ  Сент.'!BH23:BI23,'[10]МЕТАЛЛОСТРОЙ  Окт.'!BH23:BI23+'[11]МЕТАЛЛОСТРОЙ  Нояб.'!BH23:BI23,'[11]МЕТАЛЛОСТРОЙ  Нояб.'!BH23:BI23,'[12]МЕТАЛЛОСТРОЙ  Дек.'!BH23:BI23)</f>
        <v>0</v>
      </c>
      <c r="BJ28" s="47"/>
      <c r="BK28" s="49">
        <f>SUM('[1]МЕТАЛЛОСТРОЙ Янв.'!BJ23:BK23,'[2]МЕТАЛЛОСТРОЙ Февр.'!BJ23:BK23,'[3]МЕТАЛЛОСТРОЙ Март'!BJ23:BK23,'[4]МЕТАЛЛОСТРОЙ  Апр.'!BJ23:BK23,'[5]МЕТАЛЛОСТРОЙ Май'!BJ23:BK23,'[6]МЕТАЛЛОСТРОЙ Июнь'!BJ23:BK23,'[7]МЕТАЛЛОСТРОЙ  Июль'!BJ23:BK23,'[8]МЕТАЛЛОСТРОЙ  Авг.'!BJ23:BK23,'[9]МЕТАЛЛОСТРОЙ  Сент.'!BJ23:BK23,'[10]МЕТАЛЛОСТРОЙ  Окт.'!BJ23:BK23+'[11]МЕТАЛЛОСТРОЙ  Нояб.'!BJ23:BK23,'[11]МЕТАЛЛОСТРОЙ  Нояб.'!BJ23:BK23,'[12]МЕТАЛЛОСТРОЙ  Дек.'!BJ23:BK23)</f>
        <v>0</v>
      </c>
      <c r="BL28" s="47"/>
      <c r="BM28" s="49">
        <f>SUM('[1]МЕТАЛЛОСТРОЙ Янв.'!BL23:BM23,'[2]МЕТАЛЛОСТРОЙ Февр.'!BL23:BM23,'[3]МЕТАЛЛОСТРОЙ Март'!BL23:BM23,'[4]МЕТАЛЛОСТРОЙ  Апр.'!BL23:BM23,'[5]МЕТАЛЛОСТРОЙ Май'!BL23:BM23,'[6]МЕТАЛЛОСТРОЙ Июнь'!BL23:BM23,'[7]МЕТАЛЛОСТРОЙ  Июль'!BL23:BM23,'[8]МЕТАЛЛОСТРОЙ  Авг.'!BL23:BM23,'[9]МЕТАЛЛОСТРОЙ  Сент.'!BL23:BM23,'[10]МЕТАЛЛОСТРОЙ  Окт.'!BL23:BM23+'[11]МЕТАЛЛОСТРОЙ  Нояб.'!BL23:BM23,'[11]МЕТАЛЛОСТРОЙ  Нояб.'!BL23:BM23,'[12]МЕТАЛЛОСТРОЙ  Дек.'!BL23:BM23)</f>
        <v>0</v>
      </c>
      <c r="BN28" s="47"/>
      <c r="BO28" s="49">
        <f>SUM('[1]МЕТАЛЛОСТРОЙ Янв.'!BN23:BO23,'[2]МЕТАЛЛОСТРОЙ Февр.'!BN23:BO23,'[3]МЕТАЛЛОСТРОЙ Март'!BN23:BO23,'[4]МЕТАЛЛОСТРОЙ  Апр.'!BN23:BO23,'[5]МЕТАЛЛОСТРОЙ Май'!BN23:BO23,'[6]МЕТАЛЛОСТРОЙ Июнь'!BN23:BO23,'[7]МЕТАЛЛОСТРОЙ  Июль'!BN23:BO23,'[8]МЕТАЛЛОСТРОЙ  Авг.'!BN23:BO23,'[9]МЕТАЛЛОСТРОЙ  Сент.'!BN23:BO23,'[10]МЕТАЛЛОСТРОЙ  Окт.'!BN23:BO23+'[11]МЕТАЛЛОСТРОЙ  Нояб.'!BN23:BO23,'[11]МЕТАЛЛОСТРОЙ  Нояб.'!BN23:BO23,'[12]МЕТАЛЛОСТРОЙ  Дек.'!BN23:BO23)</f>
        <v>0</v>
      </c>
      <c r="BP28" s="47">
        <v>4</v>
      </c>
      <c r="BQ28" s="49">
        <f>SUM('[1]МЕТАЛЛОСТРОЙ Янв.'!BP23:BQ23,'[2]МЕТАЛЛОСТРОЙ Февр.'!BP23:BQ23,'[3]МЕТАЛЛОСТРОЙ Март'!BP23:BQ23,'[4]МЕТАЛЛОСТРОЙ  Апр.'!BP23:BQ23,'[5]МЕТАЛЛОСТРОЙ Май'!BP23:BQ23,'[6]МЕТАЛЛОСТРОЙ Июнь'!BP23:BQ23,'[7]МЕТАЛЛОСТРОЙ  Июль'!BP23:BQ23,'[8]МЕТАЛЛОСТРОЙ  Авг.'!BP23:BQ23,'[9]МЕТАЛЛОСТРОЙ  Сент.'!BP23:BQ23,'[10]МЕТАЛЛОСТРОЙ  Окт.'!BP23:BQ23+'[11]МЕТАЛЛОСТРОЙ  Нояб.'!BP23:BQ23,'[11]МЕТАЛЛОСТРОЙ  Нояб.'!BP23:BQ23,'[12]МЕТАЛЛОСТРОЙ  Дек.'!BP23:BQ23)</f>
        <v>0</v>
      </c>
      <c r="BR28" s="47"/>
      <c r="BS28" s="49">
        <f>SUM('[1]МЕТАЛЛОСТРОЙ Янв.'!BR23:BS23,'[2]МЕТАЛЛОСТРОЙ Февр.'!BR23:BS23,'[3]МЕТАЛЛОСТРОЙ Март'!BR23:BS23,'[4]МЕТАЛЛОСТРОЙ  Апр.'!BR23:BS23,'[5]МЕТАЛЛОСТРОЙ Май'!BR23:BS23,'[6]МЕТАЛЛОСТРОЙ Июнь'!BR23:BS23,'[7]МЕТАЛЛОСТРОЙ  Июль'!BR23:BS23,'[8]МЕТАЛЛОСТРОЙ  Авг.'!BR23:BS23,'[9]МЕТАЛЛОСТРОЙ  Сент.'!BR23:BS23,'[10]МЕТАЛЛОСТРОЙ  Окт.'!BR23:BS23+'[11]МЕТАЛЛОСТРОЙ  Нояб.'!BR23:BS23,'[11]МЕТАЛЛОСТРОЙ  Нояб.'!BR23:BS23,'[12]МЕТАЛЛОСТРОЙ  Дек.'!BR23:BS23)</f>
        <v>0</v>
      </c>
      <c r="BT28" s="47"/>
      <c r="BU28" s="49">
        <f>SUM('[1]МЕТАЛЛОСТРОЙ Янв.'!BT23:BU23,'[2]МЕТАЛЛОСТРОЙ Февр.'!BT23:BU23,'[3]МЕТАЛЛОСТРОЙ Март'!BT23:BU23,'[4]МЕТАЛЛОСТРОЙ  Апр.'!BT23:BU23,'[5]МЕТАЛЛОСТРОЙ Май'!BT23:BU23,'[6]МЕТАЛЛОСТРОЙ Июнь'!BT23:BU23,'[7]МЕТАЛЛОСТРОЙ  Июль'!BT23:BU23,'[8]МЕТАЛЛОСТРОЙ  Авг.'!BT23:BU23,'[9]МЕТАЛЛОСТРОЙ  Сент.'!BT23:BU23,'[10]МЕТАЛЛОСТРОЙ  Окт.'!BT23:BU23+'[11]МЕТАЛЛОСТРОЙ  Нояб.'!BT23:BU23,'[11]МЕТАЛЛОСТРОЙ  Нояб.'!BT23:BU23,'[12]МЕТАЛЛОСТРОЙ  Дек.'!BT23:BU23)</f>
        <v>0</v>
      </c>
      <c r="BV28" s="47"/>
      <c r="BW28" s="49">
        <f>SUM('[1]МЕТАЛЛОСТРОЙ Янв.'!BV23:BW23,'[2]МЕТАЛЛОСТРОЙ Февр.'!BV23:BW23,'[3]МЕТАЛЛОСТРОЙ Март'!BV23:BW23,'[4]МЕТАЛЛОСТРОЙ  Апр.'!BV23:BW23,'[5]МЕТАЛЛОСТРОЙ Май'!BV23:BW23,'[6]МЕТАЛЛОСТРОЙ Июнь'!BV23:BW23,'[7]МЕТАЛЛОСТРОЙ  Июль'!BV23:BW23,'[8]МЕТАЛЛОСТРОЙ  Авг.'!BV23:BW23,'[9]МЕТАЛЛОСТРОЙ  Сент.'!BV23:BW23,'[10]МЕТАЛЛОСТРОЙ  Окт.'!BV23:BW23+'[11]МЕТАЛЛОСТРОЙ  Нояб.'!BV23:BW23,'[11]МЕТАЛЛОСТРОЙ  Нояб.'!BV23:BW23,'[12]МЕТАЛЛОСТРОЙ  Дек.'!BV23:BW23)</f>
        <v>0</v>
      </c>
      <c r="BX28" s="47">
        <v>5</v>
      </c>
      <c r="BY28" s="49">
        <f>SUM('[1]МЕТАЛЛОСТРОЙ Янв.'!BX23:BY23,'[2]МЕТАЛЛОСТРОЙ Февр.'!BX23:BY23,'[3]МЕТАЛЛОСТРОЙ Март'!BX23:BY23,'[4]МЕТАЛЛОСТРОЙ  Апр.'!BX23:BY23,'[5]МЕТАЛЛОСТРОЙ Май'!BX23:BY23,'[6]МЕТАЛЛОСТРОЙ Июнь'!BX23:BY23,'[7]МЕТАЛЛОСТРОЙ  Июль'!BX23:BY23,'[8]МЕТАЛЛОСТРОЙ  Авг.'!BX23:BY23,'[9]МЕТАЛЛОСТРОЙ  Сент.'!BX23:BY23,'[10]МЕТАЛЛОСТРОЙ  Окт.'!BX23:BY23+'[11]МЕТАЛЛОСТРОЙ  Нояб.'!BX23:BY23,'[11]МЕТАЛЛОСТРОЙ  Нояб.'!BX23:BY23,'[12]МЕТАЛЛОСТРОЙ  Дек.'!BX23:BY23)</f>
        <v>31.5</v>
      </c>
      <c r="BZ28" s="47">
        <v>4</v>
      </c>
      <c r="CA28" s="49">
        <f>SUM('[1]МЕТАЛЛОСТРОЙ Янв.'!BZ23:CA23,'[2]МЕТАЛЛОСТРОЙ Февр.'!BZ23:CA23,'[3]МЕТАЛЛОСТРОЙ Март'!BZ23:CA23,'[4]МЕТАЛЛОСТРОЙ  Апр.'!BZ23:CA23,'[5]МЕТАЛЛОСТРОЙ Май'!BZ23:CA23,'[6]МЕТАЛЛОСТРОЙ Июнь'!BZ23:CA23,'[7]МЕТАЛЛОСТРОЙ  Июль'!BZ23:CA23,'[8]МЕТАЛЛОСТРОЙ  Авг.'!BZ23:CA23,'[9]МЕТАЛЛОСТРОЙ  Сент.'!BZ23:CA23,'[10]МЕТАЛЛОСТРОЙ  Окт.'!BZ23:CA23+'[11]МЕТАЛЛОСТРОЙ  Нояб.'!BZ23:CA23,'[11]МЕТАЛЛОСТРОЙ  Нояб.'!BZ23:CA23,'[12]МЕТАЛЛОСТРОЙ  Дек.'!BZ23:CA23)</f>
        <v>0</v>
      </c>
      <c r="CB28" s="47">
        <v>4</v>
      </c>
      <c r="CC28" s="49">
        <f>SUM('[1]МЕТАЛЛОСТРОЙ Янв.'!CB23:CC23,'[2]МЕТАЛЛОСТРОЙ Февр.'!CB23:CC23,'[3]МЕТАЛЛОСТРОЙ Март'!CB23:CC23,'[4]МЕТАЛЛОСТРОЙ  Апр.'!CB23:CC23,'[5]МЕТАЛЛОСТРОЙ Май'!CB23:CC23,'[6]МЕТАЛЛОСТРОЙ Июнь'!CB23:CC23,'[7]МЕТАЛЛОСТРОЙ  Июль'!CB23:CC23,'[8]МЕТАЛЛОСТРОЙ  Авг.'!CB23:CC23,'[9]МЕТАЛЛОСТРОЙ  Сент.'!CB23:CC23,'[10]МЕТАЛЛОСТРОЙ  Окт.'!CB23:CC23+'[11]МЕТАЛЛОСТРОЙ  Нояб.'!CB23:CC23,'[11]МЕТАЛЛОСТРОЙ  Нояб.'!CB23:CC23,'[12]МЕТАЛЛОСТРОЙ  Дек.'!CB23:CC23)</f>
        <v>90</v>
      </c>
      <c r="CD28" s="47">
        <v>3</v>
      </c>
      <c r="CE28" s="49">
        <f>SUM('[1]МЕТАЛЛОСТРОЙ Янв.'!CD23:CE23,'[2]МЕТАЛЛОСТРОЙ Февр.'!CD23:CE23,'[3]МЕТАЛЛОСТРОЙ Март'!CD23:CE23,'[4]МЕТАЛЛОСТРОЙ  Апр.'!CD23:CE23,'[5]МЕТАЛЛОСТРОЙ Май'!CD23:CE23,'[6]МЕТАЛЛОСТРОЙ Июнь'!CD23:CE23,'[7]МЕТАЛЛОСТРОЙ  Июль'!CD23:CE23,'[8]МЕТАЛЛОСТРОЙ  Авг.'!CD23:CE23,'[9]МЕТАЛЛОСТРОЙ  Сент.'!CD23:CE23,'[10]МЕТАЛЛОСТРОЙ  Окт.'!CD23:CE23+'[11]МЕТАЛЛОСТРОЙ  Нояб.'!CD23:CE23,'[11]МЕТАЛЛОСТРОЙ  Нояб.'!CD23:CE23,'[12]МЕТАЛЛОСТРОЙ  Дек.'!CD23:CE23)</f>
        <v>0</v>
      </c>
      <c r="CF28" s="47"/>
      <c r="CG28" s="49">
        <f>SUM('[1]МЕТАЛЛОСТРОЙ Янв.'!CF23:CG23,'[2]МЕТАЛЛОСТРОЙ Февр.'!CF23:CG23,'[3]МЕТАЛЛОСТРОЙ Март'!CF23:CG23,'[4]МЕТАЛЛОСТРОЙ  Апр.'!CF23:CG23,'[5]МЕТАЛЛОСТРОЙ Май'!CF23:CG23,'[6]МЕТАЛЛОСТРОЙ Июнь'!CF23:CG23,'[7]МЕТАЛЛОСТРОЙ  Июль'!CF23:CG23,'[8]МЕТАЛЛОСТРОЙ  Авг.'!CF23:CG23,'[9]МЕТАЛЛОСТРОЙ  Сент.'!CF23:CG23,'[10]МЕТАЛЛОСТРОЙ  Окт.'!CF23:CG23+'[11]МЕТАЛЛОСТРОЙ  Нояб.'!CF23:CG23,'[11]МЕТАЛЛОСТРОЙ  Нояб.'!CF23:CG23,'[12]МЕТАЛЛОСТРОЙ  Дек.'!CF23:CG23)</f>
        <v>0</v>
      </c>
      <c r="CH28" s="47">
        <v>9</v>
      </c>
      <c r="CI28" s="49">
        <f>SUM('[1]МЕТАЛЛОСТРОЙ Янв.'!CH23:CI23,'[2]МЕТАЛЛОСТРОЙ Февр.'!CH23:CI23,'[3]МЕТАЛЛОСТРОЙ Март'!CH23:CI23,'[4]МЕТАЛЛОСТРОЙ  Апр.'!CH23:CI23,'[5]МЕТАЛЛОСТРОЙ Май'!CH23:CI23,'[6]МЕТАЛЛОСТРОЙ Июнь'!CH23:CI23,'[7]МЕТАЛЛОСТРОЙ  Июль'!CH23:CI23,'[8]МЕТАЛЛОСТРОЙ  Авг.'!CH23:CI23,'[9]МЕТАЛЛОСТРОЙ  Сент.'!CH23:CI23,'[10]МЕТАЛЛОСТРОЙ  Окт.'!CH23:CI23+'[11]МЕТАЛЛОСТРОЙ  Нояб.'!CH23:CI23,'[11]МЕТАЛЛОСТРОЙ  Нояб.'!CH23:CI23,'[12]МЕТАЛЛОСТРОЙ  Дек.'!CH23:CI23)</f>
        <v>7</v>
      </c>
      <c r="CJ28" s="47"/>
      <c r="CK28" s="49">
        <f>SUM('[1]МЕТАЛЛОСТРОЙ Янв.'!CJ23:CK23,'[2]МЕТАЛЛОСТРОЙ Февр.'!CJ23:CK23,'[3]МЕТАЛЛОСТРОЙ Март'!CJ23:CK23,'[4]МЕТАЛЛОСТРОЙ  Апр.'!CJ23:CK23,'[5]МЕТАЛЛОСТРОЙ Май'!CJ23:CK23,'[6]МЕТАЛЛОСТРОЙ Июнь'!CJ23:CK23,'[7]МЕТАЛЛОСТРОЙ  Июль'!CJ23:CK23,'[8]МЕТАЛЛОСТРОЙ  Авг.'!CJ23:CK23,'[9]МЕТАЛЛОСТРОЙ  Сент.'!CJ23:CK23,'[10]МЕТАЛЛОСТРОЙ  Окт.'!CJ23:CK23+'[11]МЕТАЛЛОСТРОЙ  Нояб.'!CJ23:CK23,'[11]МЕТАЛЛОСТРОЙ  Нояб.'!CJ23:CK23,'[12]МЕТАЛЛОСТРОЙ  Дек.'!CJ23:CK23)</f>
        <v>0</v>
      </c>
      <c r="CL28" s="47"/>
      <c r="CM28" s="49">
        <f>SUM('[1]МЕТАЛЛОСТРОЙ Янв.'!CL23:CM23,'[2]МЕТАЛЛОСТРОЙ Февр.'!CL23:CM23,'[3]МЕТАЛЛОСТРОЙ Март'!CL23:CM23,'[4]МЕТАЛЛОСТРОЙ  Апр.'!CL23:CM23,'[5]МЕТАЛЛОСТРОЙ Май'!CL23:CM23,'[6]МЕТАЛЛОСТРОЙ Июнь'!CL23:CM23,'[7]МЕТАЛЛОСТРОЙ  Июль'!CL23:CM23,'[8]МЕТАЛЛОСТРОЙ  Авг.'!CL23:CM23,'[9]МЕТАЛЛОСТРОЙ  Сент.'!CL23:CM23,'[10]МЕТАЛЛОСТРОЙ  Окт.'!CL23:CM23+'[11]МЕТАЛЛОСТРОЙ  Нояб.'!CL23:CM23,'[11]МЕТАЛЛОСТРОЙ  Нояб.'!CL23:CM23,'[12]МЕТАЛЛОСТРОЙ  Дек.'!CL23:CM23)</f>
        <v>1.5</v>
      </c>
      <c r="CN28" s="47">
        <v>3</v>
      </c>
      <c r="CO28" s="49">
        <f>SUM('[1]МЕТАЛЛОСТРОЙ Янв.'!CN23:CO23,'[2]МЕТАЛЛОСТРОЙ Февр.'!CN23:CO23,'[3]МЕТАЛЛОСТРОЙ Март'!CN23:CO23,'[4]МЕТАЛЛОСТРОЙ  Апр.'!CN23:CO23,'[5]МЕТАЛЛОСТРОЙ Май'!CN23:CO23,'[6]МЕТАЛЛОСТРОЙ Июнь'!CN23:CO23,'[7]МЕТАЛЛОСТРОЙ  Июль'!CN23:CO23,'[8]МЕТАЛЛОСТРОЙ  Авг.'!CN23:CO23,'[9]МЕТАЛЛОСТРОЙ  Сент.'!CN23:CO23,'[10]МЕТАЛЛОСТРОЙ  Окт.'!CN23:CO23+'[11]МЕТАЛЛОСТРОЙ  Нояб.'!CN23:CO23,'[11]МЕТАЛЛОСТРОЙ  Нояб.'!CN23:CO23,'[12]МЕТАЛЛОСТРОЙ  Дек.'!CN23:CO23)</f>
        <v>0</v>
      </c>
      <c r="CQ28" s="94"/>
    </row>
    <row r="29" spans="1:95" ht="15.95" customHeight="1" x14ac:dyDescent="0.25">
      <c r="A29" s="198"/>
      <c r="B29" s="233"/>
      <c r="C29" s="22" t="s">
        <v>5</v>
      </c>
      <c r="D29" s="55">
        <v>1.35</v>
      </c>
      <c r="E29" s="49">
        <f>SUM('[1]МЕТАЛЛОСТРОЙ Янв.'!D24:E24,'[2]МЕТАЛЛОСТРОЙ Февр.'!D24:E24,'[3]МЕТАЛЛОСТРОЙ Март'!D24:E24,'[4]МЕТАЛЛОСТРОЙ  Апр.'!D24:E24,'[5]МЕТАЛЛОСТРОЙ Май'!D24:E24,'[6]МЕТАЛЛОСТРОЙ Июнь'!D24:E24,'[7]МЕТАЛЛОСТРОЙ  Июль'!D24:E24,'[8]МЕТАЛЛОСТРОЙ  Авг.'!D24:E24,'[9]МЕТАЛЛОСТРОЙ  Сент.'!D24:E24,'[10]МЕТАЛЛОСТРОЙ  Окт.'!D24:E24+'[11]МЕТАЛЛОСТРОЙ  Нояб.'!D24:E24,'[11]МЕТАЛЛОСТРОЙ  Нояб.'!D24:E24,'[12]МЕТАЛЛОСТРОЙ  Дек.'!D24:E24)</f>
        <v>6.4480000000000004</v>
      </c>
      <c r="F29" s="47"/>
      <c r="G29" s="49">
        <f>SUM('[1]МЕТАЛЛОСТРОЙ Янв.'!F24:G24,'[2]МЕТАЛЛОСТРОЙ Февр.'!F24:G24,'[3]МЕТАЛЛОСТРОЙ Март'!F24:G24,'[4]МЕТАЛЛОСТРОЙ  Апр.'!F24:G24,'[5]МЕТАЛЛОСТРОЙ Май'!F24:G24,'[6]МЕТАЛЛОСТРОЙ Июнь'!F24:G24,'[7]МЕТАЛЛОСТРОЙ  Июль'!F24:G24,'[8]МЕТАЛЛОСТРОЙ  Авг.'!F24:G24,'[9]МЕТАЛЛОСТРОЙ  Сент.'!F24:G24,'[10]МЕТАЛЛОСТРОЙ  Окт.'!F24:G24+'[11]МЕТАЛЛОСТРОЙ  Нояб.'!F24:G24,'[11]МЕТАЛЛОСТРОЙ  Нояб.'!F24:G24,'[12]МЕТАЛЛОСТРОЙ  Дек.'!F24:G24)</f>
        <v>0.97899999999999998</v>
      </c>
      <c r="H29" s="55"/>
      <c r="I29" s="49">
        <f>SUM('[1]МЕТАЛЛОСТРОЙ Янв.'!H24:I24,'[2]МЕТАЛЛОСТРОЙ Февр.'!H24:I24,'[3]МЕТАЛЛОСТРОЙ Март'!H24:I24,'[4]МЕТАЛЛОСТРОЙ  Апр.'!H24:I24,'[5]МЕТАЛЛОСТРОЙ Май'!H24:I24,'[6]МЕТАЛЛОСТРОЙ Июнь'!H24:I24,'[7]МЕТАЛЛОСТРОЙ  Июль'!H24:I24,'[8]МЕТАЛЛОСТРОЙ  Авг.'!H24:I24,'[9]МЕТАЛЛОСТРОЙ  Сент.'!H24:I24,'[10]МЕТАЛЛОСТРОЙ  Окт.'!H24:I24+'[11]МЕТАЛЛОСТРОЙ  Нояб.'!H24:I24,'[11]МЕТАЛЛОСТРОЙ  Нояб.'!H24:I24,'[12]МЕТАЛЛОСТРОЙ  Дек.'!H24:I24)</f>
        <v>3.355</v>
      </c>
      <c r="J29" s="84">
        <v>4.5</v>
      </c>
      <c r="K29" s="49">
        <f>SUM('[1]МЕТАЛЛОСТРОЙ Янв.'!J24:K24,'[2]МЕТАЛЛОСТРОЙ Февр.'!J24:K24,'[3]МЕТАЛЛОСТРОЙ Март'!J24:K24,'[4]МЕТАЛЛОСТРОЙ  Апр.'!J24:K24,'[5]МЕТАЛЛОСТРОЙ Май'!J24:K24,'[6]МЕТАЛЛОСТРОЙ Июнь'!J24:K24,'[7]МЕТАЛЛОСТРОЙ  Июль'!J24:K24,'[8]МЕТАЛЛОСТРОЙ  Авг.'!J24:K24,'[9]МЕТАЛЛОСТРОЙ  Сент.'!J24:K24,'[10]МЕТАЛЛОСТРОЙ  Окт.'!J24:K24+'[11]МЕТАЛЛОСТРОЙ  Нояб.'!J24:K24,'[11]МЕТАЛЛОСТРОЙ  Нояб.'!J24:K24,'[12]МЕТАЛЛОСТРОЙ  Дек.'!J24:K24)</f>
        <v>96.467000000000013</v>
      </c>
      <c r="L29" s="55">
        <v>10.8</v>
      </c>
      <c r="M29" s="49">
        <f>SUM('[1]МЕТАЛЛОСТРОЙ Янв.'!L24:M24,'[2]МЕТАЛЛОСТРОЙ Февр.'!L24:M24,'[3]МЕТАЛЛОСТРОЙ Март'!L24:M24,'[4]МЕТАЛЛОСТРОЙ  Апр.'!L24:M24,'[5]МЕТАЛЛОСТРОЙ Май'!L24:M24,'[6]МЕТАЛЛОСТРОЙ Июнь'!L24:M24,'[7]МЕТАЛЛОСТРОЙ  Июль'!L24:M24,'[8]МЕТАЛЛОСТРОЙ  Авг.'!L24:M24,'[9]МЕТАЛЛОСТРОЙ  Сент.'!L24:M24,'[10]МЕТАЛЛОСТРОЙ  Окт.'!L24:M24+'[11]МЕТАЛЛОСТРОЙ  Нояб.'!L24:M24,'[11]МЕТАЛЛОСТРОЙ  Нояб.'!L24:M24,'[12]МЕТАЛЛОСТРОЙ  Дек.'!L24:M24)</f>
        <v>0</v>
      </c>
      <c r="N29" s="47"/>
      <c r="O29" s="49">
        <f>SUM('[1]МЕТАЛЛОСТРОЙ Янв.'!N24:O24,'[2]МЕТАЛЛОСТРОЙ Февр.'!N24:O24,'[3]МЕТАЛЛОСТРОЙ Март'!N24:O24,'[4]МЕТАЛЛОСТРОЙ  Апр.'!N24:O24,'[5]МЕТАЛЛОСТРОЙ Май'!N24:O24,'[6]МЕТАЛЛОСТРОЙ Июнь'!N24:O24,'[7]МЕТАЛЛОСТРОЙ  Июль'!N24:O24,'[8]МЕТАЛЛОСТРОЙ  Авг.'!N24:O24,'[9]МЕТАЛЛОСТРОЙ  Сент.'!N24:O24,'[10]МЕТАЛЛОСТРОЙ  Окт.'!N24:O24+'[11]МЕТАЛЛОСТРОЙ  Нояб.'!N24:O24,'[11]МЕТАЛЛОСТРОЙ  Нояб.'!N24:O24,'[12]МЕТАЛЛОСТРОЙ  Дек.'!N24:O24)</f>
        <v>0</v>
      </c>
      <c r="P29" s="55">
        <v>7.2</v>
      </c>
      <c r="Q29" s="49">
        <f>SUM('[1]МЕТАЛЛОСТРОЙ Янв.'!P24:Q24,'[2]МЕТАЛЛОСТРОЙ Февр.'!P24:Q24,'[3]МЕТАЛЛОСТРОЙ Март'!P24:Q24,'[4]МЕТАЛЛОСТРОЙ  Апр.'!P24:Q24,'[5]МЕТАЛЛОСТРОЙ Май'!P24:Q24,'[6]МЕТАЛЛОСТРОЙ Июнь'!P24:Q24,'[7]МЕТАЛЛОСТРОЙ  Июль'!P24:Q24,'[8]МЕТАЛЛОСТРОЙ  Авг.'!P24:Q24,'[9]МЕТАЛЛОСТРОЙ  Сент.'!P24:Q24,'[10]МЕТАЛЛОСТРОЙ  Окт.'!P24:Q24+'[11]МЕТАЛЛОСТРОЙ  Нояб.'!P24:Q24,'[11]МЕТАЛЛОСТРОЙ  Нояб.'!P24:Q24,'[12]МЕТАЛЛОСТРОЙ  Дек.'!P24:Q24)</f>
        <v>0</v>
      </c>
      <c r="R29" s="47"/>
      <c r="S29" s="49">
        <f>SUM('[1]МЕТАЛЛОСТРОЙ Янв.'!R24:S24,'[2]МЕТАЛЛОСТРОЙ Февр.'!R24:S24,'[3]МЕТАЛЛОСТРОЙ Март'!R24:S24,'[4]МЕТАЛЛОСТРОЙ  Апр.'!R24:S24,'[5]МЕТАЛЛОСТРОЙ Май'!R24:S24,'[6]МЕТАЛЛОСТРОЙ Июнь'!R24:S24,'[7]МЕТАЛЛОСТРОЙ  Июль'!R24:S24,'[8]МЕТАЛЛОСТРОЙ  Авг.'!R24:S24,'[9]МЕТАЛЛОСТРОЙ  Сент.'!R24:S24,'[10]МЕТАЛЛОСТРОЙ  Окт.'!R24:S24+'[11]МЕТАЛЛОСТРОЙ  Нояб.'!R24:S24,'[11]МЕТАЛЛОСТРОЙ  Нояб.'!R24:S24,'[12]МЕТАЛЛОСТРОЙ  Дек.'!R24:S24)</f>
        <v>0</v>
      </c>
      <c r="T29" s="47"/>
      <c r="U29" s="49">
        <f>SUM('[1]МЕТАЛЛОСТРОЙ Янв.'!T24:U24,'[2]МЕТАЛЛОСТРОЙ Февр.'!T24:U24,'[3]МЕТАЛЛОСТРОЙ Март'!T24:U24,'[4]МЕТАЛЛОСТРОЙ  Апр.'!T24:U24,'[5]МЕТАЛЛОСТРОЙ Май'!T24:U24,'[6]МЕТАЛЛОСТРОЙ Июнь'!T24:U24,'[7]МЕТАЛЛОСТРОЙ  Июль'!T24:U24,'[8]МЕТАЛЛОСТРОЙ  Авг.'!T24:U24,'[9]МЕТАЛЛОСТРОЙ  Сент.'!T24:U24,'[10]МЕТАЛЛОСТРОЙ  Окт.'!T24:U24+'[11]МЕТАЛЛОСТРОЙ  Нояб.'!T24:U24,'[11]МЕТАЛЛОСТРОЙ  Нояб.'!T24:U24,'[12]МЕТАЛЛОСТРОЙ  Дек.'!T24:U24)</f>
        <v>3.6880000000000002</v>
      </c>
      <c r="V29" s="55">
        <v>9</v>
      </c>
      <c r="W29" s="49">
        <f>SUM('[1]МЕТАЛЛОСТРОЙ Янв.'!V24:W24,'[2]МЕТАЛЛОСТРОЙ Февр.'!V24:W24,'[3]МЕТАЛЛОСТРОЙ Март'!V24:W24,'[4]МЕТАЛЛОСТРОЙ  Апр.'!V24:W24,'[5]МЕТАЛЛОСТРОЙ Май'!V24:W24,'[6]МЕТАЛЛОСТРОЙ Июнь'!V24:W24,'[7]МЕТАЛЛОСТРОЙ  Июль'!V24:W24,'[8]МЕТАЛЛОСТРОЙ  Авг.'!V24:W24,'[9]МЕТАЛЛОСТРОЙ  Сент.'!V24:W24,'[10]МЕТАЛЛОСТРОЙ  Окт.'!V24:W24+'[11]МЕТАЛЛОСТРОЙ  Нояб.'!V24:W24,'[11]МЕТАЛЛОСТРОЙ  Нояб.'!V24:W24,'[12]МЕТАЛЛОСТРОЙ  Дек.'!V24:W24)</f>
        <v>0</v>
      </c>
      <c r="X29" s="55">
        <v>9</v>
      </c>
      <c r="Y29" s="49">
        <f>SUM('[1]МЕТАЛЛОСТРОЙ Янв.'!X24:Y24,'[2]МЕТАЛЛОСТРОЙ Февр.'!X24:Y24,'[3]МЕТАЛЛОСТРОЙ Март'!X24:Y24,'[4]МЕТАЛЛОСТРОЙ  Апр.'!X24:Y24,'[5]МЕТАЛЛОСТРОЙ Май'!X24:Y24,'[6]МЕТАЛЛОСТРОЙ Июнь'!X24:Y24,'[7]МЕТАЛЛОСТРОЙ  Июль'!X24:Y24,'[8]МЕТАЛЛОСТРОЙ  Авг.'!X24:Y24,'[9]МЕТАЛЛОСТРОЙ  Сент.'!X24:Y24,'[10]МЕТАЛЛОСТРОЙ  Окт.'!X24:Y24+'[11]МЕТАЛЛОСТРОЙ  Нояб.'!X24:Y24,'[11]МЕТАЛЛОСТРОЙ  Нояб.'!X24:Y24,'[12]МЕТАЛЛОСТРОЙ  Дек.'!X24:Y24)</f>
        <v>0</v>
      </c>
      <c r="Z29" s="55">
        <f>4.1+9</f>
        <v>13.1</v>
      </c>
      <c r="AA29" s="49">
        <f>SUM('[1]МЕТАЛЛОСТРОЙ Янв.'!Z24:AA24,'[2]МЕТАЛЛОСТРОЙ Февр.'!Z24:AA24,'[3]МЕТАЛЛОСТРОЙ Март'!Z24:AA24,'[4]МЕТАЛЛОСТРОЙ  Апр.'!Z24:AA24,'[5]МЕТАЛЛОСТРОЙ Май'!Z24:AA24,'[6]МЕТАЛЛОСТРОЙ Июнь'!Z24:AA24,'[7]МЕТАЛЛОСТРОЙ  Июль'!Z24:AA24,'[8]МЕТАЛЛОСТРОЙ  Авг.'!Z24:AA24,'[9]МЕТАЛЛОСТРОЙ  Сент.'!Z24:AA24,'[10]МЕТАЛЛОСТРОЙ  Окт.'!Z24:AA24+'[11]МЕТАЛЛОСТРОЙ  Нояб.'!Z24:AA24,'[11]МЕТАЛЛОСТРОЙ  Нояб.'!Z24:AA24,'[12]МЕТАЛЛОСТРОЙ  Дек.'!Z24:AA24)</f>
        <v>0</v>
      </c>
      <c r="AB29" s="55">
        <v>9</v>
      </c>
      <c r="AC29" s="49">
        <f>SUM('[1]МЕТАЛЛОСТРОЙ Янв.'!AB24:AC24,'[2]МЕТАЛЛОСТРОЙ Февр.'!AB24:AC24,'[3]МЕТАЛЛОСТРОЙ Март'!AB24:AC24,'[4]МЕТАЛЛОСТРОЙ  Апр.'!AB24:AC24,'[5]МЕТАЛЛОСТРОЙ Май'!AB24:AC24,'[6]МЕТАЛЛОСТРОЙ Июнь'!AB24:AC24,'[7]МЕТАЛЛОСТРОЙ  Июль'!AB24:AC24,'[8]МЕТАЛЛОСТРОЙ  Авг.'!AB24:AC24,'[9]МЕТАЛЛОСТРОЙ  Сент.'!AB24:AC24,'[10]МЕТАЛЛОСТРОЙ  Окт.'!AB24:AC24+'[11]МЕТАЛЛОСТРОЙ  Нояб.'!AB24:AC24,'[11]МЕТАЛЛОСТРОЙ  Нояб.'!AB24:AC24,'[12]МЕТАЛЛОСТРОЙ  Дек.'!AB24:AC24)</f>
        <v>0</v>
      </c>
      <c r="AD29" s="55">
        <v>9</v>
      </c>
      <c r="AE29" s="49">
        <f>SUM('[1]МЕТАЛЛОСТРОЙ Янв.'!AD24:AE24,'[2]МЕТАЛЛОСТРОЙ Февр.'!AD24:AE24,'[3]МЕТАЛЛОСТРОЙ Март'!AD24:AE24,'[4]МЕТАЛЛОСТРОЙ  Апр.'!AD24:AE24,'[5]МЕТАЛЛОСТРОЙ Май'!AD24:AE24,'[6]МЕТАЛЛОСТРОЙ Июнь'!AD24:AE24,'[7]МЕТАЛЛОСТРОЙ  Июль'!AD24:AE24,'[8]МЕТАЛЛОСТРОЙ  Авг.'!AD24:AE24,'[9]МЕТАЛЛОСТРОЙ  Сент.'!AD24:AE24,'[10]МЕТАЛЛОСТРОЙ  Окт.'!AD24:AE24+'[11]МЕТАЛЛОСТРОЙ  Нояб.'!AD24:AE24,'[11]МЕТАЛЛОСТРОЙ  Нояб.'!AD24:AE24,'[12]МЕТАЛЛОСТРОЙ  Дек.'!AD24:AE24)</f>
        <v>4.1496000000000004</v>
      </c>
      <c r="AF29" s="47"/>
      <c r="AG29" s="49">
        <f>SUM('[1]МЕТАЛЛОСТРОЙ Янв.'!AF24:AG24,'[2]МЕТАЛЛОСТРОЙ Февр.'!AF24:AG24,'[3]МЕТАЛЛОСТРОЙ Март'!AF24:AG24,'[4]МЕТАЛЛОСТРОЙ  Апр.'!AF24:AG24,'[5]МЕТАЛЛОСТРОЙ Май'!AF24:AG24,'[6]МЕТАЛЛОСТРОЙ Июнь'!AF24:AG24,'[7]МЕТАЛЛОСТРОЙ  Июль'!AF24:AG24,'[8]МЕТАЛЛОСТРОЙ  Авг.'!AF24:AG24,'[9]МЕТАЛЛОСТРОЙ  Сент.'!AF24:AG24,'[10]МЕТАЛЛОСТРОЙ  Окт.'!AF24:AG24+'[11]МЕТАЛЛОСТРОЙ  Нояб.'!AF24:AG24,'[11]МЕТАЛЛОСТРОЙ  Нояб.'!AF24:AG24,'[12]МЕТАЛЛОСТРОЙ  Дек.'!AF24:AG24)</f>
        <v>0</v>
      </c>
      <c r="AH29" s="47"/>
      <c r="AI29" s="49">
        <f>SUM('[1]МЕТАЛЛОСТРОЙ Янв.'!AH24:AI24,'[2]МЕТАЛЛОСТРОЙ Февр.'!AH24:AI24,'[3]МЕТАЛЛОСТРОЙ Март'!AH24:AI24,'[4]МЕТАЛЛОСТРОЙ  Апр.'!AH24:AI24,'[5]МЕТАЛЛОСТРОЙ Май'!AH24:AI24,'[6]МЕТАЛЛОСТРОЙ Июнь'!AH24:AI24,'[7]МЕТАЛЛОСТРОЙ  Июль'!AH24:AI24,'[8]МЕТАЛЛОСТРОЙ  Авг.'!AH24:AI24,'[9]МЕТАЛЛОСТРОЙ  Сент.'!AH24:AI24,'[10]МЕТАЛЛОСТРОЙ  Окт.'!AH24:AI24+'[11]МЕТАЛЛОСТРОЙ  Нояб.'!AH24:AI24,'[11]МЕТАЛЛОСТРОЙ  Нояб.'!AH24:AI24,'[12]МЕТАЛЛОСТРОЙ  Дек.'!AH24:AI24)</f>
        <v>0</v>
      </c>
      <c r="AJ29" s="47"/>
      <c r="AK29" s="49">
        <f>SUM('[1]МЕТАЛЛОСТРОЙ Янв.'!AJ24:AK24,'[2]МЕТАЛЛОСТРОЙ Февр.'!AJ24:AK24,'[3]МЕТАЛЛОСТРОЙ Март'!AJ24:AK24,'[4]МЕТАЛЛОСТРОЙ  Апр.'!AJ24:AK24,'[5]МЕТАЛЛОСТРОЙ Май'!AJ24:AK24,'[6]МЕТАЛЛОСТРОЙ Июнь'!AJ24:AK24,'[7]МЕТАЛЛОСТРОЙ  Июль'!AJ24:AK24,'[8]МЕТАЛЛОСТРОЙ  Авг.'!AJ24:AK24,'[9]МЕТАЛЛОСТРОЙ  Сент.'!AJ24:AK24,'[10]МЕТАЛЛОСТРОЙ  Окт.'!AJ24:AK24+'[11]МЕТАЛЛОСТРОЙ  Нояб.'!AJ24:AK24,'[11]МЕТАЛЛОСТРОЙ  Нояб.'!AJ24:AK24,'[12]МЕТАЛЛОСТРОЙ  Дек.'!AJ24:AK24)</f>
        <v>0</v>
      </c>
      <c r="AL29" s="47"/>
      <c r="AM29" s="49">
        <f>SUM('[1]МЕТАЛЛОСТРОЙ Янв.'!AL24:AM24,'[2]МЕТАЛЛОСТРОЙ Февр.'!AL24:AM24,'[3]МЕТАЛЛОСТРОЙ Март'!AL24:AM24,'[4]МЕТАЛЛОСТРОЙ  Апр.'!AL24:AM24,'[5]МЕТАЛЛОСТРОЙ Май'!AL24:AM24,'[6]МЕТАЛЛОСТРОЙ Июнь'!AL24:AM24,'[7]МЕТАЛЛОСТРОЙ  Июль'!AL24:AM24,'[8]МЕТАЛЛОСТРОЙ  Авг.'!AL24:AM24,'[9]МЕТАЛЛОСТРОЙ  Сент.'!AL24:AM24,'[10]МЕТАЛЛОСТРОЙ  Окт.'!AL24:AM24+'[11]МЕТАЛЛОСТРОЙ  Нояб.'!AL24:AM24,'[11]МЕТАЛЛОСТРОЙ  Нояб.'!AL24:AM24,'[12]МЕТАЛЛОСТРОЙ  Дек.'!AL24:AM24)</f>
        <v>68.334000000000003</v>
      </c>
      <c r="AN29" s="55">
        <v>3.6</v>
      </c>
      <c r="AO29" s="49">
        <f>SUM('[1]МЕТАЛЛОСТРОЙ Янв.'!AN24:AO24,'[2]МЕТАЛЛОСТРОЙ Февр.'!AN24:AO24,'[3]МЕТАЛЛОСТРОЙ Март'!AN24:AO24,'[4]МЕТАЛЛОСТРОЙ  Апр.'!AN24:AO24,'[5]МЕТАЛЛОСТРОЙ Май'!AN24:AO24,'[6]МЕТАЛЛОСТРОЙ Июнь'!AN24:AO24,'[7]МЕТАЛЛОСТРОЙ  Июль'!AN24:AO24,'[8]МЕТАЛЛОСТРОЙ  Авг.'!AN24:AO24,'[9]МЕТАЛЛОСТРОЙ  Сент.'!AN24:AO24,'[10]МЕТАЛЛОСТРОЙ  Окт.'!AN24:AO24+'[11]МЕТАЛЛОСТРОЙ  Нояб.'!AN24:AO24,'[11]МЕТАЛЛОСТРОЙ  Нояб.'!AN24:AO24,'[12]МЕТАЛЛОСТРОЙ  Дек.'!AN24:AO24)</f>
        <v>6.1340000000000003</v>
      </c>
      <c r="AP29" s="55">
        <v>9</v>
      </c>
      <c r="AQ29" s="49">
        <f>SUM('[1]МЕТАЛЛОСТРОЙ Янв.'!AP24:AQ24,'[2]МЕТАЛЛОСТРОЙ Февр.'!AP24:AQ24,'[3]МЕТАЛЛОСТРОЙ Март'!AP24:AQ24,'[4]МЕТАЛЛОСТРОЙ  Апр.'!AP24:AQ24,'[5]МЕТАЛЛОСТРОЙ Май'!AP24:AQ24,'[6]МЕТАЛЛОСТРОЙ Июнь'!AP24:AQ24,'[7]МЕТАЛЛОСТРОЙ  Июль'!AP24:AQ24,'[8]МЕТАЛЛОСТРОЙ  Авг.'!AP24:AQ24,'[9]МЕТАЛЛОСТРОЙ  Сент.'!AP24:AQ24,'[10]МЕТАЛЛОСТРОЙ  Окт.'!AP24:AQ24+'[11]МЕТАЛЛОСТРОЙ  Нояб.'!AP24:AQ24,'[11]МЕТАЛЛОСТРОЙ  Нояб.'!AP24:AQ24,'[12]МЕТАЛЛОСТРОЙ  Дек.'!AP24:AQ24)</f>
        <v>0</v>
      </c>
      <c r="AR29" s="47"/>
      <c r="AS29" s="49">
        <f>SUM('[1]МЕТАЛЛОСТРОЙ Янв.'!AR24:AS24,'[2]МЕТАЛЛОСТРОЙ Февр.'!AR24:AS24,'[3]МЕТАЛЛОСТРОЙ Март'!AR24:AS24,'[4]МЕТАЛЛОСТРОЙ  Апр.'!AR24:AS24,'[5]МЕТАЛЛОСТРОЙ Май'!AR24:AS24,'[6]МЕТАЛЛОСТРОЙ Июнь'!AR24:AS24,'[7]МЕТАЛЛОСТРОЙ  Июль'!AR24:AS24,'[8]МЕТАЛЛОСТРОЙ  Авг.'!AR24:AS24,'[9]МЕТАЛЛОСТРОЙ  Сент.'!AR24:AS24,'[10]МЕТАЛЛОСТРОЙ  Окт.'!AR24:AS24+'[11]МЕТАЛЛОСТРОЙ  Нояб.'!AR24:AS24,'[11]МЕТАЛЛОСТРОЙ  Нояб.'!AR24:AS24,'[12]МЕТАЛЛОСТРОЙ  Дек.'!AR24:AS24)</f>
        <v>0</v>
      </c>
      <c r="AT29" s="47"/>
      <c r="AU29" s="49">
        <f>SUM('[1]МЕТАЛЛОСТРОЙ Янв.'!AT24:AU24,'[2]МЕТАЛЛОСТРОЙ Февр.'!AT24:AU24,'[3]МЕТАЛЛОСТРОЙ Март'!AT24:AU24,'[4]МЕТАЛЛОСТРОЙ  Апр.'!AT24:AU24,'[5]МЕТАЛЛОСТРОЙ Май'!AT24:AU24,'[6]МЕТАЛЛОСТРОЙ Июнь'!AT24:AU24,'[7]МЕТАЛЛОСТРОЙ  Июль'!AT24:AU24,'[8]МЕТАЛЛОСТРОЙ  Авг.'!AT24:AU24,'[9]МЕТАЛЛОСТРОЙ  Сент.'!AT24:AU24,'[10]МЕТАЛЛОСТРОЙ  Окт.'!AT24:AU24+'[11]МЕТАЛЛОСТРОЙ  Нояб.'!AT24:AU24,'[11]МЕТАЛЛОСТРОЙ  Нояб.'!AT24:AU24,'[12]МЕТАЛЛОСТРОЙ  Дек.'!AT24:AU24)</f>
        <v>0</v>
      </c>
      <c r="AV29" s="55">
        <v>4.5</v>
      </c>
      <c r="AW29" s="49">
        <f>SUM('[1]МЕТАЛЛОСТРОЙ Янв.'!AV24:AW24,'[2]МЕТАЛЛОСТРОЙ Февр.'!AV24:AW24,'[3]МЕТАЛЛОСТРОЙ Март'!AV24:AW24,'[4]МЕТАЛЛОСТРОЙ  Апр.'!AV24:AW24,'[5]МЕТАЛЛОСТРОЙ Май'!AV24:AW24,'[6]МЕТАЛЛОСТРОЙ Июнь'!AV24:AW24,'[7]МЕТАЛЛОСТРОЙ  Июль'!AV24:AW24,'[8]МЕТАЛЛОСТРОЙ  Авг.'!AV24:AW24,'[9]МЕТАЛЛОСТРОЙ  Сент.'!AV24:AW24,'[10]МЕТАЛЛОСТРОЙ  Окт.'!AV24:AW24+'[11]МЕТАЛЛОСТРОЙ  Нояб.'!AV24:AW24,'[11]МЕТАЛЛОСТРОЙ  Нояб.'!AV24:AW24,'[12]МЕТАЛЛОСТРОЙ  Дек.'!AV24:AW24)</f>
        <v>0</v>
      </c>
      <c r="AX29" s="55">
        <v>4.5</v>
      </c>
      <c r="AY29" s="68">
        <f>SUM('[1]МЕТАЛЛОСТРОЙ Янв.'!AX24:AY24,'[2]МЕТАЛЛОСТРОЙ Февр.'!AX24:AY24,'[3]МЕТАЛЛОСТРОЙ Март'!AX24:AY24,'[4]МЕТАЛЛОСТРОЙ  Апр.'!AX24:AY24,'[5]МЕТАЛЛОСТРОЙ Май'!AX24:AY24,'[6]МЕТАЛЛОСТРОЙ Июнь'!AX24:AY24,'[7]МЕТАЛЛОСТРОЙ  Июль'!AX24:AY24,'[8]МЕТАЛЛОСТРОЙ  Авг.'!AX24:AY24,'[9]МЕТАЛЛОСТРОЙ  Сент.'!AX24:AY24,'[10]МЕТАЛЛОСТРОЙ  Окт.'!AX24:AY24+'[11]МЕТАЛЛОСТРОЙ  Нояб.'!AX24:AY24,'[11]МЕТАЛЛОСТРОЙ  Нояб.'!AX24:AY24,'[12]МЕТАЛЛОСТРОЙ  Дек.'!AX24:AY24)</f>
        <v>61.599999999999994</v>
      </c>
      <c r="AZ29" s="47"/>
      <c r="BA29" s="49">
        <f>SUM('[1]МЕТАЛЛОСТРОЙ Янв.'!AZ24:BA24,'[2]МЕТАЛЛОСТРОЙ Февр.'!AZ24:BA24,'[3]МЕТАЛЛОСТРОЙ Март'!AZ24:BA24,'[4]МЕТАЛЛОСТРОЙ  Апр.'!AZ24:BA24,'[5]МЕТАЛЛОСТРОЙ Май'!AZ24:BA24,'[6]МЕТАЛЛОСТРОЙ Июнь'!AZ24:BA24,'[7]МЕТАЛЛОСТРОЙ  Июль'!AZ24:BA24,'[8]МЕТАЛЛОСТРОЙ  Авг.'!AZ24:BA24,'[9]МЕТАЛЛОСТРОЙ  Сент.'!AZ24:BA24,'[10]МЕТАЛЛОСТРОЙ  Окт.'!AZ24:BA24+'[11]МЕТАЛЛОСТРОЙ  Нояб.'!AZ24:BA24,'[11]МЕТАЛЛОСТРОЙ  Нояб.'!AZ24:BA24,'[12]МЕТАЛЛОСТРОЙ  Дек.'!AZ24:BA24)</f>
        <v>0</v>
      </c>
      <c r="BB29" s="55">
        <v>7.2</v>
      </c>
      <c r="BC29" s="49">
        <f>SUM('[1]МЕТАЛЛОСТРОЙ Янв.'!BB24:BC24,'[2]МЕТАЛЛОСТРОЙ Февр.'!BB24:BC24,'[3]МЕТАЛЛОСТРОЙ Март'!BB24:BC24,'[4]МЕТАЛЛОСТРОЙ  Апр.'!BB24:BC24,'[5]МЕТАЛЛОСТРОЙ Май'!BB24:BC24,'[6]МЕТАЛЛОСТРОЙ Июнь'!BB24:BC24,'[7]МЕТАЛЛОСТРОЙ  Июль'!BB24:BC24,'[8]МЕТАЛЛОСТРОЙ  Авг.'!BB24:BC24,'[9]МЕТАЛЛОСТРОЙ  Сент.'!BB24:BC24,'[10]МЕТАЛЛОСТРОЙ  Окт.'!BB24:BC24+'[11]МЕТАЛЛОСТРОЙ  Нояб.'!BB24:BC24,'[11]МЕТАЛЛОСТРОЙ  Нояб.'!BB24:BC24,'[12]МЕТАЛЛОСТРОЙ  Дек.'!BB24:BC24)</f>
        <v>17.070999999999998</v>
      </c>
      <c r="BD29" s="47"/>
      <c r="BE29" s="49">
        <f>SUM('[1]МЕТАЛЛОСТРОЙ Янв.'!BD24:BE24,'[2]МЕТАЛЛОСТРОЙ Февр.'!BD24:BE24,'[3]МЕТАЛЛОСТРОЙ Март'!BD24:BE24,'[4]МЕТАЛЛОСТРОЙ  Апр.'!BD24:BE24,'[5]МЕТАЛЛОСТРОЙ Май'!BD24:BE24,'[6]МЕТАЛЛОСТРОЙ Июнь'!BD24:BE24,'[7]МЕТАЛЛОСТРОЙ  Июль'!BD24:BE24,'[8]МЕТАЛЛОСТРОЙ  Авг.'!BD24:BE24,'[9]МЕТАЛЛОСТРОЙ  Сент.'!BD24:BE24,'[10]МЕТАЛЛОСТРОЙ  Окт.'!BD24:BE24+'[11]МЕТАЛЛОСТРОЙ  Нояб.'!BD24:BE24,'[11]МЕТАЛЛОСТРОЙ  Нояб.'!BD24:BE24,'[12]МЕТАЛЛОСТРОЙ  Дек.'!BD24:BE24)</f>
        <v>0</v>
      </c>
      <c r="BF29" s="55">
        <v>2.25</v>
      </c>
      <c r="BG29" s="49">
        <f>SUM('[1]МЕТАЛЛОСТРОЙ Янв.'!BF24:BG24,'[2]МЕТАЛЛОСТРОЙ Февр.'!BF24:BG24,'[3]МЕТАЛЛОСТРОЙ Март'!BF24:BG24,'[4]МЕТАЛЛОСТРОЙ  Апр.'!BF24:BG24,'[5]МЕТАЛЛОСТРОЙ Май'!BF24:BG24,'[6]МЕТАЛЛОСТРОЙ Июнь'!BF24:BG24,'[7]МЕТАЛЛОСТРОЙ  Июль'!BF24:BG24,'[8]МЕТАЛЛОСТРОЙ  Авг.'!BF24:BG24,'[9]МЕТАЛЛОСТРОЙ  Сент.'!BF24:BG24,'[10]МЕТАЛЛОСТРОЙ  Окт.'!BF24:BG24+'[11]МЕТАЛЛОСТРОЙ  Нояб.'!BF24:BG24,'[11]МЕТАЛЛОСТРОЙ  Нояб.'!BF24:BG24,'[12]МЕТАЛЛОСТРОЙ  Дек.'!BF24:BG24)</f>
        <v>0</v>
      </c>
      <c r="BH29" s="47"/>
      <c r="BI29" s="49">
        <f>SUM('[1]МЕТАЛЛОСТРОЙ Янв.'!BH24:BI24,'[2]МЕТАЛЛОСТРОЙ Февр.'!BH24:BI24,'[3]МЕТАЛЛОСТРОЙ Март'!BH24:BI24,'[4]МЕТАЛЛОСТРОЙ  Апр.'!BH24:BI24,'[5]МЕТАЛЛОСТРОЙ Май'!BH24:BI24,'[6]МЕТАЛЛОСТРОЙ Июнь'!BH24:BI24,'[7]МЕТАЛЛОСТРОЙ  Июль'!BH24:BI24,'[8]МЕТАЛЛОСТРОЙ  Авг.'!BH24:BI24,'[9]МЕТАЛЛОСТРОЙ  Сент.'!BH24:BI24,'[10]МЕТАЛЛОСТРОЙ  Окт.'!BH24:BI24+'[11]МЕТАЛЛОСТРОЙ  Нояб.'!BH24:BI24,'[11]МЕТАЛЛОСТРОЙ  Нояб.'!BH24:BI24,'[12]МЕТАЛЛОСТРОЙ  Дек.'!BH24:BI24)</f>
        <v>0</v>
      </c>
      <c r="BJ29" s="47"/>
      <c r="BK29" s="49">
        <f>SUM('[1]МЕТАЛЛОСТРОЙ Янв.'!BJ24:BK24,'[2]МЕТАЛЛОСТРОЙ Февр.'!BJ24:BK24,'[3]МЕТАЛЛОСТРОЙ Март'!BJ24:BK24,'[4]МЕТАЛЛОСТРОЙ  Апр.'!BJ24:BK24,'[5]МЕТАЛЛОСТРОЙ Май'!BJ24:BK24,'[6]МЕТАЛЛОСТРОЙ Июнь'!BJ24:BK24,'[7]МЕТАЛЛОСТРОЙ  Июль'!BJ24:BK24,'[8]МЕТАЛЛОСТРОЙ  Авг.'!BJ24:BK24,'[9]МЕТАЛЛОСТРОЙ  Сент.'!BJ24:BK24,'[10]МЕТАЛЛОСТРОЙ  Окт.'!BJ24:BK24+'[11]МЕТАЛЛОСТРОЙ  Нояб.'!BJ24:BK24,'[11]МЕТАЛЛОСТРОЙ  Нояб.'!BJ24:BK24,'[12]МЕТАЛЛОСТРОЙ  Дек.'!BJ24:BK24)</f>
        <v>0</v>
      </c>
      <c r="BL29" s="47"/>
      <c r="BM29" s="49">
        <f>SUM('[1]МЕТАЛЛОСТРОЙ Янв.'!BL24:BM24,'[2]МЕТАЛЛОСТРОЙ Февр.'!BL24:BM24,'[3]МЕТАЛЛОСТРОЙ Март'!BL24:BM24,'[4]МЕТАЛЛОСТРОЙ  Апр.'!BL24:BM24,'[5]МЕТАЛЛОСТРОЙ Май'!BL24:BM24,'[6]МЕТАЛЛОСТРОЙ Июнь'!BL24:BM24,'[7]МЕТАЛЛОСТРОЙ  Июль'!BL24:BM24,'[8]МЕТАЛЛОСТРОЙ  Авг.'!BL24:BM24,'[9]МЕТАЛЛОСТРОЙ  Сент.'!BL24:BM24,'[10]МЕТАЛЛОСТРОЙ  Окт.'!BL24:BM24+'[11]МЕТАЛЛОСТРОЙ  Нояб.'!BL24:BM24,'[11]МЕТАЛЛОСТРОЙ  Нояб.'!BL24:BM24,'[12]МЕТАЛЛОСТРОЙ  Дек.'!BL24:BM24)</f>
        <v>0</v>
      </c>
      <c r="BN29" s="47"/>
      <c r="BO29" s="49">
        <f>SUM('[1]МЕТАЛЛОСТРОЙ Янв.'!BN24:BO24,'[2]МЕТАЛЛОСТРОЙ Февр.'!BN24:BO24,'[3]МЕТАЛЛОСТРОЙ Март'!BN24:BO24,'[4]МЕТАЛЛОСТРОЙ  Апр.'!BN24:BO24,'[5]МЕТАЛЛОСТРОЙ Май'!BN24:BO24,'[6]МЕТАЛЛОСТРОЙ Июнь'!BN24:BO24,'[7]МЕТАЛЛОСТРОЙ  Июль'!BN24:BO24,'[8]МЕТАЛЛОСТРОЙ  Авг.'!BN24:BO24,'[9]МЕТАЛЛОСТРОЙ  Сент.'!BN24:BO24,'[10]МЕТАЛЛОСТРОЙ  Окт.'!BN24:BO24+'[11]МЕТАЛЛОСТРОЙ  Нояб.'!BN24:BO24,'[11]МЕТАЛЛОСТРОЙ  Нояб.'!BN24:BO24,'[12]МЕТАЛЛОСТРОЙ  Дек.'!BN24:BO24)</f>
        <v>0</v>
      </c>
      <c r="BP29" s="55">
        <v>1.8</v>
      </c>
      <c r="BQ29" s="49">
        <f>SUM('[1]МЕТАЛЛОСТРОЙ Янв.'!BP24:BQ24,'[2]МЕТАЛЛОСТРОЙ Февр.'!BP24:BQ24,'[3]МЕТАЛЛОСТРОЙ Март'!BP24:BQ24,'[4]МЕТАЛЛОСТРОЙ  Апр.'!BP24:BQ24,'[5]МЕТАЛЛОСТРОЙ Май'!BP24:BQ24,'[6]МЕТАЛЛОСТРОЙ Июнь'!BP24:BQ24,'[7]МЕТАЛЛОСТРОЙ  Июль'!BP24:BQ24,'[8]МЕТАЛЛОСТРОЙ  Авг.'!BP24:BQ24,'[9]МЕТАЛЛОСТРОЙ  Сент.'!BP24:BQ24,'[10]МЕТАЛЛОСТРОЙ  Окт.'!BP24:BQ24+'[11]МЕТАЛЛОСТРОЙ  Нояб.'!BP24:BQ24,'[11]МЕТАЛЛОСТРОЙ  Нояб.'!BP24:BQ24,'[12]МЕТАЛЛОСТРОЙ  Дек.'!BP24:BQ24)</f>
        <v>0</v>
      </c>
      <c r="BR29" s="47"/>
      <c r="BS29" s="49">
        <f>SUM('[1]МЕТАЛЛОСТРОЙ Янв.'!BR24:BS24,'[2]МЕТАЛЛОСТРОЙ Февр.'!BR24:BS24,'[3]МЕТАЛЛОСТРОЙ Март'!BR24:BS24,'[4]МЕТАЛЛОСТРОЙ  Апр.'!BR24:BS24,'[5]МЕТАЛЛОСТРОЙ Май'!BR24:BS24,'[6]МЕТАЛЛОСТРОЙ Июнь'!BR24:BS24,'[7]МЕТАЛЛОСТРОЙ  Июль'!BR24:BS24,'[8]МЕТАЛЛОСТРОЙ  Авг.'!BR24:BS24,'[9]МЕТАЛЛОСТРОЙ  Сент.'!BR24:BS24,'[10]МЕТАЛЛОСТРОЙ  Окт.'!BR24:BS24+'[11]МЕТАЛЛОСТРОЙ  Нояб.'!BR24:BS24,'[11]МЕТАЛЛОСТРОЙ  Нояб.'!BR24:BS24,'[12]МЕТАЛЛОСТРОЙ  Дек.'!BR24:BS24)</f>
        <v>0</v>
      </c>
      <c r="BT29" s="47"/>
      <c r="BU29" s="49">
        <f>SUM('[1]МЕТАЛЛОСТРОЙ Янв.'!BT24:BU24,'[2]МЕТАЛЛОСТРОЙ Февр.'!BT24:BU24,'[3]МЕТАЛЛОСТРОЙ Март'!BT24:BU24,'[4]МЕТАЛЛОСТРОЙ  Апр.'!BT24:BU24,'[5]МЕТАЛЛОСТРОЙ Май'!BT24:BU24,'[6]МЕТАЛЛОСТРОЙ Июнь'!BT24:BU24,'[7]МЕТАЛЛОСТРОЙ  Июль'!BT24:BU24,'[8]МЕТАЛЛОСТРОЙ  Авг.'!BT24:BU24,'[9]МЕТАЛЛОСТРОЙ  Сент.'!BT24:BU24,'[10]МЕТАЛЛОСТРОЙ  Окт.'!BT24:BU24+'[11]МЕТАЛЛОСТРОЙ  Нояб.'!BT24:BU24,'[11]МЕТАЛЛОСТРОЙ  Нояб.'!BT24:BU24,'[12]МЕТАЛЛОСТРОЙ  Дек.'!BT24:BU24)</f>
        <v>0</v>
      </c>
      <c r="BV29" s="47"/>
      <c r="BW29" s="49">
        <f>SUM('[1]МЕТАЛЛОСТРОЙ Янв.'!BV24:BW24,'[2]МЕТАЛЛОСТРОЙ Февр.'!BV24:BW24,'[3]МЕТАЛЛОСТРОЙ Март'!BV24:BW24,'[4]МЕТАЛЛОСТРОЙ  Апр.'!BV24:BW24,'[5]МЕТАЛЛОСТРОЙ Май'!BV24:BW24,'[6]МЕТАЛЛОСТРОЙ Июнь'!BV24:BW24,'[7]МЕТАЛЛОСТРОЙ  Июль'!BV24:BW24,'[8]МЕТАЛЛОСТРОЙ  Авг.'!BV24:BW24,'[9]МЕТАЛЛОСТРОЙ  Сент.'!BV24:BW24,'[10]МЕТАЛЛОСТРОЙ  Окт.'!BV24:BW24+'[11]МЕТАЛЛОСТРОЙ  Нояб.'!BV24:BW24,'[11]МЕТАЛЛОСТРОЙ  Нояб.'!BV24:BW24,'[12]МЕТАЛЛОСТРОЙ  Дек.'!BV24:BW24)</f>
        <v>0</v>
      </c>
      <c r="BX29" s="55">
        <v>2.25</v>
      </c>
      <c r="BY29" s="49">
        <f>SUM('[1]МЕТАЛЛОСТРОЙ Янв.'!BX24:BY24,'[2]МЕТАЛЛОСТРОЙ Февр.'!BX24:BY24,'[3]МЕТАЛЛОСТРОЙ Март'!BX24:BY24,'[4]МЕТАЛЛОСТРОЙ  Апр.'!BX24:BY24,'[5]МЕТАЛЛОСТРОЙ Май'!BX24:BY24,'[6]МЕТАЛЛОСТРОЙ Июнь'!BX24:BY24,'[7]МЕТАЛЛОСТРОЙ  Июль'!BX24:BY24,'[8]МЕТАЛЛОСТРОЙ  Авг.'!BX24:BY24,'[9]МЕТАЛЛОСТРОЙ  Сент.'!BX24:BY24,'[10]МЕТАЛЛОСТРОЙ  Окт.'!BX24:BY24+'[11]МЕТАЛЛОСТРОЙ  Нояб.'!BX24:BY24,'[11]МЕТАЛЛОСТРОЙ  Нояб.'!BX24:BY24,'[12]МЕТАЛЛОСТРОЙ  Дек.'!BX24:BY24)</f>
        <v>34.989000000000004</v>
      </c>
      <c r="BZ29" s="55">
        <v>1.8</v>
      </c>
      <c r="CA29" s="49">
        <f>SUM('[1]МЕТАЛЛОСТРОЙ Янв.'!BZ24:CA24,'[2]МЕТАЛЛОСТРОЙ Февр.'!BZ24:CA24,'[3]МЕТАЛЛОСТРОЙ Март'!BZ24:CA24,'[4]МЕТАЛЛОСТРОЙ  Апр.'!BZ24:CA24,'[5]МЕТАЛЛОСТРОЙ Май'!BZ24:CA24,'[6]МЕТАЛЛОСТРОЙ Июнь'!BZ24:CA24,'[7]МЕТАЛЛОСТРОЙ  Июль'!BZ24:CA24,'[8]МЕТАЛЛОСТРОЙ  Авг.'!BZ24:CA24,'[9]МЕТАЛЛОСТРОЙ  Сент.'!BZ24:CA24,'[10]МЕТАЛЛОСТРОЙ  Окт.'!BZ24:CA24+'[11]МЕТАЛЛОСТРОЙ  Нояб.'!BZ24:CA24,'[11]МЕТАЛЛОСТРОЙ  Нояб.'!BZ24:CA24,'[12]МЕТАЛЛОСТРОЙ  Дек.'!BZ24:CA24)</f>
        <v>0</v>
      </c>
      <c r="CB29" s="55">
        <v>1.8</v>
      </c>
      <c r="CC29" s="49">
        <f>SUM('[1]МЕТАЛЛОСТРОЙ Янв.'!CB24:CC24,'[2]МЕТАЛЛОСТРОЙ Февр.'!CB24:CC24,'[3]МЕТАЛЛОСТРОЙ Март'!CB24:CC24,'[4]МЕТАЛЛОСТРОЙ  Апр.'!CB24:CC24,'[5]МЕТАЛЛОСТРОЙ Май'!CB24:CC24,'[6]МЕТАЛЛОСТРОЙ Июнь'!CB24:CC24,'[7]МЕТАЛЛОСТРОЙ  Июль'!CB24:CC24,'[8]МЕТАЛЛОСТРОЙ  Авг.'!CB24:CC24,'[9]МЕТАЛЛОСТРОЙ  Сент.'!CB24:CC24,'[10]МЕТАЛЛОСТРОЙ  Окт.'!CB24:CC24+'[11]МЕТАЛЛОСТРОЙ  Нояб.'!CB24:CC24,'[11]МЕТАЛЛОСТРОЙ  Нояб.'!CB24:CC24,'[12]МЕТАЛЛОСТРОЙ  Дек.'!CB24:CC24)</f>
        <v>87.671000000000006</v>
      </c>
      <c r="CD29" s="55">
        <v>1.35</v>
      </c>
      <c r="CE29" s="49">
        <f>SUM('[1]МЕТАЛЛОСТРОЙ Янв.'!CD24:CE24,'[2]МЕТАЛЛОСТРОЙ Февр.'!CD24:CE24,'[3]МЕТАЛЛОСТРОЙ Март'!CD24:CE24,'[4]МЕТАЛЛОСТРОЙ  Апр.'!CD24:CE24,'[5]МЕТАЛЛОСТРОЙ Май'!CD24:CE24,'[6]МЕТАЛЛОСТРОЙ Июнь'!CD24:CE24,'[7]МЕТАЛЛОСТРОЙ  Июль'!CD24:CE24,'[8]МЕТАЛЛОСТРОЙ  Авг.'!CD24:CE24,'[9]МЕТАЛЛОСТРОЙ  Сент.'!CD24:CE24,'[10]МЕТАЛЛОСТРОЙ  Окт.'!CD24:CE24+'[11]МЕТАЛЛОСТРОЙ  Нояб.'!CD24:CE24,'[11]МЕТАЛЛОСТРОЙ  Нояб.'!CD24:CE24,'[12]МЕТАЛЛОСТРОЙ  Дек.'!CD24:CE24)</f>
        <v>0</v>
      </c>
      <c r="CF29" s="47"/>
      <c r="CG29" s="49">
        <f>SUM('[1]МЕТАЛЛОСТРОЙ Янв.'!CF24:CG24,'[2]МЕТАЛЛОСТРОЙ Февр.'!CF24:CG24,'[3]МЕТАЛЛОСТРОЙ Март'!CF24:CG24,'[4]МЕТАЛЛОСТРОЙ  Апр.'!CF24:CG24,'[5]МЕТАЛЛОСТРОЙ Май'!CF24:CG24,'[6]МЕТАЛЛОСТРОЙ Июнь'!CF24:CG24,'[7]МЕТАЛЛОСТРОЙ  Июль'!CF24:CG24,'[8]МЕТАЛЛОСТРОЙ  Авг.'!CF24:CG24,'[9]МЕТАЛЛОСТРОЙ  Сент.'!CF24:CG24,'[10]МЕТАЛЛОСТРОЙ  Окт.'!CF24:CG24+'[11]МЕТАЛЛОСТРОЙ  Нояб.'!CF24:CG24,'[11]МЕТАЛЛОСТРОЙ  Нояб.'!CF24:CG24,'[12]МЕТАЛЛОСТРОЙ  Дек.'!CF24:CG24)</f>
        <v>0</v>
      </c>
      <c r="CH29" s="55">
        <v>4.0999999999999996</v>
      </c>
      <c r="CI29" s="49">
        <f>SUM('[1]МЕТАЛЛОСТРОЙ Янв.'!CH24:CI24,'[2]МЕТАЛЛОСТРОЙ Февр.'!CH24:CI24,'[3]МЕТАЛЛОСТРОЙ Март'!CH24:CI24,'[4]МЕТАЛЛОСТРОЙ  Апр.'!CH24:CI24,'[5]МЕТАЛЛОСТРОЙ Май'!CH24:CI24,'[6]МЕТАЛЛОСТРОЙ Июнь'!CH24:CI24,'[7]МЕТАЛЛОСТРОЙ  Июль'!CH24:CI24,'[8]МЕТАЛЛОСТРОЙ  Авг.'!CH24:CI24,'[9]МЕТАЛЛОСТРОЙ  Сент.'!CH24:CI24,'[10]МЕТАЛЛОСТРОЙ  Окт.'!CH24:CI24+'[11]МЕТАЛЛОСТРОЙ  Нояб.'!CH24:CI24,'[11]МЕТАЛЛОСТРОЙ  Нояб.'!CH24:CI24,'[12]МЕТАЛЛОСТРОЙ  Дек.'!CH24:CI24)</f>
        <v>19.722999999999999</v>
      </c>
      <c r="CJ29" s="47"/>
      <c r="CK29" s="49">
        <f>SUM('[1]МЕТАЛЛОСТРОЙ Янв.'!CJ24:CK24,'[2]МЕТАЛЛОСТРОЙ Февр.'!CJ24:CK24,'[3]МЕТАЛЛОСТРОЙ Март'!CJ24:CK24,'[4]МЕТАЛЛОСТРОЙ  Апр.'!CJ24:CK24,'[5]МЕТАЛЛОСТРОЙ Май'!CJ24:CK24,'[6]МЕТАЛЛОСТРОЙ Июнь'!CJ24:CK24,'[7]МЕТАЛЛОСТРОЙ  Июль'!CJ24:CK24,'[8]МЕТАЛЛОСТРОЙ  Авг.'!CJ24:CK24,'[9]МЕТАЛЛОСТРОЙ  Сент.'!CJ24:CK24,'[10]МЕТАЛЛОСТРОЙ  Окт.'!CJ24:CK24+'[11]МЕТАЛЛОСТРОЙ  Нояб.'!CJ24:CK24,'[11]МЕТАЛЛОСТРОЙ  Нояб.'!CJ24:CK24,'[12]МЕТАЛЛОСТРОЙ  Дек.'!CJ24:CK24)</f>
        <v>0</v>
      </c>
      <c r="CL29" s="47"/>
      <c r="CM29" s="49">
        <f>SUM('[1]МЕТАЛЛОСТРОЙ Янв.'!CL24:CM24,'[2]МЕТАЛЛОСТРОЙ Февр.'!CL24:CM24,'[3]МЕТАЛЛОСТРОЙ Март'!CL24:CM24,'[4]МЕТАЛЛОСТРОЙ  Апр.'!CL24:CM24,'[5]МЕТАЛЛОСТРОЙ Май'!CL24:CM24,'[6]МЕТАЛЛОСТРОЙ Июнь'!CL24:CM24,'[7]МЕТАЛЛОСТРОЙ  Июль'!CL24:CM24,'[8]МЕТАЛЛОСТРОЙ  Авг.'!CL24:CM24,'[9]МЕТАЛЛОСТРОЙ  Сент.'!CL24:CM24,'[10]МЕТАЛЛОСТРОЙ  Окт.'!CL24:CM24+'[11]МЕТАЛЛОСТРОЙ  Нояб.'!CL24:CM24,'[11]МЕТАЛЛОСТРОЙ  Нояб.'!CL24:CM24,'[12]МЕТАЛЛОСТРОЙ  Дек.'!CL24:CM24)</f>
        <v>0.83899999999999997</v>
      </c>
      <c r="CN29" s="55">
        <v>1.35</v>
      </c>
      <c r="CO29" s="49">
        <f>SUM('[1]МЕТАЛЛОСТРОЙ Янв.'!CN24:CO24,'[2]МЕТАЛЛОСТРОЙ Февр.'!CN24:CO24,'[3]МЕТАЛЛОСТРОЙ Март'!CN24:CO24,'[4]МЕТАЛЛОСТРОЙ  Апр.'!CN24:CO24,'[5]МЕТАЛЛОСТРОЙ Май'!CN24:CO24,'[6]МЕТАЛЛОСТРОЙ Июнь'!CN24:CO24,'[7]МЕТАЛЛОСТРОЙ  Июль'!CN24:CO24,'[8]МЕТАЛЛОСТРОЙ  Авг.'!CN24:CO24,'[9]МЕТАЛЛОСТРОЙ  Сент.'!CN24:CO24,'[10]МЕТАЛЛОСТРОЙ  Окт.'!CN24:CO24+'[11]МЕТАЛЛОСТРОЙ  Нояб.'!CN24:CO24,'[11]МЕТАЛЛОСТРОЙ  Нояб.'!CN24:CO24,'[12]МЕТАЛЛОСТРОЙ  Дек.'!CN24:CO24)</f>
        <v>0</v>
      </c>
      <c r="CQ29" s="94"/>
    </row>
    <row r="30" spans="1:95" ht="15.95" customHeight="1" x14ac:dyDescent="0.25">
      <c r="A30" s="198" t="s">
        <v>25</v>
      </c>
      <c r="B30" s="233" t="s">
        <v>14</v>
      </c>
      <c r="C30" s="22" t="s">
        <v>7</v>
      </c>
      <c r="D30" s="47"/>
      <c r="E30" s="49">
        <f>SUM('[1]МЕТАЛЛОСТРОЙ Янв.'!D25:E25,'[2]МЕТАЛЛОСТРОЙ Февр.'!D25:E25,'[3]МЕТАЛЛОСТРОЙ Март'!D25:E25,'[4]МЕТАЛЛОСТРОЙ  Апр.'!D25:E25,'[5]МЕТАЛЛОСТРОЙ Май'!D25:E25,'[6]МЕТАЛЛОСТРОЙ Июнь'!D25:E25,'[7]МЕТАЛЛОСТРОЙ  Июль'!D25:E25,'[8]МЕТАЛЛОСТРОЙ  Авг.'!D25:E25,'[9]МЕТАЛЛОСТРОЙ  Сент.'!D25:E25,'[10]МЕТАЛЛОСТРОЙ  Окт.'!D25:E25+'[11]МЕТАЛЛОСТРОЙ  Нояб.'!D25:E25,'[11]МЕТАЛЛОСТРОЙ  Нояб.'!D25:E25,'[12]МЕТАЛЛОСТРОЙ  Дек.'!D25:E25)</f>
        <v>0</v>
      </c>
      <c r="F30" s="47"/>
      <c r="G30" s="49">
        <f>SUM('[1]МЕТАЛЛОСТРОЙ Янв.'!F25:G25,'[2]МЕТАЛЛОСТРОЙ Февр.'!F25:G25,'[3]МЕТАЛЛОСТРОЙ Март'!F25:G25,'[4]МЕТАЛЛОСТРОЙ  Апр.'!F25:G25,'[5]МЕТАЛЛОСТРОЙ Май'!F25:G25,'[6]МЕТАЛЛОСТРОЙ Июнь'!F25:G25,'[7]МЕТАЛЛОСТРОЙ  Июль'!F25:G25,'[8]МЕТАЛЛОСТРОЙ  Авг.'!F25:G25,'[9]МЕТАЛЛОСТРОЙ  Сент.'!F25:G25,'[10]МЕТАЛЛОСТРОЙ  Окт.'!F25:G25+'[11]МЕТАЛЛОСТРОЙ  Нояб.'!F25:G25,'[11]МЕТАЛЛОСТРОЙ  Нояб.'!F25:G25,'[12]МЕТАЛЛОСТРОЙ  Дек.'!F25:G25)</f>
        <v>0</v>
      </c>
      <c r="H30" s="47"/>
      <c r="I30" s="49">
        <f>SUM('[1]МЕТАЛЛОСТРОЙ Янв.'!H25:I25,'[2]МЕТАЛЛОСТРОЙ Февр.'!H25:I25,'[3]МЕТАЛЛОСТРОЙ Март'!H25:I25,'[4]МЕТАЛЛОСТРОЙ  Апр.'!H25:I25,'[5]МЕТАЛЛОСТРОЙ Май'!H25:I25,'[6]МЕТАЛЛОСТРОЙ Июнь'!H25:I25,'[7]МЕТАЛЛОСТРОЙ  Июль'!H25:I25,'[8]МЕТАЛЛОСТРОЙ  Авг.'!H25:I25,'[9]МЕТАЛЛОСТРОЙ  Сент.'!H25:I25,'[10]МЕТАЛЛОСТРОЙ  Окт.'!H25:I25+'[11]МЕТАЛЛОСТРОЙ  Нояб.'!H25:I25,'[11]МЕТАЛЛОСТРОЙ  Нояб.'!H25:I25,'[12]МЕТАЛЛОСТРОЙ  Дек.'!H25:I25)</f>
        <v>0</v>
      </c>
      <c r="J30" s="47"/>
      <c r="K30" s="49">
        <f>SUM('[1]МЕТАЛЛОСТРОЙ Янв.'!J25:K25,'[2]МЕТАЛЛОСТРОЙ Февр.'!J25:K25,'[3]МЕТАЛЛОСТРОЙ Март'!J25:K25,'[4]МЕТАЛЛОСТРОЙ  Апр.'!J25:K25,'[5]МЕТАЛЛОСТРОЙ Май'!J25:K25,'[6]МЕТАЛЛОСТРОЙ Июнь'!J25:K25,'[7]МЕТАЛЛОСТРОЙ  Июль'!J25:K25,'[8]МЕТАЛЛОСТРОЙ  Авг.'!J25:K25,'[9]МЕТАЛЛОСТРОЙ  Сент.'!J25:K25,'[10]МЕТАЛЛОСТРОЙ  Окт.'!J25:K25+'[11]МЕТАЛЛОСТРОЙ  Нояб.'!J25:K25,'[11]МЕТАЛЛОСТРОЙ  Нояб.'!J25:K25,'[12]МЕТАЛЛОСТРОЙ  Дек.'!J25:K25)</f>
        <v>0</v>
      </c>
      <c r="L30" s="47"/>
      <c r="M30" s="49">
        <f>SUM('[1]МЕТАЛЛОСТРОЙ Янв.'!L25:M25,'[2]МЕТАЛЛОСТРОЙ Февр.'!L25:M25,'[3]МЕТАЛЛОСТРОЙ Март'!L25:M25,'[4]МЕТАЛЛОСТРОЙ  Апр.'!L25:M25,'[5]МЕТАЛЛОСТРОЙ Май'!L25:M25,'[6]МЕТАЛЛОСТРОЙ Июнь'!L25:M25,'[7]МЕТАЛЛОСТРОЙ  Июль'!L25:M25,'[8]МЕТАЛЛОСТРОЙ  Авг.'!L25:M25,'[9]МЕТАЛЛОСТРОЙ  Сент.'!L25:M25,'[10]МЕТАЛЛОСТРОЙ  Окт.'!L25:M25+'[11]МЕТАЛЛОСТРОЙ  Нояб.'!L25:M25,'[11]МЕТАЛЛОСТРОЙ  Нояб.'!L25:M25,'[12]МЕТАЛЛОСТРОЙ  Дек.'!L25:M25)</f>
        <v>0</v>
      </c>
      <c r="N30" s="47"/>
      <c r="O30" s="49">
        <f>SUM('[1]МЕТАЛЛОСТРОЙ Янв.'!N25:O25,'[2]МЕТАЛЛОСТРОЙ Февр.'!N25:O25,'[3]МЕТАЛЛОСТРОЙ Март'!N25:O25,'[4]МЕТАЛЛОСТРОЙ  Апр.'!N25:O25,'[5]МЕТАЛЛОСТРОЙ Май'!N25:O25,'[6]МЕТАЛЛОСТРОЙ Июнь'!N25:O25,'[7]МЕТАЛЛОСТРОЙ  Июль'!N25:O25,'[8]МЕТАЛЛОСТРОЙ  Авг.'!N25:O25,'[9]МЕТАЛЛОСТРОЙ  Сент.'!N25:O25,'[10]МЕТАЛЛОСТРОЙ  Окт.'!N25:O25+'[11]МЕТАЛЛОСТРОЙ  Нояб.'!N25:O25,'[11]МЕТАЛЛОСТРОЙ  Нояб.'!N25:O25,'[12]МЕТАЛЛОСТРОЙ  Дек.'!N25:O25)</f>
        <v>0</v>
      </c>
      <c r="P30" s="47"/>
      <c r="Q30" s="49">
        <f>SUM('[1]МЕТАЛЛОСТРОЙ Янв.'!P25:Q25,'[2]МЕТАЛЛОСТРОЙ Февр.'!P25:Q25,'[3]МЕТАЛЛОСТРОЙ Март'!P25:Q25,'[4]МЕТАЛЛОСТРОЙ  Апр.'!P25:Q25,'[5]МЕТАЛЛОСТРОЙ Май'!P25:Q25,'[6]МЕТАЛЛОСТРОЙ Июнь'!P25:Q25,'[7]МЕТАЛЛОСТРОЙ  Июль'!P25:Q25,'[8]МЕТАЛЛОСТРОЙ  Авг.'!P25:Q25,'[9]МЕТАЛЛОСТРОЙ  Сент.'!P25:Q25,'[10]МЕТАЛЛОСТРОЙ  Окт.'!P25:Q25+'[11]МЕТАЛЛОСТРОЙ  Нояб.'!P25:Q25,'[11]МЕТАЛЛОСТРОЙ  Нояб.'!P25:Q25,'[12]МЕТАЛЛОСТРОЙ  Дек.'!P25:Q25)</f>
        <v>0</v>
      </c>
      <c r="R30" s="47"/>
      <c r="S30" s="49">
        <f>SUM('[1]МЕТАЛЛОСТРОЙ Янв.'!R25:S25,'[2]МЕТАЛЛОСТРОЙ Февр.'!R25:S25,'[3]МЕТАЛЛОСТРОЙ Март'!R25:S25,'[4]МЕТАЛЛОСТРОЙ  Апр.'!R25:S25,'[5]МЕТАЛЛОСТРОЙ Май'!R25:S25,'[6]МЕТАЛЛОСТРОЙ Июнь'!R25:S25,'[7]МЕТАЛЛОСТРОЙ  Июль'!R25:S25,'[8]МЕТАЛЛОСТРОЙ  Авг.'!R25:S25,'[9]МЕТАЛЛОСТРОЙ  Сент.'!R25:S25,'[10]МЕТАЛЛОСТРОЙ  Окт.'!R25:S25+'[11]МЕТАЛЛОСТРОЙ  Нояб.'!R25:S25,'[11]МЕТАЛЛОСТРОЙ  Нояб.'!R25:S25,'[12]МЕТАЛЛОСТРОЙ  Дек.'!R25:S25)</f>
        <v>0</v>
      </c>
      <c r="T30" s="47"/>
      <c r="U30" s="49">
        <f>SUM('[1]МЕТАЛЛОСТРОЙ Янв.'!T25:U25,'[2]МЕТАЛЛОСТРОЙ Февр.'!T25:U25,'[3]МЕТАЛЛОСТРОЙ Март'!T25:U25,'[4]МЕТАЛЛОСТРОЙ  Апр.'!T25:U25,'[5]МЕТАЛЛОСТРОЙ Май'!T25:U25,'[6]МЕТАЛЛОСТРОЙ Июнь'!T25:U25,'[7]МЕТАЛЛОСТРОЙ  Июль'!T25:U25,'[8]МЕТАЛЛОСТРОЙ  Авг.'!T25:U25,'[9]МЕТАЛЛОСТРОЙ  Сент.'!T25:U25,'[10]МЕТАЛЛОСТРОЙ  Окт.'!T25:U25+'[11]МЕТАЛЛОСТРОЙ  Нояб.'!T25:U25,'[11]МЕТАЛЛОСТРОЙ  Нояб.'!T25:U25,'[12]МЕТАЛЛОСТРОЙ  Дек.'!T25:U25)</f>
        <v>0</v>
      </c>
      <c r="V30" s="47"/>
      <c r="W30" s="49">
        <f>SUM('[1]МЕТАЛЛОСТРОЙ Янв.'!V25:W25,'[2]МЕТАЛЛОСТРОЙ Февр.'!V25:W25,'[3]МЕТАЛЛОСТРОЙ Март'!V25:W25,'[4]МЕТАЛЛОСТРОЙ  Апр.'!V25:W25,'[5]МЕТАЛЛОСТРОЙ Май'!V25:W25,'[6]МЕТАЛЛОСТРОЙ Июнь'!V25:W25,'[7]МЕТАЛЛОСТРОЙ  Июль'!V25:W25,'[8]МЕТАЛЛОСТРОЙ  Авг.'!V25:W25,'[9]МЕТАЛЛОСТРОЙ  Сент.'!V25:W25,'[10]МЕТАЛЛОСТРОЙ  Окт.'!V25:W25+'[11]МЕТАЛЛОСТРОЙ  Нояб.'!V25:W25,'[11]МЕТАЛЛОСТРОЙ  Нояб.'!V25:W25,'[12]МЕТАЛЛОСТРОЙ  Дек.'!V25:W25)</f>
        <v>0</v>
      </c>
      <c r="X30" s="47"/>
      <c r="Y30" s="49">
        <f>SUM('[1]МЕТАЛЛОСТРОЙ Янв.'!X25:Y25,'[2]МЕТАЛЛОСТРОЙ Февр.'!X25:Y25,'[3]МЕТАЛЛОСТРОЙ Март'!X25:Y25,'[4]МЕТАЛЛОСТРОЙ  Апр.'!X25:Y25,'[5]МЕТАЛЛОСТРОЙ Май'!X25:Y25,'[6]МЕТАЛЛОСТРОЙ Июнь'!X25:Y25,'[7]МЕТАЛЛОСТРОЙ  Июль'!X25:Y25,'[8]МЕТАЛЛОСТРОЙ  Авг.'!X25:Y25,'[9]МЕТАЛЛОСТРОЙ  Сент.'!X25:Y25,'[10]МЕТАЛЛОСТРОЙ  Окт.'!X25:Y25+'[11]МЕТАЛЛОСТРОЙ  Нояб.'!X25:Y25,'[11]МЕТАЛЛОСТРОЙ  Нояб.'!X25:Y25,'[12]МЕТАЛЛОСТРОЙ  Дек.'!X25:Y25)</f>
        <v>0</v>
      </c>
      <c r="Z30" s="47"/>
      <c r="AA30" s="49">
        <f>SUM('[1]МЕТАЛЛОСТРОЙ Янв.'!Z25:AA25,'[2]МЕТАЛЛОСТРОЙ Февр.'!Z25:AA25,'[3]МЕТАЛЛОСТРОЙ Март'!Z25:AA25,'[4]МЕТАЛЛОСТРОЙ  Апр.'!Z25:AA25,'[5]МЕТАЛЛОСТРОЙ Май'!Z25:AA25,'[6]МЕТАЛЛОСТРОЙ Июнь'!Z25:AA25,'[7]МЕТАЛЛОСТРОЙ  Июль'!Z25:AA25,'[8]МЕТАЛЛОСТРОЙ  Авг.'!Z25:AA25,'[9]МЕТАЛЛОСТРОЙ  Сент.'!Z25:AA25,'[10]МЕТАЛЛОСТРОЙ  Окт.'!Z25:AA25+'[11]МЕТАЛЛОСТРОЙ  Нояб.'!Z25:AA25,'[11]МЕТАЛЛОСТРОЙ  Нояб.'!Z25:AA25,'[12]МЕТАЛЛОСТРОЙ  Дек.'!Z25:AA25)</f>
        <v>0</v>
      </c>
      <c r="AB30" s="47">
        <v>15</v>
      </c>
      <c r="AC30" s="49">
        <f>SUM('[1]МЕТАЛЛОСТРОЙ Янв.'!AB25:AC25,'[2]МЕТАЛЛОСТРОЙ Февр.'!AB25:AC25,'[3]МЕТАЛЛОСТРОЙ Март'!AB25:AC25,'[4]МЕТАЛЛОСТРОЙ  Апр.'!AB25:AC25,'[5]МЕТАЛЛОСТРОЙ Май'!AB25:AC25,'[6]МЕТАЛЛОСТРОЙ Июнь'!AB25:AC25,'[7]МЕТАЛЛОСТРОЙ  Июль'!AB25:AC25,'[8]МЕТАЛЛОСТРОЙ  Авг.'!AB25:AC25,'[9]МЕТАЛЛОСТРОЙ  Сент.'!AB25:AC25,'[10]МЕТАЛЛОСТРОЙ  Окт.'!AB25:AC25+'[11]МЕТАЛЛОСТРОЙ  Нояб.'!AB25:AC25,'[11]МЕТАЛЛОСТРОЙ  Нояб.'!AB25:AC25,'[12]МЕТАЛЛОСТРОЙ  Дек.'!AB25:AC25)</f>
        <v>0</v>
      </c>
      <c r="AD30" s="47"/>
      <c r="AE30" s="49">
        <f>SUM('[1]МЕТАЛЛОСТРОЙ Янв.'!AD25:AE25,'[2]МЕТАЛЛОСТРОЙ Февр.'!AD25:AE25,'[3]МЕТАЛЛОСТРОЙ Март'!AD25:AE25,'[4]МЕТАЛЛОСТРОЙ  Апр.'!AD25:AE25,'[5]МЕТАЛЛОСТРОЙ Май'!AD25:AE25,'[6]МЕТАЛЛОСТРОЙ Июнь'!AD25:AE25,'[7]МЕТАЛЛОСТРОЙ  Июль'!AD25:AE25,'[8]МЕТАЛЛОСТРОЙ  Авг.'!AD25:AE25,'[9]МЕТАЛЛОСТРОЙ  Сент.'!AD25:AE25,'[10]МЕТАЛЛОСТРОЙ  Окт.'!AD25:AE25+'[11]МЕТАЛЛОСТРОЙ  Нояб.'!AD25:AE25,'[11]МЕТАЛЛОСТРОЙ  Нояб.'!AD25:AE25,'[12]МЕТАЛЛОСТРОЙ  Дек.'!AD25:AE25)</f>
        <v>0</v>
      </c>
      <c r="AF30" s="47"/>
      <c r="AG30" s="49">
        <f>SUM('[1]МЕТАЛЛОСТРОЙ Янв.'!AF25:AG25,'[2]МЕТАЛЛОСТРОЙ Февр.'!AF25:AG25,'[3]МЕТАЛЛОСТРОЙ Март'!AF25:AG25,'[4]МЕТАЛЛОСТРОЙ  Апр.'!AF25:AG25,'[5]МЕТАЛЛОСТРОЙ Май'!AF25:AG25,'[6]МЕТАЛЛОСТРОЙ Июнь'!AF25:AG25,'[7]МЕТАЛЛОСТРОЙ  Июль'!AF25:AG25,'[8]МЕТАЛЛОСТРОЙ  Авг.'!AF25:AG25,'[9]МЕТАЛЛОСТРОЙ  Сент.'!AF25:AG25,'[10]МЕТАЛЛОСТРОЙ  Окт.'!AF25:AG25+'[11]МЕТАЛЛОСТРОЙ  Нояб.'!AF25:AG25,'[11]МЕТАЛЛОСТРОЙ  Нояб.'!AF25:AG25,'[12]МЕТАЛЛОСТРОЙ  Дек.'!AF25:AG25)</f>
        <v>0</v>
      </c>
      <c r="AH30" s="47"/>
      <c r="AI30" s="49">
        <f>SUM('[1]МЕТАЛЛОСТРОЙ Янв.'!AH25:AI25,'[2]МЕТАЛЛОСТРОЙ Февр.'!AH25:AI25,'[3]МЕТАЛЛОСТРОЙ Март'!AH25:AI25,'[4]МЕТАЛЛОСТРОЙ  Апр.'!AH25:AI25,'[5]МЕТАЛЛОСТРОЙ Май'!AH25:AI25,'[6]МЕТАЛЛОСТРОЙ Июнь'!AH25:AI25,'[7]МЕТАЛЛОСТРОЙ  Июль'!AH25:AI25,'[8]МЕТАЛЛОСТРОЙ  Авг.'!AH25:AI25,'[9]МЕТАЛЛОСТРОЙ  Сент.'!AH25:AI25,'[10]МЕТАЛЛОСТРОЙ  Окт.'!AH25:AI25+'[11]МЕТАЛЛОСТРОЙ  Нояб.'!AH25:AI25,'[11]МЕТАЛЛОСТРОЙ  Нояб.'!AH25:AI25,'[12]МЕТАЛЛОСТРОЙ  Дек.'!AH25:AI25)</f>
        <v>0</v>
      </c>
      <c r="AJ30" s="47"/>
      <c r="AK30" s="49">
        <f>SUM('[1]МЕТАЛЛОСТРОЙ Янв.'!AJ25:AK25,'[2]МЕТАЛЛОСТРОЙ Февр.'!AJ25:AK25,'[3]МЕТАЛЛОСТРОЙ Март'!AJ25:AK25,'[4]МЕТАЛЛОСТРОЙ  Апр.'!AJ25:AK25,'[5]МЕТАЛЛОСТРОЙ Май'!AJ25:AK25,'[6]МЕТАЛЛОСТРОЙ Июнь'!AJ25:AK25,'[7]МЕТАЛЛОСТРОЙ  Июль'!AJ25:AK25,'[8]МЕТАЛЛОСТРОЙ  Авг.'!AJ25:AK25,'[9]МЕТАЛЛОСТРОЙ  Сент.'!AJ25:AK25,'[10]МЕТАЛЛОСТРОЙ  Окт.'!AJ25:AK25+'[11]МЕТАЛЛОСТРОЙ  Нояб.'!AJ25:AK25,'[11]МЕТАЛЛОСТРОЙ  Нояб.'!AJ25:AK25,'[12]МЕТАЛЛОСТРОЙ  Дек.'!AJ25:AK25)</f>
        <v>0</v>
      </c>
      <c r="AL30" s="47"/>
      <c r="AM30" s="49">
        <f>SUM('[1]МЕТАЛЛОСТРОЙ Янв.'!AL25:AM25,'[2]МЕТАЛЛОСТРОЙ Февр.'!AL25:AM25,'[3]МЕТАЛЛОСТРОЙ Март'!AL25:AM25,'[4]МЕТАЛЛОСТРОЙ  Апр.'!AL25:AM25,'[5]МЕТАЛЛОСТРОЙ Май'!AL25:AM25,'[6]МЕТАЛЛОСТРОЙ Июнь'!AL25:AM25,'[7]МЕТАЛЛОСТРОЙ  Июль'!AL25:AM25,'[8]МЕТАЛЛОСТРОЙ  Авг.'!AL25:AM25,'[9]МЕТАЛЛОСТРОЙ  Сент.'!AL25:AM25,'[10]МЕТАЛЛОСТРОЙ  Окт.'!AL25:AM25+'[11]МЕТАЛЛОСТРОЙ  Нояб.'!AL25:AM25,'[11]МЕТАЛЛОСТРОЙ  Нояб.'!AL25:AM25,'[12]МЕТАЛЛОСТРОЙ  Дек.'!AL25:AM25)</f>
        <v>10</v>
      </c>
      <c r="AN30" s="47"/>
      <c r="AO30" s="49">
        <f>SUM('[1]МЕТАЛЛОСТРОЙ Янв.'!AN25:AO25,'[2]МЕТАЛЛОСТРОЙ Февр.'!AN25:AO25,'[3]МЕТАЛЛОСТРОЙ Март'!AN25:AO25,'[4]МЕТАЛЛОСТРОЙ  Апр.'!AN25:AO25,'[5]МЕТАЛЛОСТРОЙ Май'!AN25:AO25,'[6]МЕТАЛЛОСТРОЙ Июнь'!AN25:AO25,'[7]МЕТАЛЛОСТРОЙ  Июль'!AN25:AO25,'[8]МЕТАЛЛОСТРОЙ  Авг.'!AN25:AO25,'[9]МЕТАЛЛОСТРОЙ  Сент.'!AN25:AO25,'[10]МЕТАЛЛОСТРОЙ  Окт.'!AN25:AO25+'[11]МЕТАЛЛОСТРОЙ  Нояб.'!AN25:AO25,'[11]МЕТАЛЛОСТРОЙ  Нояб.'!AN25:AO25,'[12]МЕТАЛЛОСТРОЙ  Дек.'!AN25:AO25)</f>
        <v>69</v>
      </c>
      <c r="AP30" s="47"/>
      <c r="AQ30" s="49">
        <f>SUM('[1]МЕТАЛЛОСТРОЙ Янв.'!AP25:AQ25,'[2]МЕТАЛЛОСТРОЙ Февр.'!AP25:AQ25,'[3]МЕТАЛЛОСТРОЙ Март'!AP25:AQ25,'[4]МЕТАЛЛОСТРОЙ  Апр.'!AP25:AQ25,'[5]МЕТАЛЛОСТРОЙ Май'!AP25:AQ25,'[6]МЕТАЛЛОСТРОЙ Июнь'!AP25:AQ25,'[7]МЕТАЛЛОСТРОЙ  Июль'!AP25:AQ25,'[8]МЕТАЛЛОСТРОЙ  Авг.'!AP25:AQ25,'[9]МЕТАЛЛОСТРОЙ  Сент.'!AP25:AQ25,'[10]МЕТАЛЛОСТРОЙ  Окт.'!AP25:AQ25+'[11]МЕТАЛЛОСТРОЙ  Нояб.'!AP25:AQ25,'[11]МЕТАЛЛОСТРОЙ  Нояб.'!AP25:AQ25,'[12]МЕТАЛЛОСТРОЙ  Дек.'!AP25:AQ25)</f>
        <v>0</v>
      </c>
      <c r="AR30" s="47"/>
      <c r="AS30" s="49">
        <f>SUM('[1]МЕТАЛЛОСТРОЙ Янв.'!AR25:AS25,'[2]МЕТАЛЛОСТРОЙ Февр.'!AR25:AS25,'[3]МЕТАЛЛОСТРОЙ Март'!AR25:AS25,'[4]МЕТАЛЛОСТРОЙ  Апр.'!AR25:AS25,'[5]МЕТАЛЛОСТРОЙ Май'!AR25:AS25,'[6]МЕТАЛЛОСТРОЙ Июнь'!AR25:AS25,'[7]МЕТАЛЛОСТРОЙ  Июль'!AR25:AS25,'[8]МЕТАЛЛОСТРОЙ  Авг.'!AR25:AS25,'[9]МЕТАЛЛОСТРОЙ  Сент.'!AR25:AS25,'[10]МЕТАЛЛОСТРОЙ  Окт.'!AR25:AS25+'[11]МЕТАЛЛОСТРОЙ  Нояб.'!AR25:AS25,'[11]МЕТАЛЛОСТРОЙ  Нояб.'!AR25:AS25,'[12]МЕТАЛЛОСТРОЙ  Дек.'!AR25:AS25)</f>
        <v>0</v>
      </c>
      <c r="AT30" s="47"/>
      <c r="AU30" s="49">
        <f>SUM('[1]МЕТАЛЛОСТРОЙ Янв.'!AT25:AU25,'[2]МЕТАЛЛОСТРОЙ Февр.'!AT25:AU25,'[3]МЕТАЛЛОСТРОЙ Март'!AT25:AU25,'[4]МЕТАЛЛОСТРОЙ  Апр.'!AT25:AU25,'[5]МЕТАЛЛОСТРОЙ Май'!AT25:AU25,'[6]МЕТАЛЛОСТРОЙ Июнь'!AT25:AU25,'[7]МЕТАЛЛОСТРОЙ  Июль'!AT25:AU25,'[8]МЕТАЛЛОСТРОЙ  Авг.'!AT25:AU25,'[9]МЕТАЛЛОСТРОЙ  Сент.'!AT25:AU25,'[10]МЕТАЛЛОСТРОЙ  Окт.'!AT25:AU25+'[11]МЕТАЛЛОСТРОЙ  Нояб.'!AT25:AU25,'[11]МЕТАЛЛОСТРОЙ  Нояб.'!AT25:AU25,'[12]МЕТАЛЛОСТРОЙ  Дек.'!AT25:AU25)</f>
        <v>0</v>
      </c>
      <c r="AV30" s="47"/>
      <c r="AW30" s="49">
        <f>SUM('[1]МЕТАЛЛОСТРОЙ Янв.'!AV25:AW25,'[2]МЕТАЛЛОСТРОЙ Февр.'!AV25:AW25,'[3]МЕТАЛЛОСТРОЙ Март'!AV25:AW25,'[4]МЕТАЛЛОСТРОЙ  Апр.'!AV25:AW25,'[5]МЕТАЛЛОСТРОЙ Май'!AV25:AW25,'[6]МЕТАЛЛОСТРОЙ Июнь'!AV25:AW25,'[7]МЕТАЛЛОСТРОЙ  Июль'!AV25:AW25,'[8]МЕТАЛЛОСТРОЙ  Авг.'!AV25:AW25,'[9]МЕТАЛЛОСТРОЙ  Сент.'!AV25:AW25,'[10]МЕТАЛЛОСТРОЙ  Окт.'!AV25:AW25+'[11]МЕТАЛЛОСТРОЙ  Нояб.'!AV25:AW25,'[11]МЕТАЛЛОСТРОЙ  Нояб.'!AV25:AW25,'[12]МЕТАЛЛОСТРОЙ  Дек.'!AV25:AW25)</f>
        <v>0</v>
      </c>
      <c r="AX30" s="47"/>
      <c r="AY30" s="49">
        <f>SUM('[1]МЕТАЛЛОСТРОЙ Янв.'!AX25:AY25,'[2]МЕТАЛЛОСТРОЙ Февр.'!AX25:AY25,'[3]МЕТАЛЛОСТРОЙ Март'!AX25:AY25,'[4]МЕТАЛЛОСТРОЙ  Апр.'!AX25:AY25,'[5]МЕТАЛЛОСТРОЙ Май'!AX25:AY25,'[6]МЕТАЛЛОСТРОЙ Июнь'!AX25:AY25,'[7]МЕТАЛЛОСТРОЙ  Июль'!AX25:AY25,'[8]МЕТАЛЛОСТРОЙ  Авг.'!AX25:AY25,'[9]МЕТАЛЛОСТРОЙ  Сент.'!AX25:AY25,'[10]МЕТАЛЛОСТРОЙ  Окт.'!AX25:AY25+'[11]МЕТАЛЛОСТРОЙ  Нояб.'!AX25:AY25,'[11]МЕТАЛЛОСТРОЙ  Нояб.'!AX25:AY25,'[12]МЕТАЛЛОСТРОЙ  Дек.'!AX25:AY25)</f>
        <v>0</v>
      </c>
      <c r="AZ30" s="47"/>
      <c r="BA30" s="49">
        <f>SUM('[1]МЕТАЛЛОСТРОЙ Янв.'!AZ25:BA25,'[2]МЕТАЛЛОСТРОЙ Февр.'!AZ25:BA25,'[3]МЕТАЛЛОСТРОЙ Март'!AZ25:BA25,'[4]МЕТАЛЛОСТРОЙ  Апр.'!AZ25:BA25,'[5]МЕТАЛЛОСТРОЙ Май'!AZ25:BA25,'[6]МЕТАЛЛОСТРОЙ Июнь'!AZ25:BA25,'[7]МЕТАЛЛОСТРОЙ  Июль'!AZ25:BA25,'[8]МЕТАЛЛОСТРОЙ  Авг.'!AZ25:BA25,'[9]МЕТАЛЛОСТРОЙ  Сент.'!AZ25:BA25,'[10]МЕТАЛЛОСТРОЙ  Окт.'!AZ25:BA25+'[11]МЕТАЛЛОСТРОЙ  Нояб.'!AZ25:BA25,'[11]МЕТАЛЛОСТРОЙ  Нояб.'!AZ25:BA25,'[12]МЕТАЛЛОСТРОЙ  Дек.'!AZ25:BA25)</f>
        <v>0</v>
      </c>
      <c r="BB30" s="47"/>
      <c r="BC30" s="49">
        <f>SUM('[1]МЕТАЛЛОСТРОЙ Янв.'!BB25:BC25,'[2]МЕТАЛЛОСТРОЙ Февр.'!BB25:BC25,'[3]МЕТАЛЛОСТРОЙ Март'!BB25:BC25,'[4]МЕТАЛЛОСТРОЙ  Апр.'!BB25:BC25,'[5]МЕТАЛЛОСТРОЙ Май'!BB25:BC25,'[6]МЕТАЛЛОСТРОЙ Июнь'!BB25:BC25,'[7]МЕТАЛЛОСТРОЙ  Июль'!BB25:BC25,'[8]МЕТАЛЛОСТРОЙ  Авг.'!BB25:BC25,'[9]МЕТАЛЛОСТРОЙ  Сент.'!BB25:BC25,'[10]МЕТАЛЛОСТРОЙ  Окт.'!BB25:BC25+'[11]МЕТАЛЛОСТРОЙ  Нояб.'!BB25:BC25,'[11]МЕТАЛЛОСТРОЙ  Нояб.'!BB25:BC25,'[12]МЕТАЛЛОСТРОЙ  Дек.'!BB25:BC25)</f>
        <v>0</v>
      </c>
      <c r="BD30" s="47"/>
      <c r="BE30" s="49">
        <f>SUM('[1]МЕТАЛЛОСТРОЙ Янв.'!BD25:BE25,'[2]МЕТАЛЛОСТРОЙ Февр.'!BD25:BE25,'[3]МЕТАЛЛОСТРОЙ Март'!BD25:BE25,'[4]МЕТАЛЛОСТРОЙ  Апр.'!BD25:BE25,'[5]МЕТАЛЛОСТРОЙ Май'!BD25:BE25,'[6]МЕТАЛЛОСТРОЙ Июнь'!BD25:BE25,'[7]МЕТАЛЛОСТРОЙ  Июль'!BD25:BE25,'[8]МЕТАЛЛОСТРОЙ  Авг.'!BD25:BE25,'[9]МЕТАЛЛОСТРОЙ  Сент.'!BD25:BE25,'[10]МЕТАЛЛОСТРОЙ  Окт.'!BD25:BE25+'[11]МЕТАЛЛОСТРОЙ  Нояб.'!BD25:BE25,'[11]МЕТАЛЛОСТРОЙ  Нояб.'!BD25:BE25,'[12]МЕТАЛЛОСТРОЙ  Дек.'!BD25:BE25)</f>
        <v>0</v>
      </c>
      <c r="BF30" s="47"/>
      <c r="BG30" s="49">
        <f>SUM('[1]МЕТАЛЛОСТРОЙ Янв.'!BF25:BG25,'[2]МЕТАЛЛОСТРОЙ Февр.'!BF25:BG25,'[3]МЕТАЛЛОСТРОЙ Март'!BF25:BG25,'[4]МЕТАЛЛОСТРОЙ  Апр.'!BF25:BG25,'[5]МЕТАЛЛОСТРОЙ Май'!BF25:BG25,'[6]МЕТАЛЛОСТРОЙ Июнь'!BF25:BG25,'[7]МЕТАЛЛОСТРОЙ  Июль'!BF25:BG25,'[8]МЕТАЛЛОСТРОЙ  Авг.'!BF25:BG25,'[9]МЕТАЛЛОСТРОЙ  Сент.'!BF25:BG25,'[10]МЕТАЛЛОСТРОЙ  Окт.'!BF25:BG25+'[11]МЕТАЛЛОСТРОЙ  Нояб.'!BF25:BG25,'[11]МЕТАЛЛОСТРОЙ  Нояб.'!BF25:BG25,'[12]МЕТАЛЛОСТРОЙ  Дек.'!BF25:BG25)</f>
        <v>0</v>
      </c>
      <c r="BH30" s="47"/>
      <c r="BI30" s="49">
        <f>SUM('[1]МЕТАЛЛОСТРОЙ Янв.'!BH25:BI25,'[2]МЕТАЛЛОСТРОЙ Февр.'!BH25:BI25,'[3]МЕТАЛЛОСТРОЙ Март'!BH25:BI25,'[4]МЕТАЛЛОСТРОЙ  Апр.'!BH25:BI25,'[5]МЕТАЛЛОСТРОЙ Май'!BH25:BI25,'[6]МЕТАЛЛОСТРОЙ Июнь'!BH25:BI25,'[7]МЕТАЛЛОСТРОЙ  Июль'!BH25:BI25,'[8]МЕТАЛЛОСТРОЙ  Авг.'!BH25:BI25,'[9]МЕТАЛЛОСТРОЙ  Сент.'!BH25:BI25,'[10]МЕТАЛЛОСТРОЙ  Окт.'!BH25:BI25+'[11]МЕТАЛЛОСТРОЙ  Нояб.'!BH25:BI25,'[11]МЕТАЛЛОСТРОЙ  Нояб.'!BH25:BI25,'[12]МЕТАЛЛОСТРОЙ  Дек.'!BH25:BI25)</f>
        <v>0</v>
      </c>
      <c r="BJ30" s="47"/>
      <c r="BK30" s="49">
        <f>SUM('[1]МЕТАЛЛОСТРОЙ Янв.'!BJ25:BK25,'[2]МЕТАЛЛОСТРОЙ Февр.'!BJ25:BK25,'[3]МЕТАЛЛОСТРОЙ Март'!BJ25:BK25,'[4]МЕТАЛЛОСТРОЙ  Апр.'!BJ25:BK25,'[5]МЕТАЛЛОСТРОЙ Май'!BJ25:BK25,'[6]МЕТАЛЛОСТРОЙ Июнь'!BJ25:BK25,'[7]МЕТАЛЛОСТРОЙ  Июль'!BJ25:BK25,'[8]МЕТАЛЛОСТРОЙ  Авг.'!BJ25:BK25,'[9]МЕТАЛЛОСТРОЙ  Сент.'!BJ25:BK25,'[10]МЕТАЛЛОСТРОЙ  Окт.'!BJ25:BK25+'[11]МЕТАЛЛОСТРОЙ  Нояб.'!BJ25:BK25,'[11]МЕТАЛЛОСТРОЙ  Нояб.'!BJ25:BK25,'[12]МЕТАЛЛОСТРОЙ  Дек.'!BJ25:BK25)</f>
        <v>0</v>
      </c>
      <c r="BL30" s="47"/>
      <c r="BM30" s="49">
        <f>SUM('[1]МЕТАЛЛОСТРОЙ Янв.'!BL25:BM25,'[2]МЕТАЛЛОСТРОЙ Февр.'!BL25:BM25,'[3]МЕТАЛЛОСТРОЙ Март'!BL25:BM25,'[4]МЕТАЛЛОСТРОЙ  Апр.'!BL25:BM25,'[5]МЕТАЛЛОСТРОЙ Май'!BL25:BM25,'[6]МЕТАЛЛОСТРОЙ Июнь'!BL25:BM25,'[7]МЕТАЛЛОСТРОЙ  Июль'!BL25:BM25,'[8]МЕТАЛЛОСТРОЙ  Авг.'!BL25:BM25,'[9]МЕТАЛЛОСТРОЙ  Сент.'!BL25:BM25,'[10]МЕТАЛЛОСТРОЙ  Окт.'!BL25:BM25+'[11]МЕТАЛЛОСТРОЙ  Нояб.'!BL25:BM25,'[11]МЕТАЛЛОСТРОЙ  Нояб.'!BL25:BM25,'[12]МЕТАЛЛОСТРОЙ  Дек.'!BL25:BM25)</f>
        <v>0</v>
      </c>
      <c r="BN30" s="47"/>
      <c r="BO30" s="49">
        <f>SUM('[1]МЕТАЛЛОСТРОЙ Янв.'!BN25:BO25,'[2]МЕТАЛЛОСТРОЙ Февр.'!BN25:BO25,'[3]МЕТАЛЛОСТРОЙ Март'!BN25:BO25,'[4]МЕТАЛЛОСТРОЙ  Апр.'!BN25:BO25,'[5]МЕТАЛЛОСТРОЙ Май'!BN25:BO25,'[6]МЕТАЛЛОСТРОЙ Июнь'!BN25:BO25,'[7]МЕТАЛЛОСТРОЙ  Июль'!BN25:BO25,'[8]МЕТАЛЛОСТРОЙ  Авг.'!BN25:BO25,'[9]МЕТАЛЛОСТРОЙ  Сент.'!BN25:BO25,'[10]МЕТАЛЛОСТРОЙ  Окт.'!BN25:BO25+'[11]МЕТАЛЛОСТРОЙ  Нояб.'!BN25:BO25,'[11]МЕТАЛЛОСТРОЙ  Нояб.'!BN25:BO25,'[12]МЕТАЛЛОСТРОЙ  Дек.'!BN25:BO25)</f>
        <v>0</v>
      </c>
      <c r="BP30" s="47"/>
      <c r="BQ30" s="49">
        <f>SUM('[1]МЕТАЛЛОСТРОЙ Янв.'!BP25:BQ25,'[2]МЕТАЛЛОСТРОЙ Февр.'!BP25:BQ25,'[3]МЕТАЛЛОСТРОЙ Март'!BP25:BQ25,'[4]МЕТАЛЛОСТРОЙ  Апр.'!BP25:BQ25,'[5]МЕТАЛЛОСТРОЙ Май'!BP25:BQ25,'[6]МЕТАЛЛОСТРОЙ Июнь'!BP25:BQ25,'[7]МЕТАЛЛОСТРОЙ  Июль'!BP25:BQ25,'[8]МЕТАЛЛОСТРОЙ  Авг.'!BP25:BQ25,'[9]МЕТАЛЛОСТРОЙ  Сент.'!BP25:BQ25,'[10]МЕТАЛЛОСТРОЙ  Окт.'!BP25:BQ25+'[11]МЕТАЛЛОСТРОЙ  Нояб.'!BP25:BQ25,'[11]МЕТАЛЛОСТРОЙ  Нояб.'!BP25:BQ25,'[12]МЕТАЛЛОСТРОЙ  Дек.'!BP25:BQ25)</f>
        <v>0</v>
      </c>
      <c r="BR30" s="47"/>
      <c r="BS30" s="49">
        <f>SUM('[1]МЕТАЛЛОСТРОЙ Янв.'!BR25:BS25,'[2]МЕТАЛЛОСТРОЙ Февр.'!BR25:BS25,'[3]МЕТАЛЛОСТРОЙ Март'!BR25:BS25,'[4]МЕТАЛЛОСТРОЙ  Апр.'!BR25:BS25,'[5]МЕТАЛЛОСТРОЙ Май'!BR25:BS25,'[6]МЕТАЛЛОСТРОЙ Июнь'!BR25:BS25,'[7]МЕТАЛЛОСТРОЙ  Июль'!BR25:BS25,'[8]МЕТАЛЛОСТРОЙ  Авг.'!BR25:BS25,'[9]МЕТАЛЛОСТРОЙ  Сент.'!BR25:BS25,'[10]МЕТАЛЛОСТРОЙ  Окт.'!BR25:BS25+'[11]МЕТАЛЛОСТРОЙ  Нояб.'!BR25:BS25,'[11]МЕТАЛЛОСТРОЙ  Нояб.'!BR25:BS25,'[12]МЕТАЛЛОСТРОЙ  Дек.'!BR25:BS25)</f>
        <v>0</v>
      </c>
      <c r="BT30" s="47"/>
      <c r="BU30" s="49">
        <f>SUM('[1]МЕТАЛЛОСТРОЙ Янв.'!BT25:BU25,'[2]МЕТАЛЛОСТРОЙ Февр.'!BT25:BU25,'[3]МЕТАЛЛОСТРОЙ Март'!BT25:BU25,'[4]МЕТАЛЛОСТРОЙ  Апр.'!BT25:BU25,'[5]МЕТАЛЛОСТРОЙ Май'!BT25:BU25,'[6]МЕТАЛЛОСТРОЙ Июнь'!BT25:BU25,'[7]МЕТАЛЛОСТРОЙ  Июль'!BT25:BU25,'[8]МЕТАЛЛОСТРОЙ  Авг.'!BT25:BU25,'[9]МЕТАЛЛОСТРОЙ  Сент.'!BT25:BU25,'[10]МЕТАЛЛОСТРОЙ  Окт.'!BT25:BU25+'[11]МЕТАЛЛОСТРОЙ  Нояб.'!BT25:BU25,'[11]МЕТАЛЛОСТРОЙ  Нояб.'!BT25:BU25,'[12]МЕТАЛЛОСТРОЙ  Дек.'!BT25:BU25)</f>
        <v>0</v>
      </c>
      <c r="BV30" s="47"/>
      <c r="BW30" s="49">
        <f>SUM('[1]МЕТАЛЛОСТРОЙ Янв.'!BV25:BW25,'[2]МЕТАЛЛОСТРОЙ Февр.'!BV25:BW25,'[3]МЕТАЛЛОСТРОЙ Март'!BV25:BW25,'[4]МЕТАЛЛОСТРОЙ  Апр.'!BV25:BW25,'[5]МЕТАЛЛОСТРОЙ Май'!BV25:BW25,'[6]МЕТАЛЛОСТРОЙ Июнь'!BV25:BW25,'[7]МЕТАЛЛОСТРОЙ  Июль'!BV25:BW25,'[8]МЕТАЛЛОСТРОЙ  Авг.'!BV25:BW25,'[9]МЕТАЛЛОСТРОЙ  Сент.'!BV25:BW25,'[10]МЕТАЛЛОСТРОЙ  Окт.'!BV25:BW25+'[11]МЕТАЛЛОСТРОЙ  Нояб.'!BV25:BW25,'[11]МЕТАЛЛОСТРОЙ  Нояб.'!BV25:BW25,'[12]МЕТАЛЛОСТРОЙ  Дек.'!BV25:BW25)</f>
        <v>0</v>
      </c>
      <c r="BX30" s="47"/>
      <c r="BY30" s="49">
        <f>SUM('[1]МЕТАЛЛОСТРОЙ Янв.'!BX25:BY25,'[2]МЕТАЛЛОСТРОЙ Февр.'!BX25:BY25,'[3]МЕТАЛЛОСТРОЙ Март'!BX25:BY25,'[4]МЕТАЛЛОСТРОЙ  Апр.'!BX25:BY25,'[5]МЕТАЛЛОСТРОЙ Май'!BX25:BY25,'[6]МЕТАЛЛОСТРОЙ Июнь'!BX25:BY25,'[7]МЕТАЛЛОСТРОЙ  Июль'!BX25:BY25,'[8]МЕТАЛЛОСТРОЙ  Авг.'!BX25:BY25,'[9]МЕТАЛЛОСТРОЙ  Сент.'!BX25:BY25,'[10]МЕТАЛЛОСТРОЙ  Окт.'!BX25:BY25+'[11]МЕТАЛЛОСТРОЙ  Нояб.'!BX25:BY25,'[11]МЕТАЛЛОСТРОЙ  Нояб.'!BX25:BY25,'[12]МЕТАЛЛОСТРОЙ  Дек.'!BX25:BY25)</f>
        <v>0</v>
      </c>
      <c r="BZ30" s="47"/>
      <c r="CA30" s="49">
        <f>SUM('[1]МЕТАЛЛОСТРОЙ Янв.'!BZ25:CA25,'[2]МЕТАЛЛОСТРОЙ Февр.'!BZ25:CA25,'[3]МЕТАЛЛОСТРОЙ Март'!BZ25:CA25,'[4]МЕТАЛЛОСТРОЙ  Апр.'!BZ25:CA25,'[5]МЕТАЛЛОСТРОЙ Май'!BZ25:CA25,'[6]МЕТАЛЛОСТРОЙ Июнь'!BZ25:CA25,'[7]МЕТАЛЛОСТРОЙ  Июль'!BZ25:CA25,'[8]МЕТАЛЛОСТРОЙ  Авг.'!BZ25:CA25,'[9]МЕТАЛЛОСТРОЙ  Сент.'!BZ25:CA25,'[10]МЕТАЛЛОСТРОЙ  Окт.'!BZ25:CA25+'[11]МЕТАЛЛОСТРОЙ  Нояб.'!BZ25:CA25,'[11]МЕТАЛЛОСТРОЙ  Нояб.'!BZ25:CA25,'[12]МЕТАЛЛОСТРОЙ  Дек.'!BZ25:CA25)</f>
        <v>0</v>
      </c>
      <c r="CB30" s="47"/>
      <c r="CC30" s="49">
        <f>SUM('[1]МЕТАЛЛОСТРОЙ Янв.'!CB25:CC25,'[2]МЕТАЛЛОСТРОЙ Февр.'!CB25:CC25,'[3]МЕТАЛЛОСТРОЙ Март'!CB25:CC25,'[4]МЕТАЛЛОСТРОЙ  Апр.'!CB25:CC25,'[5]МЕТАЛЛОСТРОЙ Май'!CB25:CC25,'[6]МЕТАЛЛОСТРОЙ Июнь'!CB25:CC25,'[7]МЕТАЛЛОСТРОЙ  Июль'!CB25:CC25,'[8]МЕТАЛЛОСТРОЙ  Авг.'!CB25:CC25,'[9]МЕТАЛЛОСТРОЙ  Сент.'!CB25:CC25,'[10]МЕТАЛЛОСТРОЙ  Окт.'!CB25:CC25+'[11]МЕТАЛЛОСТРОЙ  Нояб.'!CB25:CC25,'[11]МЕТАЛЛОСТРОЙ  Нояб.'!CB25:CC25,'[12]МЕТАЛЛОСТРОЙ  Дек.'!CB25:CC25)</f>
        <v>0</v>
      </c>
      <c r="CD30" s="47"/>
      <c r="CE30" s="49">
        <f>SUM('[1]МЕТАЛЛОСТРОЙ Янв.'!CD25:CE25,'[2]МЕТАЛЛОСТРОЙ Февр.'!CD25:CE25,'[3]МЕТАЛЛОСТРОЙ Март'!CD25:CE25,'[4]МЕТАЛЛОСТРОЙ  Апр.'!CD25:CE25,'[5]МЕТАЛЛОСТРОЙ Май'!CD25:CE25,'[6]МЕТАЛЛОСТРОЙ Июнь'!CD25:CE25,'[7]МЕТАЛЛОСТРОЙ  Июль'!CD25:CE25,'[8]МЕТАЛЛОСТРОЙ  Авг.'!CD25:CE25,'[9]МЕТАЛЛОСТРОЙ  Сент.'!CD25:CE25,'[10]МЕТАЛЛОСТРОЙ  Окт.'!CD25:CE25+'[11]МЕТАЛЛОСТРОЙ  Нояб.'!CD25:CE25,'[11]МЕТАЛЛОСТРОЙ  Нояб.'!CD25:CE25,'[12]МЕТАЛЛОСТРОЙ  Дек.'!CD25:CE25)</f>
        <v>0</v>
      </c>
      <c r="CF30" s="47"/>
      <c r="CG30" s="49">
        <f>SUM('[1]МЕТАЛЛОСТРОЙ Янв.'!CF25:CG25,'[2]МЕТАЛЛОСТРОЙ Февр.'!CF25:CG25,'[3]МЕТАЛЛОСТРОЙ Март'!CF25:CG25,'[4]МЕТАЛЛОСТРОЙ  Апр.'!CF25:CG25,'[5]МЕТАЛЛОСТРОЙ Май'!CF25:CG25,'[6]МЕТАЛЛОСТРОЙ Июнь'!CF25:CG25,'[7]МЕТАЛЛОСТРОЙ  Июль'!CF25:CG25,'[8]МЕТАЛЛОСТРОЙ  Авг.'!CF25:CG25,'[9]МЕТАЛЛОСТРОЙ  Сент.'!CF25:CG25,'[10]МЕТАЛЛОСТРОЙ  Окт.'!CF25:CG25+'[11]МЕТАЛЛОСТРОЙ  Нояб.'!CF25:CG25,'[11]МЕТАЛЛОСТРОЙ  Нояб.'!CF25:CG25,'[12]МЕТАЛЛОСТРОЙ  Дек.'!CF25:CG25)</f>
        <v>0</v>
      </c>
      <c r="CH30" s="47">
        <v>20</v>
      </c>
      <c r="CI30" s="49">
        <f>SUM('[1]МЕТАЛЛОСТРОЙ Янв.'!CH25:CI25,'[2]МЕТАЛЛОСТРОЙ Февр.'!CH25:CI25,'[3]МЕТАЛЛОСТРОЙ Март'!CH25:CI25,'[4]МЕТАЛЛОСТРОЙ  Апр.'!CH25:CI25,'[5]МЕТАЛЛОСТРОЙ Май'!CH25:CI25,'[6]МЕТАЛЛОСТРОЙ Июнь'!CH25:CI25,'[7]МЕТАЛЛОСТРОЙ  Июль'!CH25:CI25,'[8]МЕТАЛЛОСТРОЙ  Авг.'!CH25:CI25,'[9]МЕТАЛЛОСТРОЙ  Сент.'!CH25:CI25,'[10]МЕТАЛЛОСТРОЙ  Окт.'!CH25:CI25+'[11]МЕТАЛЛОСТРОЙ  Нояб.'!CH25:CI25,'[11]МЕТАЛЛОСТРОЙ  Нояб.'!CH25:CI25,'[12]МЕТАЛЛОСТРОЙ  Дек.'!CH25:CI25)</f>
        <v>25</v>
      </c>
      <c r="CJ30" s="47"/>
      <c r="CK30" s="49">
        <f>SUM('[1]МЕТАЛЛОСТРОЙ Янв.'!CJ25:CK25,'[2]МЕТАЛЛОСТРОЙ Февр.'!CJ25:CK25,'[3]МЕТАЛЛОСТРОЙ Март'!CJ25:CK25,'[4]МЕТАЛЛОСТРОЙ  Апр.'!CJ25:CK25,'[5]МЕТАЛЛОСТРОЙ Май'!CJ25:CK25,'[6]МЕТАЛЛОСТРОЙ Июнь'!CJ25:CK25,'[7]МЕТАЛЛОСТРОЙ  Июль'!CJ25:CK25,'[8]МЕТАЛЛОСТРОЙ  Авг.'!CJ25:CK25,'[9]МЕТАЛЛОСТРОЙ  Сент.'!CJ25:CK25,'[10]МЕТАЛЛОСТРОЙ  Окт.'!CJ25:CK25+'[11]МЕТАЛЛОСТРОЙ  Нояб.'!CJ25:CK25,'[11]МЕТАЛЛОСТРОЙ  Нояб.'!CJ25:CK25,'[12]МЕТАЛЛОСТРОЙ  Дек.'!CJ25:CK25)</f>
        <v>0</v>
      </c>
      <c r="CL30" s="47"/>
      <c r="CM30" s="49">
        <f>SUM('[1]МЕТАЛЛОСТРОЙ Янв.'!CL25:CM25,'[2]МЕТАЛЛОСТРОЙ Февр.'!CL25:CM25,'[3]МЕТАЛЛОСТРОЙ Март'!CL25:CM25,'[4]МЕТАЛЛОСТРОЙ  Апр.'!CL25:CM25,'[5]МЕТАЛЛОСТРОЙ Май'!CL25:CM25,'[6]МЕТАЛЛОСТРОЙ Июнь'!CL25:CM25,'[7]МЕТАЛЛОСТРОЙ  Июль'!CL25:CM25,'[8]МЕТАЛЛОСТРОЙ  Авг.'!CL25:CM25,'[9]МЕТАЛЛОСТРОЙ  Сент.'!CL25:CM25,'[10]МЕТАЛЛОСТРОЙ  Окт.'!CL25:CM25+'[11]МЕТАЛЛОСТРОЙ  Нояб.'!CL25:CM25,'[11]МЕТАЛЛОСТРОЙ  Нояб.'!CL25:CM25,'[12]МЕТАЛЛОСТРОЙ  Дек.'!CL25:CM25)</f>
        <v>0</v>
      </c>
      <c r="CN30" s="47"/>
      <c r="CO30" s="49">
        <f>SUM('[1]МЕТАЛЛОСТРОЙ Янв.'!CN25:CO25,'[2]МЕТАЛЛОСТРОЙ Февр.'!CN25:CO25,'[3]МЕТАЛЛОСТРОЙ Март'!CN25:CO25,'[4]МЕТАЛЛОСТРОЙ  Апр.'!CN25:CO25,'[5]МЕТАЛЛОСТРОЙ Май'!CN25:CO25,'[6]МЕТАЛЛОСТРОЙ Июнь'!CN25:CO25,'[7]МЕТАЛЛОСТРОЙ  Июль'!CN25:CO25,'[8]МЕТАЛЛОСТРОЙ  Авг.'!CN25:CO25,'[9]МЕТАЛЛОСТРОЙ  Сент.'!CN25:CO25,'[10]МЕТАЛЛОСТРОЙ  Окт.'!CN25:CO25+'[11]МЕТАЛЛОСТРОЙ  Нояб.'!CN25:CO25,'[11]МЕТАЛЛОСТРОЙ  Нояб.'!CN25:CO25,'[12]МЕТАЛЛОСТРОЙ  Дек.'!CN25:CO25)</f>
        <v>0</v>
      </c>
      <c r="CQ30" s="94"/>
    </row>
    <row r="31" spans="1:95" ht="15.95" customHeight="1" x14ac:dyDescent="0.25">
      <c r="A31" s="198"/>
      <c r="B31" s="233"/>
      <c r="C31" s="22" t="s">
        <v>5</v>
      </c>
      <c r="D31" s="47"/>
      <c r="E31" s="49">
        <f>SUM('[1]МЕТАЛЛОСТРОЙ Янв.'!D26:E26,'[2]МЕТАЛЛОСТРОЙ Февр.'!D26:E26,'[3]МЕТАЛЛОСТРОЙ Март'!D26:E26,'[4]МЕТАЛЛОСТРОЙ  Апр.'!D26:E26,'[5]МЕТАЛЛОСТРОЙ Май'!D26:E26,'[6]МЕТАЛЛОСТРОЙ Июнь'!D26:E26,'[7]МЕТАЛЛОСТРОЙ  Июль'!D26:E26,'[8]МЕТАЛЛОСТРОЙ  Авг.'!D26:E26,'[9]МЕТАЛЛОСТРОЙ  Сент.'!D26:E26,'[10]МЕТАЛЛОСТРОЙ  Окт.'!D26:E26+'[11]МЕТАЛЛОСТРОЙ  Нояб.'!D26:E26,'[11]МЕТАЛЛОСТРОЙ  Нояб.'!D26:E26,'[12]МЕТАЛЛОСТРОЙ  Дек.'!D26:E26)</f>
        <v>0</v>
      </c>
      <c r="F31" s="47"/>
      <c r="G31" s="49">
        <f>SUM('[1]МЕТАЛЛОСТРОЙ Янв.'!F26:G26,'[2]МЕТАЛЛОСТРОЙ Февр.'!F26:G26,'[3]МЕТАЛЛОСТРОЙ Март'!F26:G26,'[4]МЕТАЛЛОСТРОЙ  Апр.'!F26:G26,'[5]МЕТАЛЛОСТРОЙ Май'!F26:G26,'[6]МЕТАЛЛОСТРОЙ Июнь'!F26:G26,'[7]МЕТАЛЛОСТРОЙ  Июль'!F26:G26,'[8]МЕТАЛЛОСТРОЙ  Авг.'!F26:G26,'[9]МЕТАЛЛОСТРОЙ  Сент.'!F26:G26,'[10]МЕТАЛЛОСТРОЙ  Окт.'!F26:G26+'[11]МЕТАЛЛОСТРОЙ  Нояб.'!F26:G26,'[11]МЕТАЛЛОСТРОЙ  Нояб.'!F26:G26,'[12]МЕТАЛЛОСТРОЙ  Дек.'!F26:G26)</f>
        <v>0</v>
      </c>
      <c r="H31" s="47"/>
      <c r="I31" s="49">
        <f>SUM('[1]МЕТАЛЛОСТРОЙ Янв.'!H26:I26,'[2]МЕТАЛЛОСТРОЙ Февр.'!H26:I26,'[3]МЕТАЛЛОСТРОЙ Март'!H26:I26,'[4]МЕТАЛЛОСТРОЙ  Апр.'!H26:I26,'[5]МЕТАЛЛОСТРОЙ Май'!H26:I26,'[6]МЕТАЛЛОСТРОЙ Июнь'!H26:I26,'[7]МЕТАЛЛОСТРОЙ  Июль'!H26:I26,'[8]МЕТАЛЛОСТРОЙ  Авг.'!H26:I26,'[9]МЕТАЛЛОСТРОЙ  Сент.'!H26:I26,'[10]МЕТАЛЛОСТРОЙ  Окт.'!H26:I26+'[11]МЕТАЛЛОСТРОЙ  Нояб.'!H26:I26,'[11]МЕТАЛЛОСТРОЙ  Нояб.'!H26:I26,'[12]МЕТАЛЛОСТРОЙ  Дек.'!H26:I26)</f>
        <v>0</v>
      </c>
      <c r="J31" s="47"/>
      <c r="K31" s="49">
        <f>SUM('[1]МЕТАЛЛОСТРОЙ Янв.'!J26:K26,'[2]МЕТАЛЛОСТРОЙ Февр.'!J26:K26,'[3]МЕТАЛЛОСТРОЙ Март'!J26:K26,'[4]МЕТАЛЛОСТРОЙ  Апр.'!J26:K26,'[5]МЕТАЛЛОСТРОЙ Май'!J26:K26,'[6]МЕТАЛЛОСТРОЙ Июнь'!J26:K26,'[7]МЕТАЛЛОСТРОЙ  Июль'!J26:K26,'[8]МЕТАЛЛОСТРОЙ  Авг.'!J26:K26,'[9]МЕТАЛЛОСТРОЙ  Сент.'!J26:K26,'[10]МЕТАЛЛОСТРОЙ  Окт.'!J26:K26+'[11]МЕТАЛЛОСТРОЙ  Нояб.'!J26:K26,'[11]МЕТАЛЛОСТРОЙ  Нояб.'!J26:K26,'[12]МЕТАЛЛОСТРОЙ  Дек.'!J26:K26)</f>
        <v>0</v>
      </c>
      <c r="L31" s="47"/>
      <c r="M31" s="49">
        <f>SUM('[1]МЕТАЛЛОСТРОЙ Янв.'!L26:M26,'[2]МЕТАЛЛОСТРОЙ Февр.'!L26:M26,'[3]МЕТАЛЛОСТРОЙ Март'!L26:M26,'[4]МЕТАЛЛОСТРОЙ  Апр.'!L26:M26,'[5]МЕТАЛЛОСТРОЙ Май'!L26:M26,'[6]МЕТАЛЛОСТРОЙ Июнь'!L26:M26,'[7]МЕТАЛЛОСТРОЙ  Июль'!L26:M26,'[8]МЕТАЛЛОСТРОЙ  Авг.'!L26:M26,'[9]МЕТАЛЛОСТРОЙ  Сент.'!L26:M26,'[10]МЕТАЛЛОСТРОЙ  Окт.'!L26:M26+'[11]МЕТАЛЛОСТРОЙ  Нояб.'!L26:M26,'[11]МЕТАЛЛОСТРОЙ  Нояб.'!L26:M26,'[12]МЕТАЛЛОСТРОЙ  Дек.'!L26:M26)</f>
        <v>0</v>
      </c>
      <c r="N31" s="47"/>
      <c r="O31" s="49">
        <f>SUM('[1]МЕТАЛЛОСТРОЙ Янв.'!N26:O26,'[2]МЕТАЛЛОСТРОЙ Февр.'!N26:O26,'[3]МЕТАЛЛОСТРОЙ Март'!N26:O26,'[4]МЕТАЛЛОСТРОЙ  Апр.'!N26:O26,'[5]МЕТАЛЛОСТРОЙ Май'!N26:O26,'[6]МЕТАЛЛОСТРОЙ Июнь'!N26:O26,'[7]МЕТАЛЛОСТРОЙ  Июль'!N26:O26,'[8]МЕТАЛЛОСТРОЙ  Авг.'!N26:O26,'[9]МЕТАЛЛОСТРОЙ  Сент.'!N26:O26,'[10]МЕТАЛЛОСТРОЙ  Окт.'!N26:O26+'[11]МЕТАЛЛОСТРОЙ  Нояб.'!N26:O26,'[11]МЕТАЛЛОСТРОЙ  Нояб.'!N26:O26,'[12]МЕТАЛЛОСТРОЙ  Дек.'!N26:O26)</f>
        <v>0</v>
      </c>
      <c r="P31" s="47"/>
      <c r="Q31" s="49">
        <f>SUM('[1]МЕТАЛЛОСТРОЙ Янв.'!P26:Q26,'[2]МЕТАЛЛОСТРОЙ Февр.'!P26:Q26,'[3]МЕТАЛЛОСТРОЙ Март'!P26:Q26,'[4]МЕТАЛЛОСТРОЙ  Апр.'!P26:Q26,'[5]МЕТАЛЛОСТРОЙ Май'!P26:Q26,'[6]МЕТАЛЛОСТРОЙ Июнь'!P26:Q26,'[7]МЕТАЛЛОСТРОЙ  Июль'!P26:Q26,'[8]МЕТАЛЛОСТРОЙ  Авг.'!P26:Q26,'[9]МЕТАЛЛОСТРОЙ  Сент.'!P26:Q26,'[10]МЕТАЛЛОСТРОЙ  Окт.'!P26:Q26+'[11]МЕТАЛЛОСТРОЙ  Нояб.'!P26:Q26,'[11]МЕТАЛЛОСТРОЙ  Нояб.'!P26:Q26,'[12]МЕТАЛЛОСТРОЙ  Дек.'!P26:Q26)</f>
        <v>0</v>
      </c>
      <c r="R31" s="47"/>
      <c r="S31" s="49">
        <f>SUM('[1]МЕТАЛЛОСТРОЙ Янв.'!R26:S26,'[2]МЕТАЛЛОСТРОЙ Февр.'!R26:S26,'[3]МЕТАЛЛОСТРОЙ Март'!R26:S26,'[4]МЕТАЛЛОСТРОЙ  Апр.'!R26:S26,'[5]МЕТАЛЛОСТРОЙ Май'!R26:S26,'[6]МЕТАЛЛОСТРОЙ Июнь'!R26:S26,'[7]МЕТАЛЛОСТРОЙ  Июль'!R26:S26,'[8]МЕТАЛЛОСТРОЙ  Авг.'!R26:S26,'[9]МЕТАЛЛОСТРОЙ  Сент.'!R26:S26,'[10]МЕТАЛЛОСТРОЙ  Окт.'!R26:S26+'[11]МЕТАЛЛОСТРОЙ  Нояб.'!R26:S26,'[11]МЕТАЛЛОСТРОЙ  Нояб.'!R26:S26,'[12]МЕТАЛЛОСТРОЙ  Дек.'!R26:S26)</f>
        <v>0</v>
      </c>
      <c r="T31" s="47"/>
      <c r="U31" s="49">
        <f>SUM('[1]МЕТАЛЛОСТРОЙ Янв.'!T26:U26,'[2]МЕТАЛЛОСТРОЙ Февр.'!T26:U26,'[3]МЕТАЛЛОСТРОЙ Март'!T26:U26,'[4]МЕТАЛЛОСТРОЙ  Апр.'!T26:U26,'[5]МЕТАЛЛОСТРОЙ Май'!T26:U26,'[6]МЕТАЛЛОСТРОЙ Июнь'!T26:U26,'[7]МЕТАЛЛОСТРОЙ  Июль'!T26:U26,'[8]МЕТАЛЛОСТРОЙ  Авг.'!T26:U26,'[9]МЕТАЛЛОСТРОЙ  Сент.'!T26:U26,'[10]МЕТАЛЛОСТРОЙ  Окт.'!T26:U26+'[11]МЕТАЛЛОСТРОЙ  Нояб.'!T26:U26,'[11]МЕТАЛЛОСТРОЙ  Нояб.'!T26:U26,'[12]МЕТАЛЛОСТРОЙ  Дек.'!T26:U26)</f>
        <v>0</v>
      </c>
      <c r="V31" s="47"/>
      <c r="W31" s="49">
        <f>SUM('[1]МЕТАЛЛОСТРОЙ Янв.'!V26:W26,'[2]МЕТАЛЛОСТРОЙ Февр.'!V26:W26,'[3]МЕТАЛЛОСТРОЙ Март'!V26:W26,'[4]МЕТАЛЛОСТРОЙ  Апр.'!V26:W26,'[5]МЕТАЛЛОСТРОЙ Май'!V26:W26,'[6]МЕТАЛЛОСТРОЙ Июнь'!V26:W26,'[7]МЕТАЛЛОСТРОЙ  Июль'!V26:W26,'[8]МЕТАЛЛОСТРОЙ  Авг.'!V26:W26,'[9]МЕТАЛЛОСТРОЙ  Сент.'!V26:W26,'[10]МЕТАЛЛОСТРОЙ  Окт.'!V26:W26+'[11]МЕТАЛЛОСТРОЙ  Нояб.'!V26:W26,'[11]МЕТАЛЛОСТРОЙ  Нояб.'!V26:W26,'[12]МЕТАЛЛОСТРОЙ  Дек.'!V26:W26)</f>
        <v>0</v>
      </c>
      <c r="X31" s="47"/>
      <c r="Y31" s="49">
        <f>SUM('[1]МЕТАЛЛОСТРОЙ Янв.'!X26:Y26,'[2]МЕТАЛЛОСТРОЙ Февр.'!X26:Y26,'[3]МЕТАЛЛОСТРОЙ Март'!X26:Y26,'[4]МЕТАЛЛОСТРОЙ  Апр.'!X26:Y26,'[5]МЕТАЛЛОСТРОЙ Май'!X26:Y26,'[6]МЕТАЛЛОСТРОЙ Июнь'!X26:Y26,'[7]МЕТАЛЛОСТРОЙ  Июль'!X26:Y26,'[8]МЕТАЛЛОСТРОЙ  Авг.'!X26:Y26,'[9]МЕТАЛЛОСТРОЙ  Сент.'!X26:Y26,'[10]МЕТАЛЛОСТРОЙ  Окт.'!X26:Y26+'[11]МЕТАЛЛОСТРОЙ  Нояб.'!X26:Y26,'[11]МЕТАЛЛОСТРОЙ  Нояб.'!X26:Y26,'[12]МЕТАЛЛОСТРОЙ  Дек.'!X26:Y26)</f>
        <v>0</v>
      </c>
      <c r="Z31" s="47"/>
      <c r="AA31" s="49">
        <f>SUM('[1]МЕТАЛЛОСТРОЙ Янв.'!Z26:AA26,'[2]МЕТАЛЛОСТРОЙ Февр.'!Z26:AA26,'[3]МЕТАЛЛОСТРОЙ Март'!Z26:AA26,'[4]МЕТАЛЛОСТРОЙ  Апр.'!Z26:AA26,'[5]МЕТАЛЛОСТРОЙ Май'!Z26:AA26,'[6]МЕТАЛЛОСТРОЙ Июнь'!Z26:AA26,'[7]МЕТАЛЛОСТРОЙ  Июль'!Z26:AA26,'[8]МЕТАЛЛОСТРОЙ  Авг.'!Z26:AA26,'[9]МЕТАЛЛОСТРОЙ  Сент.'!Z26:AA26,'[10]МЕТАЛЛОСТРОЙ  Окт.'!Z26:AA26+'[11]МЕТАЛЛОСТРОЙ  Нояб.'!Z26:AA26,'[11]МЕТАЛЛОСТРОЙ  Нояб.'!Z26:AA26,'[12]МЕТАЛЛОСТРОЙ  Дек.'!Z26:AA26)</f>
        <v>0</v>
      </c>
      <c r="AB31" s="55">
        <v>13.5</v>
      </c>
      <c r="AC31" s="49">
        <f>SUM('[1]МЕТАЛЛОСТРОЙ Янв.'!AB26:AC26,'[2]МЕТАЛЛОСТРОЙ Февр.'!AB26:AC26,'[3]МЕТАЛЛОСТРОЙ Март'!AB26:AC26,'[4]МЕТАЛЛОСТРОЙ  Апр.'!AB26:AC26,'[5]МЕТАЛЛОСТРОЙ Май'!AB26:AC26,'[6]МЕТАЛЛОСТРОЙ Июнь'!AB26:AC26,'[7]МЕТАЛЛОСТРОЙ  Июль'!AB26:AC26,'[8]МЕТАЛЛОСТРОЙ  Авг.'!AB26:AC26,'[9]МЕТАЛЛОСТРОЙ  Сент.'!AB26:AC26,'[10]МЕТАЛЛОСТРОЙ  Окт.'!AB26:AC26+'[11]МЕТАЛЛОСТРОЙ  Нояб.'!AB26:AC26,'[11]МЕТАЛЛОСТРОЙ  Нояб.'!AB26:AC26,'[12]МЕТАЛЛОСТРОЙ  Дек.'!AB26:AC26)</f>
        <v>0</v>
      </c>
      <c r="AD31" s="47"/>
      <c r="AE31" s="49">
        <f>SUM('[1]МЕТАЛЛОСТРОЙ Янв.'!AD26:AE26,'[2]МЕТАЛЛОСТРОЙ Февр.'!AD26:AE26,'[3]МЕТАЛЛОСТРОЙ Март'!AD26:AE26,'[4]МЕТАЛЛОСТРОЙ  Апр.'!AD26:AE26,'[5]МЕТАЛЛОСТРОЙ Май'!AD26:AE26,'[6]МЕТАЛЛОСТРОЙ Июнь'!AD26:AE26,'[7]МЕТАЛЛОСТРОЙ  Июль'!AD26:AE26,'[8]МЕТАЛЛОСТРОЙ  Авг.'!AD26:AE26,'[9]МЕТАЛЛОСТРОЙ  Сент.'!AD26:AE26,'[10]МЕТАЛЛОСТРОЙ  Окт.'!AD26:AE26+'[11]МЕТАЛЛОСТРОЙ  Нояб.'!AD26:AE26,'[11]МЕТАЛЛОСТРОЙ  Нояб.'!AD26:AE26,'[12]МЕТАЛЛОСТРОЙ  Дек.'!AD26:AE26)</f>
        <v>0</v>
      </c>
      <c r="AF31" s="47"/>
      <c r="AG31" s="49">
        <f>SUM('[1]МЕТАЛЛОСТРОЙ Янв.'!AF26:AG26,'[2]МЕТАЛЛОСТРОЙ Февр.'!AF26:AG26,'[3]МЕТАЛЛОСТРОЙ Март'!AF26:AG26,'[4]МЕТАЛЛОСТРОЙ  Апр.'!AF26:AG26,'[5]МЕТАЛЛОСТРОЙ Май'!AF26:AG26,'[6]МЕТАЛЛОСТРОЙ Июнь'!AF26:AG26,'[7]МЕТАЛЛОСТРОЙ  Июль'!AF26:AG26,'[8]МЕТАЛЛОСТРОЙ  Авг.'!AF26:AG26,'[9]МЕТАЛЛОСТРОЙ  Сент.'!AF26:AG26,'[10]МЕТАЛЛОСТРОЙ  Окт.'!AF26:AG26+'[11]МЕТАЛЛОСТРОЙ  Нояб.'!AF26:AG26,'[11]МЕТАЛЛОСТРОЙ  Нояб.'!AF26:AG26,'[12]МЕТАЛЛОСТРОЙ  Дек.'!AF26:AG26)</f>
        <v>0</v>
      </c>
      <c r="AH31" s="47"/>
      <c r="AI31" s="49">
        <f>SUM('[1]МЕТАЛЛОСТРОЙ Янв.'!AH26:AI26,'[2]МЕТАЛЛОСТРОЙ Февр.'!AH26:AI26,'[3]МЕТАЛЛОСТРОЙ Март'!AH26:AI26,'[4]МЕТАЛЛОСТРОЙ  Апр.'!AH26:AI26,'[5]МЕТАЛЛОСТРОЙ Май'!AH26:AI26,'[6]МЕТАЛЛОСТРОЙ Июнь'!AH26:AI26,'[7]МЕТАЛЛОСТРОЙ  Июль'!AH26:AI26,'[8]МЕТАЛЛОСТРОЙ  Авг.'!AH26:AI26,'[9]МЕТАЛЛОСТРОЙ  Сент.'!AH26:AI26,'[10]МЕТАЛЛОСТРОЙ  Окт.'!AH26:AI26+'[11]МЕТАЛЛОСТРОЙ  Нояб.'!AH26:AI26,'[11]МЕТАЛЛОСТРОЙ  Нояб.'!AH26:AI26,'[12]МЕТАЛЛОСТРОЙ  Дек.'!AH26:AI26)</f>
        <v>0</v>
      </c>
      <c r="AJ31" s="47"/>
      <c r="AK31" s="49">
        <f>SUM('[1]МЕТАЛЛОСТРОЙ Янв.'!AJ26:AK26,'[2]МЕТАЛЛОСТРОЙ Февр.'!AJ26:AK26,'[3]МЕТАЛЛОСТРОЙ Март'!AJ26:AK26,'[4]МЕТАЛЛОСТРОЙ  Апр.'!AJ26:AK26,'[5]МЕТАЛЛОСТРОЙ Май'!AJ26:AK26,'[6]МЕТАЛЛОСТРОЙ Июнь'!AJ26:AK26,'[7]МЕТАЛЛОСТРОЙ  Июль'!AJ26:AK26,'[8]МЕТАЛЛОСТРОЙ  Авг.'!AJ26:AK26,'[9]МЕТАЛЛОСТРОЙ  Сент.'!AJ26:AK26,'[10]МЕТАЛЛОСТРОЙ  Окт.'!AJ26:AK26+'[11]МЕТАЛЛОСТРОЙ  Нояб.'!AJ26:AK26,'[11]МЕТАЛЛОСТРОЙ  Нояб.'!AJ26:AK26,'[12]МЕТАЛЛОСТРОЙ  Дек.'!AJ26:AK26)</f>
        <v>0</v>
      </c>
      <c r="AL31" s="47"/>
      <c r="AM31" s="49">
        <f>SUM('[1]МЕТАЛЛОСТРОЙ Янв.'!AL26:AM26,'[2]МЕТАЛЛОСТРОЙ Февр.'!AL26:AM26,'[3]МЕТАЛЛОСТРОЙ Март'!AL26:AM26,'[4]МЕТАЛЛОСТРОЙ  Апр.'!AL26:AM26,'[5]МЕТАЛЛОСТРОЙ Май'!AL26:AM26,'[6]МЕТАЛЛОСТРОЙ Июнь'!AL26:AM26,'[7]МЕТАЛЛОСТРОЙ  Июль'!AL26:AM26,'[8]МЕТАЛЛОСТРОЙ  Авг.'!AL26:AM26,'[9]МЕТАЛЛОСТРОЙ  Сент.'!AL26:AM26,'[10]МЕТАЛЛОСТРОЙ  Окт.'!AL26:AM26+'[11]МЕТАЛЛОСТРОЙ  Нояб.'!AL26:AM26,'[11]МЕТАЛЛОСТРОЙ  Нояб.'!AL26:AM26,'[12]МЕТАЛЛОСТРОЙ  Дек.'!AL26:AM26)</f>
        <v>6.1340000000000003</v>
      </c>
      <c r="AN31" s="47"/>
      <c r="AO31" s="49">
        <f>SUM('[1]МЕТАЛЛОСТРОЙ Янв.'!AN26:AO26,'[2]МЕТАЛЛОСТРОЙ Февр.'!AN26:AO26,'[3]МЕТАЛЛОСТРОЙ Март'!AN26:AO26,'[4]МЕТАЛЛОСТРОЙ  Апр.'!AN26:AO26,'[5]МЕТАЛЛОСТРОЙ Май'!AN26:AO26,'[6]МЕТАЛЛОСТРОЙ Июнь'!AN26:AO26,'[7]МЕТАЛЛОСТРОЙ  Июль'!AN26:AO26,'[8]МЕТАЛЛОСТРОЙ  Авг.'!AN26:AO26,'[9]МЕТАЛЛОСТРОЙ  Сент.'!AN26:AO26,'[10]МЕТАЛЛОСТРОЙ  Окт.'!AN26:AO26+'[11]МЕТАЛЛОСТРОЙ  Нояб.'!AN26:AO26,'[11]МЕТАЛЛОСТРОЙ  Нояб.'!AN26:AO26,'[12]МЕТАЛЛОСТРОЙ  Дек.'!AN26:AO26)</f>
        <v>51.180999999999997</v>
      </c>
      <c r="AP31" s="47"/>
      <c r="AQ31" s="49">
        <f>SUM('[1]МЕТАЛЛОСТРОЙ Янв.'!AP26:AQ26,'[2]МЕТАЛЛОСТРОЙ Февр.'!AP26:AQ26,'[3]МЕТАЛЛОСТРОЙ Март'!AP26:AQ26,'[4]МЕТАЛЛОСТРОЙ  Апр.'!AP26:AQ26,'[5]МЕТАЛЛОСТРОЙ Май'!AP26:AQ26,'[6]МЕТАЛЛОСТРОЙ Июнь'!AP26:AQ26,'[7]МЕТАЛЛОСТРОЙ  Июль'!AP26:AQ26,'[8]МЕТАЛЛОСТРОЙ  Авг.'!AP26:AQ26,'[9]МЕТАЛЛОСТРОЙ  Сент.'!AP26:AQ26,'[10]МЕТАЛЛОСТРОЙ  Окт.'!AP26:AQ26+'[11]МЕТАЛЛОСТРОЙ  Нояб.'!AP26:AQ26,'[11]МЕТАЛЛОСТРОЙ  Нояб.'!AP26:AQ26,'[12]МЕТАЛЛОСТРОЙ  Дек.'!AP26:AQ26)</f>
        <v>0</v>
      </c>
      <c r="AR31" s="47"/>
      <c r="AS31" s="49">
        <f>SUM('[1]МЕТАЛЛОСТРОЙ Янв.'!AR26:AS26,'[2]МЕТАЛЛОСТРОЙ Февр.'!AR26:AS26,'[3]МЕТАЛЛОСТРОЙ Март'!AR26:AS26,'[4]МЕТАЛЛОСТРОЙ  Апр.'!AR26:AS26,'[5]МЕТАЛЛОСТРОЙ Май'!AR26:AS26,'[6]МЕТАЛЛОСТРОЙ Июнь'!AR26:AS26,'[7]МЕТАЛЛОСТРОЙ  Июль'!AR26:AS26,'[8]МЕТАЛЛОСТРОЙ  Авг.'!AR26:AS26,'[9]МЕТАЛЛОСТРОЙ  Сент.'!AR26:AS26,'[10]МЕТАЛЛОСТРОЙ  Окт.'!AR26:AS26+'[11]МЕТАЛЛОСТРОЙ  Нояб.'!AR26:AS26,'[11]МЕТАЛЛОСТРОЙ  Нояб.'!AR26:AS26,'[12]МЕТАЛЛОСТРОЙ  Дек.'!AR26:AS26)</f>
        <v>0</v>
      </c>
      <c r="AT31" s="47"/>
      <c r="AU31" s="49">
        <f>SUM('[1]МЕТАЛЛОСТРОЙ Янв.'!AT26:AU26,'[2]МЕТАЛЛОСТРОЙ Февр.'!AT26:AU26,'[3]МЕТАЛЛОСТРОЙ Март'!AT26:AU26,'[4]МЕТАЛЛОСТРОЙ  Апр.'!AT26:AU26,'[5]МЕТАЛЛОСТРОЙ Май'!AT26:AU26,'[6]МЕТАЛЛОСТРОЙ Июнь'!AT26:AU26,'[7]МЕТАЛЛОСТРОЙ  Июль'!AT26:AU26,'[8]МЕТАЛЛОСТРОЙ  Авг.'!AT26:AU26,'[9]МЕТАЛЛОСТРОЙ  Сент.'!AT26:AU26,'[10]МЕТАЛЛОСТРОЙ  Окт.'!AT26:AU26+'[11]МЕТАЛЛОСТРОЙ  Нояб.'!AT26:AU26,'[11]МЕТАЛЛОСТРОЙ  Нояб.'!AT26:AU26,'[12]МЕТАЛЛОСТРОЙ  Дек.'!AT26:AU26)</f>
        <v>0</v>
      </c>
      <c r="AV31" s="47"/>
      <c r="AW31" s="49">
        <f>SUM('[1]МЕТАЛЛОСТРОЙ Янв.'!AV26:AW26,'[2]МЕТАЛЛОСТРОЙ Февр.'!AV26:AW26,'[3]МЕТАЛЛОСТРОЙ Март'!AV26:AW26,'[4]МЕТАЛЛОСТРОЙ  Апр.'!AV26:AW26,'[5]МЕТАЛЛОСТРОЙ Май'!AV26:AW26,'[6]МЕТАЛЛОСТРОЙ Июнь'!AV26:AW26,'[7]МЕТАЛЛОСТРОЙ  Июль'!AV26:AW26,'[8]МЕТАЛЛОСТРОЙ  Авг.'!AV26:AW26,'[9]МЕТАЛЛОСТРОЙ  Сент.'!AV26:AW26,'[10]МЕТАЛЛОСТРОЙ  Окт.'!AV26:AW26+'[11]МЕТАЛЛОСТРОЙ  Нояб.'!AV26:AW26,'[11]МЕТАЛЛОСТРОЙ  Нояб.'!AV26:AW26,'[12]МЕТАЛЛОСТРОЙ  Дек.'!AV26:AW26)</f>
        <v>0</v>
      </c>
      <c r="AX31" s="47"/>
      <c r="AY31" s="49">
        <f>SUM('[1]МЕТАЛЛОСТРОЙ Янв.'!AX26:AY26,'[2]МЕТАЛЛОСТРОЙ Февр.'!AX26:AY26,'[3]МЕТАЛЛОСТРОЙ Март'!AX26:AY26,'[4]МЕТАЛЛОСТРОЙ  Апр.'!AX26:AY26,'[5]МЕТАЛЛОСТРОЙ Май'!AX26:AY26,'[6]МЕТАЛЛОСТРОЙ Июнь'!AX26:AY26,'[7]МЕТАЛЛОСТРОЙ  Июль'!AX26:AY26,'[8]МЕТАЛЛОСТРОЙ  Авг.'!AX26:AY26,'[9]МЕТАЛЛОСТРОЙ  Сент.'!AX26:AY26,'[10]МЕТАЛЛОСТРОЙ  Окт.'!AX26:AY26+'[11]МЕТАЛЛОСТРОЙ  Нояб.'!AX26:AY26,'[11]МЕТАЛЛОСТРОЙ  Нояб.'!AX26:AY26,'[12]МЕТАЛЛОСТРОЙ  Дек.'!AX26:AY26)</f>
        <v>0</v>
      </c>
      <c r="AZ31" s="47"/>
      <c r="BA31" s="49">
        <f>SUM('[1]МЕТАЛЛОСТРОЙ Янв.'!AZ26:BA26,'[2]МЕТАЛЛОСТРОЙ Февр.'!AZ26:BA26,'[3]МЕТАЛЛОСТРОЙ Март'!AZ26:BA26,'[4]МЕТАЛЛОСТРОЙ  Апр.'!AZ26:BA26,'[5]МЕТАЛЛОСТРОЙ Май'!AZ26:BA26,'[6]МЕТАЛЛОСТРОЙ Июнь'!AZ26:BA26,'[7]МЕТАЛЛОСТРОЙ  Июль'!AZ26:BA26,'[8]МЕТАЛЛОСТРОЙ  Авг.'!AZ26:BA26,'[9]МЕТАЛЛОСТРОЙ  Сент.'!AZ26:BA26,'[10]МЕТАЛЛОСТРОЙ  Окт.'!AZ26:BA26+'[11]МЕТАЛЛОСТРОЙ  Нояб.'!AZ26:BA26,'[11]МЕТАЛЛОСТРОЙ  Нояб.'!AZ26:BA26,'[12]МЕТАЛЛОСТРОЙ  Дек.'!AZ26:BA26)</f>
        <v>0</v>
      </c>
      <c r="BB31" s="47"/>
      <c r="BC31" s="49">
        <f>SUM('[1]МЕТАЛЛОСТРОЙ Янв.'!BB26:BC26,'[2]МЕТАЛЛОСТРОЙ Февр.'!BB26:BC26,'[3]МЕТАЛЛОСТРОЙ Март'!BB26:BC26,'[4]МЕТАЛЛОСТРОЙ  Апр.'!BB26:BC26,'[5]МЕТАЛЛОСТРОЙ Май'!BB26:BC26,'[6]МЕТАЛЛОСТРОЙ Июнь'!BB26:BC26,'[7]МЕТАЛЛОСТРОЙ  Июль'!BB26:BC26,'[8]МЕТАЛЛОСТРОЙ  Авг.'!BB26:BC26,'[9]МЕТАЛЛОСТРОЙ  Сент.'!BB26:BC26,'[10]МЕТАЛЛОСТРОЙ  Окт.'!BB26:BC26+'[11]МЕТАЛЛОСТРОЙ  Нояб.'!BB26:BC26,'[11]МЕТАЛЛОСТРОЙ  Нояб.'!BB26:BC26,'[12]МЕТАЛЛОСТРОЙ  Дек.'!BB26:BC26)</f>
        <v>0</v>
      </c>
      <c r="BD31" s="47"/>
      <c r="BE31" s="49">
        <f>SUM('[1]МЕТАЛЛОСТРОЙ Янв.'!BD26:BE26,'[2]МЕТАЛЛОСТРОЙ Февр.'!BD26:BE26,'[3]МЕТАЛЛОСТРОЙ Март'!BD26:BE26,'[4]МЕТАЛЛОСТРОЙ  Апр.'!BD26:BE26,'[5]МЕТАЛЛОСТРОЙ Май'!BD26:BE26,'[6]МЕТАЛЛОСТРОЙ Июнь'!BD26:BE26,'[7]МЕТАЛЛОСТРОЙ  Июль'!BD26:BE26,'[8]МЕТАЛЛОСТРОЙ  Авг.'!BD26:BE26,'[9]МЕТАЛЛОСТРОЙ  Сент.'!BD26:BE26,'[10]МЕТАЛЛОСТРОЙ  Окт.'!BD26:BE26+'[11]МЕТАЛЛОСТРОЙ  Нояб.'!BD26:BE26,'[11]МЕТАЛЛОСТРОЙ  Нояб.'!BD26:BE26,'[12]МЕТАЛЛОСТРОЙ  Дек.'!BD26:BE26)</f>
        <v>0</v>
      </c>
      <c r="BF31" s="47"/>
      <c r="BG31" s="49">
        <f>SUM('[1]МЕТАЛЛОСТРОЙ Янв.'!BF26:BG26,'[2]МЕТАЛЛОСТРОЙ Февр.'!BF26:BG26,'[3]МЕТАЛЛОСТРОЙ Март'!BF26:BG26,'[4]МЕТАЛЛОСТРОЙ  Апр.'!BF26:BG26,'[5]МЕТАЛЛОСТРОЙ Май'!BF26:BG26,'[6]МЕТАЛЛОСТРОЙ Июнь'!BF26:BG26,'[7]МЕТАЛЛОСТРОЙ  Июль'!BF26:BG26,'[8]МЕТАЛЛОСТРОЙ  Авг.'!BF26:BG26,'[9]МЕТАЛЛОСТРОЙ  Сент.'!BF26:BG26,'[10]МЕТАЛЛОСТРОЙ  Окт.'!BF26:BG26+'[11]МЕТАЛЛОСТРОЙ  Нояб.'!BF26:BG26,'[11]МЕТАЛЛОСТРОЙ  Нояб.'!BF26:BG26,'[12]МЕТАЛЛОСТРОЙ  Дек.'!BF26:BG26)</f>
        <v>0</v>
      </c>
      <c r="BH31" s="47"/>
      <c r="BI31" s="49">
        <f>SUM('[1]МЕТАЛЛОСТРОЙ Янв.'!BH26:BI26,'[2]МЕТАЛЛОСТРОЙ Февр.'!BH26:BI26,'[3]МЕТАЛЛОСТРОЙ Март'!BH26:BI26,'[4]МЕТАЛЛОСТРОЙ  Апр.'!BH26:BI26,'[5]МЕТАЛЛОСТРОЙ Май'!BH26:BI26,'[6]МЕТАЛЛОСТРОЙ Июнь'!BH26:BI26,'[7]МЕТАЛЛОСТРОЙ  Июль'!BH26:BI26,'[8]МЕТАЛЛОСТРОЙ  Авг.'!BH26:BI26,'[9]МЕТАЛЛОСТРОЙ  Сент.'!BH26:BI26,'[10]МЕТАЛЛОСТРОЙ  Окт.'!BH26:BI26+'[11]МЕТАЛЛОСТРОЙ  Нояб.'!BH26:BI26,'[11]МЕТАЛЛОСТРОЙ  Нояб.'!BH26:BI26,'[12]МЕТАЛЛОСТРОЙ  Дек.'!BH26:BI26)</f>
        <v>0</v>
      </c>
      <c r="BJ31" s="47"/>
      <c r="BK31" s="49">
        <f>SUM('[1]МЕТАЛЛОСТРОЙ Янв.'!BJ26:BK26,'[2]МЕТАЛЛОСТРОЙ Февр.'!BJ26:BK26,'[3]МЕТАЛЛОСТРОЙ Март'!BJ26:BK26,'[4]МЕТАЛЛОСТРОЙ  Апр.'!BJ26:BK26,'[5]МЕТАЛЛОСТРОЙ Май'!BJ26:BK26,'[6]МЕТАЛЛОСТРОЙ Июнь'!BJ26:BK26,'[7]МЕТАЛЛОСТРОЙ  Июль'!BJ26:BK26,'[8]МЕТАЛЛОСТРОЙ  Авг.'!BJ26:BK26,'[9]МЕТАЛЛОСТРОЙ  Сент.'!BJ26:BK26,'[10]МЕТАЛЛОСТРОЙ  Окт.'!BJ26:BK26+'[11]МЕТАЛЛОСТРОЙ  Нояб.'!BJ26:BK26,'[11]МЕТАЛЛОСТРОЙ  Нояб.'!BJ26:BK26,'[12]МЕТАЛЛОСТРОЙ  Дек.'!BJ26:BK26)</f>
        <v>0</v>
      </c>
      <c r="BL31" s="47"/>
      <c r="BM31" s="49">
        <f>SUM('[1]МЕТАЛЛОСТРОЙ Янв.'!BL26:BM26,'[2]МЕТАЛЛОСТРОЙ Февр.'!BL26:BM26,'[3]МЕТАЛЛОСТРОЙ Март'!BL26:BM26,'[4]МЕТАЛЛОСТРОЙ  Апр.'!BL26:BM26,'[5]МЕТАЛЛОСТРОЙ Май'!BL26:BM26,'[6]МЕТАЛЛОСТРОЙ Июнь'!BL26:BM26,'[7]МЕТАЛЛОСТРОЙ  Июль'!BL26:BM26,'[8]МЕТАЛЛОСТРОЙ  Авг.'!BL26:BM26,'[9]МЕТАЛЛОСТРОЙ  Сент.'!BL26:BM26,'[10]МЕТАЛЛОСТРОЙ  Окт.'!BL26:BM26+'[11]МЕТАЛЛОСТРОЙ  Нояб.'!BL26:BM26,'[11]МЕТАЛЛОСТРОЙ  Нояб.'!BL26:BM26,'[12]МЕТАЛЛОСТРОЙ  Дек.'!BL26:BM26)</f>
        <v>0</v>
      </c>
      <c r="BN31" s="47"/>
      <c r="BO31" s="49">
        <f>SUM('[1]МЕТАЛЛОСТРОЙ Янв.'!BN26:BO26,'[2]МЕТАЛЛОСТРОЙ Февр.'!BN26:BO26,'[3]МЕТАЛЛОСТРОЙ Март'!BN26:BO26,'[4]МЕТАЛЛОСТРОЙ  Апр.'!BN26:BO26,'[5]МЕТАЛЛОСТРОЙ Май'!BN26:BO26,'[6]МЕТАЛЛОСТРОЙ Июнь'!BN26:BO26,'[7]МЕТАЛЛОСТРОЙ  Июль'!BN26:BO26,'[8]МЕТАЛЛОСТРОЙ  Авг.'!BN26:BO26,'[9]МЕТАЛЛОСТРОЙ  Сент.'!BN26:BO26,'[10]МЕТАЛЛОСТРОЙ  Окт.'!BN26:BO26+'[11]МЕТАЛЛОСТРОЙ  Нояб.'!BN26:BO26,'[11]МЕТАЛЛОСТРОЙ  Нояб.'!BN26:BO26,'[12]МЕТАЛЛОСТРОЙ  Дек.'!BN26:BO26)</f>
        <v>0</v>
      </c>
      <c r="BP31" s="47"/>
      <c r="BQ31" s="49">
        <f>SUM('[1]МЕТАЛЛОСТРОЙ Янв.'!BP26:BQ26,'[2]МЕТАЛЛОСТРОЙ Февр.'!BP26:BQ26,'[3]МЕТАЛЛОСТРОЙ Март'!BP26:BQ26,'[4]МЕТАЛЛОСТРОЙ  Апр.'!BP26:BQ26,'[5]МЕТАЛЛОСТРОЙ Май'!BP26:BQ26,'[6]МЕТАЛЛОСТРОЙ Июнь'!BP26:BQ26,'[7]МЕТАЛЛОСТРОЙ  Июль'!BP26:BQ26,'[8]МЕТАЛЛОСТРОЙ  Авг.'!BP26:BQ26,'[9]МЕТАЛЛОСТРОЙ  Сент.'!BP26:BQ26,'[10]МЕТАЛЛОСТРОЙ  Окт.'!BP26:BQ26+'[11]МЕТАЛЛОСТРОЙ  Нояб.'!BP26:BQ26,'[11]МЕТАЛЛОСТРОЙ  Нояб.'!BP26:BQ26,'[12]МЕТАЛЛОСТРОЙ  Дек.'!BP26:BQ26)</f>
        <v>0</v>
      </c>
      <c r="BR31" s="47"/>
      <c r="BS31" s="49">
        <f>SUM('[1]МЕТАЛЛОСТРОЙ Янв.'!BR26:BS26,'[2]МЕТАЛЛОСТРОЙ Февр.'!BR26:BS26,'[3]МЕТАЛЛОСТРОЙ Март'!BR26:BS26,'[4]МЕТАЛЛОСТРОЙ  Апр.'!BR26:BS26,'[5]МЕТАЛЛОСТРОЙ Май'!BR26:BS26,'[6]МЕТАЛЛОСТРОЙ Июнь'!BR26:BS26,'[7]МЕТАЛЛОСТРОЙ  Июль'!BR26:BS26,'[8]МЕТАЛЛОСТРОЙ  Авг.'!BR26:BS26,'[9]МЕТАЛЛОСТРОЙ  Сент.'!BR26:BS26,'[10]МЕТАЛЛОСТРОЙ  Окт.'!BR26:BS26+'[11]МЕТАЛЛОСТРОЙ  Нояб.'!BR26:BS26,'[11]МЕТАЛЛОСТРОЙ  Нояб.'!BR26:BS26,'[12]МЕТАЛЛОСТРОЙ  Дек.'!BR26:BS26)</f>
        <v>0</v>
      </c>
      <c r="BT31" s="47"/>
      <c r="BU31" s="49">
        <f>SUM('[1]МЕТАЛЛОСТРОЙ Янв.'!BT26:BU26,'[2]МЕТАЛЛОСТРОЙ Февр.'!BT26:BU26,'[3]МЕТАЛЛОСТРОЙ Март'!BT26:BU26,'[4]МЕТАЛЛОСТРОЙ  Апр.'!BT26:BU26,'[5]МЕТАЛЛОСТРОЙ Май'!BT26:BU26,'[6]МЕТАЛЛОСТРОЙ Июнь'!BT26:BU26,'[7]МЕТАЛЛОСТРОЙ  Июль'!BT26:BU26,'[8]МЕТАЛЛОСТРОЙ  Авг.'!BT26:BU26,'[9]МЕТАЛЛОСТРОЙ  Сент.'!BT26:BU26,'[10]МЕТАЛЛОСТРОЙ  Окт.'!BT26:BU26+'[11]МЕТАЛЛОСТРОЙ  Нояб.'!BT26:BU26,'[11]МЕТАЛЛОСТРОЙ  Нояб.'!BT26:BU26,'[12]МЕТАЛЛОСТРОЙ  Дек.'!BT26:BU26)</f>
        <v>0</v>
      </c>
      <c r="BV31" s="47"/>
      <c r="BW31" s="49">
        <f>SUM('[1]МЕТАЛЛОСТРОЙ Янв.'!BV26:BW26,'[2]МЕТАЛЛОСТРОЙ Февр.'!BV26:BW26,'[3]МЕТАЛЛОСТРОЙ Март'!BV26:BW26,'[4]МЕТАЛЛОСТРОЙ  Апр.'!BV26:BW26,'[5]МЕТАЛЛОСТРОЙ Май'!BV26:BW26,'[6]МЕТАЛЛОСТРОЙ Июнь'!BV26:BW26,'[7]МЕТАЛЛОСТРОЙ  Июль'!BV26:BW26,'[8]МЕТАЛЛОСТРОЙ  Авг.'!BV26:BW26,'[9]МЕТАЛЛОСТРОЙ  Сент.'!BV26:BW26,'[10]МЕТАЛЛОСТРОЙ  Окт.'!BV26:BW26+'[11]МЕТАЛЛОСТРОЙ  Нояб.'!BV26:BW26,'[11]МЕТАЛЛОСТРОЙ  Нояб.'!BV26:BW26,'[12]МЕТАЛЛОСТРОЙ  Дек.'!BV26:BW26)</f>
        <v>0</v>
      </c>
      <c r="BX31" s="47"/>
      <c r="BY31" s="49">
        <f>SUM('[1]МЕТАЛЛОСТРОЙ Янв.'!BX26:BY26,'[2]МЕТАЛЛОСТРОЙ Февр.'!BX26:BY26,'[3]МЕТАЛЛОСТРОЙ Март'!BX26:BY26,'[4]МЕТАЛЛОСТРОЙ  Апр.'!BX26:BY26,'[5]МЕТАЛЛОСТРОЙ Май'!BX26:BY26,'[6]МЕТАЛЛОСТРОЙ Июнь'!BX26:BY26,'[7]МЕТАЛЛОСТРОЙ  Июль'!BX26:BY26,'[8]МЕТАЛЛОСТРОЙ  Авг.'!BX26:BY26,'[9]МЕТАЛЛОСТРОЙ  Сент.'!BX26:BY26,'[10]МЕТАЛЛОСТРОЙ  Окт.'!BX26:BY26+'[11]МЕТАЛЛОСТРОЙ  Нояб.'!BX26:BY26,'[11]МЕТАЛЛОСТРОЙ  Нояб.'!BX26:BY26,'[12]МЕТАЛЛОСТРОЙ  Дек.'!BX26:BY26)</f>
        <v>0</v>
      </c>
      <c r="BZ31" s="47"/>
      <c r="CA31" s="49">
        <f>SUM('[1]МЕТАЛЛОСТРОЙ Янв.'!BZ26:CA26,'[2]МЕТАЛЛОСТРОЙ Февр.'!BZ26:CA26,'[3]МЕТАЛЛОСТРОЙ Март'!BZ26:CA26,'[4]МЕТАЛЛОСТРОЙ  Апр.'!BZ26:CA26,'[5]МЕТАЛЛОСТРОЙ Май'!BZ26:CA26,'[6]МЕТАЛЛОСТРОЙ Июнь'!BZ26:CA26,'[7]МЕТАЛЛОСТРОЙ  Июль'!BZ26:CA26,'[8]МЕТАЛЛОСТРОЙ  Авг.'!BZ26:CA26,'[9]МЕТАЛЛОСТРОЙ  Сент.'!BZ26:CA26,'[10]МЕТАЛЛОСТРОЙ  Окт.'!BZ26:CA26+'[11]МЕТАЛЛОСТРОЙ  Нояб.'!BZ26:CA26,'[11]МЕТАЛЛОСТРОЙ  Нояб.'!BZ26:CA26,'[12]МЕТАЛЛОСТРОЙ  Дек.'!BZ26:CA26)</f>
        <v>0</v>
      </c>
      <c r="CB31" s="47"/>
      <c r="CC31" s="49">
        <f>SUM('[1]МЕТАЛЛОСТРОЙ Янв.'!CB26:CC26,'[2]МЕТАЛЛОСТРОЙ Февр.'!CB26:CC26,'[3]МЕТАЛЛОСТРОЙ Март'!CB26:CC26,'[4]МЕТАЛЛОСТРОЙ  Апр.'!CB26:CC26,'[5]МЕТАЛЛОСТРОЙ Май'!CB26:CC26,'[6]МЕТАЛЛОСТРОЙ Июнь'!CB26:CC26,'[7]МЕТАЛЛОСТРОЙ  Июль'!CB26:CC26,'[8]МЕТАЛЛОСТРОЙ  Авг.'!CB26:CC26,'[9]МЕТАЛЛОСТРОЙ  Сент.'!CB26:CC26,'[10]МЕТАЛЛОСТРОЙ  Окт.'!CB26:CC26+'[11]МЕТАЛЛОСТРОЙ  Нояб.'!CB26:CC26,'[11]МЕТАЛЛОСТРОЙ  Нояб.'!CB26:CC26,'[12]МЕТАЛЛОСТРОЙ  Дек.'!CB26:CC26)</f>
        <v>0</v>
      </c>
      <c r="CD31" s="47"/>
      <c r="CE31" s="49">
        <f>SUM('[1]МЕТАЛЛОСТРОЙ Янв.'!CD26:CE26,'[2]МЕТАЛЛОСТРОЙ Февр.'!CD26:CE26,'[3]МЕТАЛЛОСТРОЙ Март'!CD26:CE26,'[4]МЕТАЛЛОСТРОЙ  Апр.'!CD26:CE26,'[5]МЕТАЛЛОСТРОЙ Май'!CD26:CE26,'[6]МЕТАЛЛОСТРОЙ Июнь'!CD26:CE26,'[7]МЕТАЛЛОСТРОЙ  Июль'!CD26:CE26,'[8]МЕТАЛЛОСТРОЙ  Авг.'!CD26:CE26,'[9]МЕТАЛЛОСТРОЙ  Сент.'!CD26:CE26,'[10]МЕТАЛЛОСТРОЙ  Окт.'!CD26:CE26+'[11]МЕТАЛЛОСТРОЙ  Нояб.'!CD26:CE26,'[11]МЕТАЛЛОСТРОЙ  Нояб.'!CD26:CE26,'[12]МЕТАЛЛОСТРОЙ  Дек.'!CD26:CE26)</f>
        <v>0</v>
      </c>
      <c r="CF31" s="47"/>
      <c r="CG31" s="49">
        <f>SUM('[1]МЕТАЛЛОСТРОЙ Янв.'!CF26:CG26,'[2]МЕТАЛЛОСТРОЙ Февр.'!CF26:CG26,'[3]МЕТАЛЛОСТРОЙ Март'!CF26:CG26,'[4]МЕТАЛЛОСТРОЙ  Апр.'!CF26:CG26,'[5]МЕТАЛЛОСТРОЙ Май'!CF26:CG26,'[6]МЕТАЛЛОСТРОЙ Июнь'!CF26:CG26,'[7]МЕТАЛЛОСТРОЙ  Июль'!CF26:CG26,'[8]МЕТАЛЛОСТРОЙ  Авг.'!CF26:CG26,'[9]МЕТАЛЛОСТРОЙ  Сент.'!CF26:CG26,'[10]МЕТАЛЛОСТРОЙ  Окт.'!CF26:CG26+'[11]МЕТАЛЛОСТРОЙ  Нояб.'!CF26:CG26,'[11]МЕТАЛЛОСТРОЙ  Нояб.'!CF26:CG26,'[12]МЕТАЛЛОСТРОЙ  Дек.'!CF26:CG26)</f>
        <v>0</v>
      </c>
      <c r="CH31" s="55">
        <v>18</v>
      </c>
      <c r="CI31" s="49">
        <f>SUM('[1]МЕТАЛЛОСТРОЙ Янв.'!CH26:CI26,'[2]МЕТАЛЛОСТРОЙ Февр.'!CH26:CI26,'[3]МЕТАЛЛОСТРОЙ Март'!CH26:CI26,'[4]МЕТАЛЛОСТРОЙ  Апр.'!CH26:CI26,'[5]МЕТАЛЛОСТРОЙ Май'!CH26:CI26,'[6]МЕТАЛЛОСТРОЙ Июнь'!CH26:CI26,'[7]МЕТАЛЛОСТРОЙ  Июль'!CH26:CI26,'[8]МЕТАЛЛОСТРОЙ  Авг.'!CH26:CI26,'[9]МЕТАЛЛОСТРОЙ  Сент.'!CH26:CI26,'[10]МЕТАЛЛОСТРОЙ  Окт.'!CH26:CI26+'[11]МЕТАЛЛОСТРОЙ  Нояб.'!CH26:CI26,'[11]МЕТАЛЛОСТРОЙ  Нояб.'!CH26:CI26,'[12]МЕТАЛЛОСТРОЙ  Дек.'!CH26:CI26)</f>
        <v>14.356</v>
      </c>
      <c r="CJ31" s="47"/>
      <c r="CK31" s="49">
        <f>SUM('[1]МЕТАЛЛОСТРОЙ Янв.'!CJ26:CK26,'[2]МЕТАЛЛОСТРОЙ Февр.'!CJ26:CK26,'[3]МЕТАЛЛОСТРОЙ Март'!CJ26:CK26,'[4]МЕТАЛЛОСТРОЙ  Апр.'!CJ26:CK26,'[5]МЕТАЛЛОСТРОЙ Май'!CJ26:CK26,'[6]МЕТАЛЛОСТРОЙ Июнь'!CJ26:CK26,'[7]МЕТАЛЛОСТРОЙ  Июль'!CJ26:CK26,'[8]МЕТАЛЛОСТРОЙ  Авг.'!CJ26:CK26,'[9]МЕТАЛЛОСТРОЙ  Сент.'!CJ26:CK26,'[10]МЕТАЛЛОСТРОЙ  Окт.'!CJ26:CK26+'[11]МЕТАЛЛОСТРОЙ  Нояб.'!CJ26:CK26,'[11]МЕТАЛЛОСТРОЙ  Нояб.'!CJ26:CK26,'[12]МЕТАЛЛОСТРОЙ  Дек.'!CJ26:CK26)</f>
        <v>0</v>
      </c>
      <c r="CL31" s="47"/>
      <c r="CM31" s="49">
        <f>SUM('[1]МЕТАЛЛОСТРОЙ Янв.'!CL26:CM26,'[2]МЕТАЛЛОСТРОЙ Февр.'!CL26:CM26,'[3]МЕТАЛЛОСТРОЙ Март'!CL26:CM26,'[4]МЕТАЛЛОСТРОЙ  Апр.'!CL26:CM26,'[5]МЕТАЛЛОСТРОЙ Май'!CL26:CM26,'[6]МЕТАЛЛОСТРОЙ Июнь'!CL26:CM26,'[7]МЕТАЛЛОСТРОЙ  Июль'!CL26:CM26,'[8]МЕТАЛЛОСТРОЙ  Авг.'!CL26:CM26,'[9]МЕТАЛЛОСТРОЙ  Сент.'!CL26:CM26,'[10]МЕТАЛЛОСТРОЙ  Окт.'!CL26:CM26+'[11]МЕТАЛЛОСТРОЙ  Нояб.'!CL26:CM26,'[11]МЕТАЛЛОСТРОЙ  Нояб.'!CL26:CM26,'[12]МЕТАЛЛОСТРОЙ  Дек.'!CL26:CM26)</f>
        <v>0</v>
      </c>
      <c r="CN31" s="47"/>
      <c r="CO31" s="49">
        <f>SUM('[1]МЕТАЛЛОСТРОЙ Янв.'!CN26:CO26,'[2]МЕТАЛЛОСТРОЙ Февр.'!CN26:CO26,'[3]МЕТАЛЛОСТРОЙ Март'!CN26:CO26,'[4]МЕТАЛЛОСТРОЙ  Апр.'!CN26:CO26,'[5]МЕТАЛЛОСТРОЙ Май'!CN26:CO26,'[6]МЕТАЛЛОСТРОЙ Июнь'!CN26:CO26,'[7]МЕТАЛЛОСТРОЙ  Июль'!CN26:CO26,'[8]МЕТАЛЛОСТРОЙ  Авг.'!CN26:CO26,'[9]МЕТАЛЛОСТРОЙ  Сент.'!CN26:CO26,'[10]МЕТАЛЛОСТРОЙ  Окт.'!CN26:CO26+'[11]МЕТАЛЛОСТРОЙ  Нояб.'!CN26:CO26,'[11]МЕТАЛЛОСТРОЙ  Нояб.'!CN26:CO26,'[12]МЕТАЛЛОСТРОЙ  Дек.'!CN26:CO26)</f>
        <v>0</v>
      </c>
      <c r="CQ31" s="94"/>
    </row>
    <row r="32" spans="1:95" ht="15.95" customHeight="1" x14ac:dyDescent="0.25">
      <c r="A32" s="198" t="s">
        <v>27</v>
      </c>
      <c r="B32" s="233" t="s">
        <v>15</v>
      </c>
      <c r="C32" s="24" t="s">
        <v>10</v>
      </c>
      <c r="D32" s="47"/>
      <c r="E32" s="49">
        <f>SUM('[1]МЕТАЛЛОСТРОЙ Янв.'!D27:E27,'[2]МЕТАЛЛОСТРОЙ Февр.'!D27:E27,'[3]МЕТАЛЛОСТРОЙ Март'!D27:E27,'[4]МЕТАЛЛОСТРОЙ  Апр.'!D27:E27,'[5]МЕТАЛЛОСТРОЙ Май'!D27:E27,'[6]МЕТАЛЛОСТРОЙ Июнь'!D27:E27,'[7]МЕТАЛЛОСТРОЙ  Июль'!D27:E27,'[8]МЕТАЛЛОСТРОЙ  Авг.'!D27:E27,'[9]МЕТАЛЛОСТРОЙ  Сент.'!D27:E27,'[10]МЕТАЛЛОСТРОЙ  Окт.'!D27:E27+'[11]МЕТАЛЛОСТРОЙ  Нояб.'!D27:E27,'[11]МЕТАЛЛОСТРОЙ  Нояб.'!D27:E27,'[12]МЕТАЛЛОСТРОЙ  Дек.'!D27:E27)</f>
        <v>0</v>
      </c>
      <c r="F32" s="47"/>
      <c r="G32" s="49">
        <f>SUM('[1]МЕТАЛЛОСТРОЙ Янв.'!F27:G27,'[2]МЕТАЛЛОСТРОЙ Февр.'!F27:G27,'[3]МЕТАЛЛОСТРОЙ Март'!F27:G27,'[4]МЕТАЛЛОСТРОЙ  Апр.'!F27:G27,'[5]МЕТАЛЛОСТРОЙ Май'!F27:G27,'[6]МЕТАЛЛОСТРОЙ Июнь'!F27:G27,'[7]МЕТАЛЛОСТРОЙ  Июль'!F27:G27,'[8]МЕТАЛЛОСТРОЙ  Авг.'!F27:G27,'[9]МЕТАЛЛОСТРОЙ  Сент.'!F27:G27,'[10]МЕТАЛЛОСТРОЙ  Окт.'!F27:G27+'[11]МЕТАЛЛОСТРОЙ  Нояб.'!F27:G27,'[11]МЕТАЛЛОСТРОЙ  Нояб.'!F27:G27,'[12]МЕТАЛЛОСТРОЙ  Дек.'!F27:G27)</f>
        <v>0</v>
      </c>
      <c r="H32" s="47"/>
      <c r="I32" s="49">
        <f>SUM('[1]МЕТАЛЛОСТРОЙ Янв.'!H27:I27,'[2]МЕТАЛЛОСТРОЙ Февр.'!H27:I27,'[3]МЕТАЛЛОСТРОЙ Март'!H27:I27,'[4]МЕТАЛЛОСТРОЙ  Апр.'!H27:I27,'[5]МЕТАЛЛОСТРОЙ Май'!H27:I27,'[6]МЕТАЛЛОСТРОЙ Июнь'!H27:I27,'[7]МЕТАЛЛОСТРОЙ  Июль'!H27:I27,'[8]МЕТАЛЛОСТРОЙ  Авг.'!H27:I27,'[9]МЕТАЛЛОСТРОЙ  Сент.'!H27:I27,'[10]МЕТАЛЛОСТРОЙ  Окт.'!H27:I27+'[11]МЕТАЛЛОСТРОЙ  Нояб.'!H27:I27,'[11]МЕТАЛЛОСТРОЙ  Нояб.'!H27:I27,'[12]МЕТАЛЛОСТРОЙ  Дек.'!H27:I27)</f>
        <v>0</v>
      </c>
      <c r="J32" s="47"/>
      <c r="K32" s="49">
        <f>SUM('[1]МЕТАЛЛОСТРОЙ Янв.'!J27:K27,'[2]МЕТАЛЛОСТРОЙ Февр.'!J27:K27,'[3]МЕТАЛЛОСТРОЙ Март'!J27:K27,'[4]МЕТАЛЛОСТРОЙ  Апр.'!J27:K27,'[5]МЕТАЛЛОСТРОЙ Май'!J27:K27,'[6]МЕТАЛЛОСТРОЙ Июнь'!J27:K27,'[7]МЕТАЛЛОСТРОЙ  Июль'!J27:K27,'[8]МЕТАЛЛОСТРОЙ  Авг.'!J27:K27,'[9]МЕТАЛЛОСТРОЙ  Сент.'!J27:K27,'[10]МЕТАЛЛОСТРОЙ  Окт.'!J27:K27+'[11]МЕТАЛЛОСТРОЙ  Нояб.'!J27:K27,'[11]МЕТАЛЛОСТРОЙ  Нояб.'!J27:K27,'[12]МЕТАЛЛОСТРОЙ  Дек.'!J27:K27)</f>
        <v>0</v>
      </c>
      <c r="L32" s="47"/>
      <c r="M32" s="49">
        <f>SUM('[1]МЕТАЛЛОСТРОЙ Янв.'!L27:M27,'[2]МЕТАЛЛОСТРОЙ Февр.'!L27:M27,'[3]МЕТАЛЛОСТРОЙ Март'!L27:M27,'[4]МЕТАЛЛОСТРОЙ  Апр.'!L27:M27,'[5]МЕТАЛЛОСТРОЙ Май'!L27:M27,'[6]МЕТАЛЛОСТРОЙ Июнь'!L27:M27,'[7]МЕТАЛЛОСТРОЙ  Июль'!L27:M27,'[8]МЕТАЛЛОСТРОЙ  Авг.'!L27:M27,'[9]МЕТАЛЛОСТРОЙ  Сент.'!L27:M27,'[10]МЕТАЛЛОСТРОЙ  Окт.'!L27:M27+'[11]МЕТАЛЛОСТРОЙ  Нояб.'!L27:M27,'[11]МЕТАЛЛОСТРОЙ  Нояб.'!L27:M27,'[12]МЕТАЛЛОСТРОЙ  Дек.'!L27:M27)</f>
        <v>0</v>
      </c>
      <c r="N32" s="47"/>
      <c r="O32" s="49">
        <f>SUM('[1]МЕТАЛЛОСТРОЙ Янв.'!N27:O27,'[2]МЕТАЛЛОСТРОЙ Февр.'!N27:O27,'[3]МЕТАЛЛОСТРОЙ Март'!N27:O27,'[4]МЕТАЛЛОСТРОЙ  Апр.'!N27:O27,'[5]МЕТАЛЛОСТРОЙ Май'!N27:O27,'[6]МЕТАЛЛОСТРОЙ Июнь'!N27:O27,'[7]МЕТАЛЛОСТРОЙ  Июль'!N27:O27,'[8]МЕТАЛЛОСТРОЙ  Авг.'!N27:O27,'[9]МЕТАЛЛОСТРОЙ  Сент.'!N27:O27,'[10]МЕТАЛЛОСТРОЙ  Окт.'!N27:O27+'[11]МЕТАЛЛОСТРОЙ  Нояб.'!N27:O27,'[11]МЕТАЛЛОСТРОЙ  Нояб.'!N27:O27,'[12]МЕТАЛЛОСТРОЙ  Дек.'!N27:O27)</f>
        <v>1</v>
      </c>
      <c r="P32" s="47"/>
      <c r="Q32" s="49">
        <f>SUM('[1]МЕТАЛЛОСТРОЙ Янв.'!P27:Q27,'[2]МЕТАЛЛОСТРОЙ Февр.'!P27:Q27,'[3]МЕТАЛЛОСТРОЙ Март'!P27:Q27,'[4]МЕТАЛЛОСТРОЙ  Апр.'!P27:Q27,'[5]МЕТАЛЛОСТРОЙ Май'!P27:Q27,'[6]МЕТАЛЛОСТРОЙ Июнь'!P27:Q27,'[7]МЕТАЛЛОСТРОЙ  Июль'!P27:Q27,'[8]МЕТАЛЛОСТРОЙ  Авг.'!P27:Q27,'[9]МЕТАЛЛОСТРОЙ  Сент.'!P27:Q27,'[10]МЕТАЛЛОСТРОЙ  Окт.'!P27:Q27+'[11]МЕТАЛЛОСТРОЙ  Нояб.'!P27:Q27,'[11]МЕТАЛЛОСТРОЙ  Нояб.'!P27:Q27,'[12]МЕТАЛЛОСТРОЙ  Дек.'!P27:Q27)</f>
        <v>0</v>
      </c>
      <c r="R32" s="47"/>
      <c r="S32" s="49">
        <f>SUM('[1]МЕТАЛЛОСТРОЙ Янв.'!R27:S27,'[2]МЕТАЛЛОСТРОЙ Февр.'!R27:S27,'[3]МЕТАЛЛОСТРОЙ Март'!R27:S27,'[4]МЕТАЛЛОСТРОЙ  Апр.'!R27:S27,'[5]МЕТАЛЛОСТРОЙ Май'!R27:S27,'[6]МЕТАЛЛОСТРОЙ Июнь'!R27:S27,'[7]МЕТАЛЛОСТРОЙ  Июль'!R27:S27,'[8]МЕТАЛЛОСТРОЙ  Авг.'!R27:S27,'[9]МЕТАЛЛОСТРОЙ  Сент.'!R27:S27,'[10]МЕТАЛЛОСТРОЙ  Окт.'!R27:S27+'[11]МЕТАЛЛОСТРОЙ  Нояб.'!R27:S27,'[11]МЕТАЛЛОСТРОЙ  Нояб.'!R27:S27,'[12]МЕТАЛЛОСТРОЙ  Дек.'!R27:S27)</f>
        <v>0</v>
      </c>
      <c r="T32" s="47"/>
      <c r="U32" s="49">
        <f>SUM('[1]МЕТАЛЛОСТРОЙ Янв.'!T27:U27,'[2]МЕТАЛЛОСТРОЙ Февр.'!T27:U27,'[3]МЕТАЛЛОСТРОЙ Март'!T27:U27,'[4]МЕТАЛЛОСТРОЙ  Апр.'!T27:U27,'[5]МЕТАЛЛОСТРОЙ Май'!T27:U27,'[6]МЕТАЛЛОСТРОЙ Июнь'!T27:U27,'[7]МЕТАЛЛОСТРОЙ  Июль'!T27:U27,'[8]МЕТАЛЛОСТРОЙ  Авг.'!T27:U27,'[9]МЕТАЛЛОСТРОЙ  Сент.'!T27:U27,'[10]МЕТАЛЛОСТРОЙ  Окт.'!T27:U27+'[11]МЕТАЛЛОСТРОЙ  Нояб.'!T27:U27,'[11]МЕТАЛЛОСТРОЙ  Нояб.'!T27:U27,'[12]МЕТАЛЛОСТРОЙ  Дек.'!T27:U27)</f>
        <v>0</v>
      </c>
      <c r="V32" s="47"/>
      <c r="W32" s="49">
        <f>SUM('[1]МЕТАЛЛОСТРОЙ Янв.'!V27:W27,'[2]МЕТАЛЛОСТРОЙ Февр.'!V27:W27,'[3]МЕТАЛЛОСТРОЙ Март'!V27:W27,'[4]МЕТАЛЛОСТРОЙ  Апр.'!V27:W27,'[5]МЕТАЛЛОСТРОЙ Май'!V27:W27,'[6]МЕТАЛЛОСТРОЙ Июнь'!V27:W27,'[7]МЕТАЛЛОСТРОЙ  Июль'!V27:W27,'[8]МЕТАЛЛОСТРОЙ  Авг.'!V27:W27,'[9]МЕТАЛЛОСТРОЙ  Сент.'!V27:W27,'[10]МЕТАЛЛОСТРОЙ  Окт.'!V27:W27+'[11]МЕТАЛЛОСТРОЙ  Нояб.'!V27:W27,'[11]МЕТАЛЛОСТРОЙ  Нояб.'!V27:W27,'[12]МЕТАЛЛОСТРОЙ  Дек.'!V27:W27)</f>
        <v>0</v>
      </c>
      <c r="X32" s="47"/>
      <c r="Y32" s="49">
        <f>SUM('[1]МЕТАЛЛОСТРОЙ Янв.'!X27:Y27,'[2]МЕТАЛЛОСТРОЙ Февр.'!X27:Y27,'[3]МЕТАЛЛОСТРОЙ Март'!X27:Y27,'[4]МЕТАЛЛОСТРОЙ  Апр.'!X27:Y27,'[5]МЕТАЛЛОСТРОЙ Май'!X27:Y27,'[6]МЕТАЛЛОСТРОЙ Июнь'!X27:Y27,'[7]МЕТАЛЛОСТРОЙ  Июль'!X27:Y27,'[8]МЕТАЛЛОСТРОЙ  Авг.'!X27:Y27,'[9]МЕТАЛЛОСТРОЙ  Сент.'!X27:Y27,'[10]МЕТАЛЛОСТРОЙ  Окт.'!X27:Y27+'[11]МЕТАЛЛОСТРОЙ  Нояб.'!X27:Y27,'[11]МЕТАЛЛОСТРОЙ  Нояб.'!X27:Y27,'[12]МЕТАЛЛОСТРОЙ  Дек.'!X27:Y27)</f>
        <v>0</v>
      </c>
      <c r="Z32" s="47"/>
      <c r="AA32" s="49">
        <f>SUM('[1]МЕТАЛЛОСТРОЙ Янв.'!Z27:AA27,'[2]МЕТАЛЛОСТРОЙ Февр.'!Z27:AA27,'[3]МЕТАЛЛОСТРОЙ Март'!Z27:AA27,'[4]МЕТАЛЛОСТРОЙ  Апр.'!Z27:AA27,'[5]МЕТАЛЛОСТРОЙ Май'!Z27:AA27,'[6]МЕТАЛЛОСТРОЙ Июнь'!Z27:AA27,'[7]МЕТАЛЛОСТРОЙ  Июль'!Z27:AA27,'[8]МЕТАЛЛОСТРОЙ  Авг.'!Z27:AA27,'[9]МЕТАЛЛОСТРОЙ  Сент.'!Z27:AA27,'[10]МЕТАЛЛОСТРОЙ  Окт.'!Z27:AA27+'[11]МЕТАЛЛОСТРОЙ  Нояб.'!Z27:AA27,'[11]МЕТАЛЛОСТРОЙ  Нояб.'!Z27:AA27,'[12]МЕТАЛЛОСТРОЙ  Дек.'!Z27:AA27)</f>
        <v>0</v>
      </c>
      <c r="AB32" s="47"/>
      <c r="AC32" s="49">
        <f>SUM('[1]МЕТАЛЛОСТРОЙ Янв.'!AB27:AC27,'[2]МЕТАЛЛОСТРОЙ Февр.'!AB27:AC27,'[3]МЕТАЛЛОСТРОЙ Март'!AB27:AC27,'[4]МЕТАЛЛОСТРОЙ  Апр.'!AB27:AC27,'[5]МЕТАЛЛОСТРОЙ Май'!AB27:AC27,'[6]МЕТАЛЛОСТРОЙ Июнь'!AB27:AC27,'[7]МЕТАЛЛОСТРОЙ  Июль'!AB27:AC27,'[8]МЕТАЛЛОСТРОЙ  Авг.'!AB27:AC27,'[9]МЕТАЛЛОСТРОЙ  Сент.'!AB27:AC27,'[10]МЕТАЛЛОСТРОЙ  Окт.'!AB27:AC27+'[11]МЕТАЛЛОСТРОЙ  Нояб.'!AB27:AC27,'[11]МЕТАЛЛОСТРОЙ  Нояб.'!AB27:AC27,'[12]МЕТАЛЛОСТРОЙ  Дек.'!AB27:AC27)</f>
        <v>0</v>
      </c>
      <c r="AD32" s="47"/>
      <c r="AE32" s="49">
        <f>SUM('[1]МЕТАЛЛОСТРОЙ Янв.'!AD27:AE27,'[2]МЕТАЛЛОСТРОЙ Февр.'!AD27:AE27,'[3]МЕТАЛЛОСТРОЙ Март'!AD27:AE27,'[4]МЕТАЛЛОСТРОЙ  Апр.'!AD27:AE27,'[5]МЕТАЛЛОСТРОЙ Май'!AD27:AE27,'[6]МЕТАЛЛОСТРОЙ Июнь'!AD27:AE27,'[7]МЕТАЛЛОСТРОЙ  Июль'!AD27:AE27,'[8]МЕТАЛЛОСТРОЙ  Авг.'!AD27:AE27,'[9]МЕТАЛЛОСТРОЙ  Сент.'!AD27:AE27,'[10]МЕТАЛЛОСТРОЙ  Окт.'!AD27:AE27+'[11]МЕТАЛЛОСТРОЙ  Нояб.'!AD27:AE27,'[11]МЕТАЛЛОСТРОЙ  Нояб.'!AD27:AE27,'[12]МЕТАЛЛОСТРОЙ  Дек.'!AD27:AE27)</f>
        <v>0</v>
      </c>
      <c r="AF32" s="47"/>
      <c r="AG32" s="49">
        <f>SUM('[1]МЕТАЛЛОСТРОЙ Янв.'!AF27:AG27,'[2]МЕТАЛЛОСТРОЙ Февр.'!AF27:AG27,'[3]МЕТАЛЛОСТРОЙ Март'!AF27:AG27,'[4]МЕТАЛЛОСТРОЙ  Апр.'!AF27:AG27,'[5]МЕТАЛЛОСТРОЙ Май'!AF27:AG27,'[6]МЕТАЛЛОСТРОЙ Июнь'!AF27:AG27,'[7]МЕТАЛЛОСТРОЙ  Июль'!AF27:AG27,'[8]МЕТАЛЛОСТРОЙ  Авг.'!AF27:AG27,'[9]МЕТАЛЛОСТРОЙ  Сент.'!AF27:AG27,'[10]МЕТАЛЛОСТРОЙ  Окт.'!AF27:AG27+'[11]МЕТАЛЛОСТРОЙ  Нояб.'!AF27:AG27,'[11]МЕТАЛЛОСТРОЙ  Нояб.'!AF27:AG27,'[12]МЕТАЛЛОСТРОЙ  Дек.'!AF27:AG27)</f>
        <v>0</v>
      </c>
      <c r="AH32" s="47"/>
      <c r="AI32" s="49">
        <f>SUM('[1]МЕТАЛЛОСТРОЙ Янв.'!AH27:AI27,'[2]МЕТАЛЛОСТРОЙ Февр.'!AH27:AI27,'[3]МЕТАЛЛОСТРОЙ Март'!AH27:AI27,'[4]МЕТАЛЛОСТРОЙ  Апр.'!AH27:AI27,'[5]МЕТАЛЛОСТРОЙ Май'!AH27:AI27,'[6]МЕТАЛЛОСТРОЙ Июнь'!AH27:AI27,'[7]МЕТАЛЛОСТРОЙ  Июль'!AH27:AI27,'[8]МЕТАЛЛОСТРОЙ  Авг.'!AH27:AI27,'[9]МЕТАЛЛОСТРОЙ  Сент.'!AH27:AI27,'[10]МЕТАЛЛОСТРОЙ  Окт.'!AH27:AI27+'[11]МЕТАЛЛОСТРОЙ  Нояб.'!AH27:AI27,'[11]МЕТАЛЛОСТРОЙ  Нояб.'!AH27:AI27,'[12]МЕТАЛЛОСТРОЙ  Дек.'!AH27:AI27)</f>
        <v>0</v>
      </c>
      <c r="AJ32" s="47"/>
      <c r="AK32" s="49">
        <f>SUM('[1]МЕТАЛЛОСТРОЙ Янв.'!AJ27:AK27,'[2]МЕТАЛЛОСТРОЙ Февр.'!AJ27:AK27,'[3]МЕТАЛЛОСТРОЙ Март'!AJ27:AK27,'[4]МЕТАЛЛОСТРОЙ  Апр.'!AJ27:AK27,'[5]МЕТАЛЛОСТРОЙ Май'!AJ27:AK27,'[6]МЕТАЛЛОСТРОЙ Июнь'!AJ27:AK27,'[7]МЕТАЛЛОСТРОЙ  Июль'!AJ27:AK27,'[8]МЕТАЛЛОСТРОЙ  Авг.'!AJ27:AK27,'[9]МЕТАЛЛОСТРОЙ  Сент.'!AJ27:AK27,'[10]МЕТАЛЛОСТРОЙ  Окт.'!AJ27:AK27+'[11]МЕТАЛЛОСТРОЙ  Нояб.'!AJ27:AK27,'[11]МЕТАЛЛОСТРОЙ  Нояб.'!AJ27:AK27,'[12]МЕТАЛЛОСТРОЙ  Дек.'!AJ27:AK27)</f>
        <v>0</v>
      </c>
      <c r="AL32" s="47"/>
      <c r="AM32" s="49">
        <f>SUM('[1]МЕТАЛЛОСТРОЙ Янв.'!AL27:AM27,'[2]МЕТАЛЛОСТРОЙ Февр.'!AL27:AM27,'[3]МЕТАЛЛОСТРОЙ Март'!AL27:AM27,'[4]МЕТАЛЛОСТРОЙ  Апр.'!AL27:AM27,'[5]МЕТАЛЛОСТРОЙ Май'!AL27:AM27,'[6]МЕТАЛЛОСТРОЙ Июнь'!AL27:AM27,'[7]МЕТАЛЛОСТРОЙ  Июль'!AL27:AM27,'[8]МЕТАЛЛОСТРОЙ  Авг.'!AL27:AM27,'[9]МЕТАЛЛОСТРОЙ  Сент.'!AL27:AM27,'[10]МЕТАЛЛОСТРОЙ  Окт.'!AL27:AM27+'[11]МЕТАЛЛОСТРОЙ  Нояб.'!AL27:AM27,'[11]МЕТАЛЛОСТРОЙ  Нояб.'!AL27:AM27,'[12]МЕТАЛЛОСТРОЙ  Дек.'!AL27:AM27)</f>
        <v>0</v>
      </c>
      <c r="AN32" s="47"/>
      <c r="AO32" s="49">
        <f>SUM('[1]МЕТАЛЛОСТРОЙ Янв.'!AN27:AO27,'[2]МЕТАЛЛОСТРОЙ Февр.'!AN27:AO27,'[3]МЕТАЛЛОСТРОЙ Март'!AN27:AO27,'[4]МЕТАЛЛОСТРОЙ  Апр.'!AN27:AO27,'[5]МЕТАЛЛОСТРОЙ Май'!AN27:AO27,'[6]МЕТАЛЛОСТРОЙ Июнь'!AN27:AO27,'[7]МЕТАЛЛОСТРОЙ  Июль'!AN27:AO27,'[8]МЕТАЛЛОСТРОЙ  Авг.'!AN27:AO27,'[9]МЕТАЛЛОСТРОЙ  Сент.'!AN27:AO27,'[10]МЕТАЛЛОСТРОЙ  Окт.'!AN27:AO27+'[11]МЕТАЛЛОСТРОЙ  Нояб.'!AN27:AO27,'[11]МЕТАЛЛОСТРОЙ  Нояб.'!AN27:AO27,'[12]МЕТАЛЛОСТРОЙ  Дек.'!AN27:AO27)</f>
        <v>0</v>
      </c>
      <c r="AP32" s="47"/>
      <c r="AQ32" s="49">
        <f>SUM('[1]МЕТАЛЛОСТРОЙ Янв.'!AP27:AQ27,'[2]МЕТАЛЛОСТРОЙ Февр.'!AP27:AQ27,'[3]МЕТАЛЛОСТРОЙ Март'!AP27:AQ27,'[4]МЕТАЛЛОСТРОЙ  Апр.'!AP27:AQ27,'[5]МЕТАЛЛОСТРОЙ Май'!AP27:AQ27,'[6]МЕТАЛЛОСТРОЙ Июнь'!AP27:AQ27,'[7]МЕТАЛЛОСТРОЙ  Июль'!AP27:AQ27,'[8]МЕТАЛЛОСТРОЙ  Авг.'!AP27:AQ27,'[9]МЕТАЛЛОСТРОЙ  Сент.'!AP27:AQ27,'[10]МЕТАЛЛОСТРОЙ  Окт.'!AP27:AQ27+'[11]МЕТАЛЛОСТРОЙ  Нояб.'!AP27:AQ27,'[11]МЕТАЛЛОСТРОЙ  Нояб.'!AP27:AQ27,'[12]МЕТАЛЛОСТРОЙ  Дек.'!AP27:AQ27)</f>
        <v>0</v>
      </c>
      <c r="AR32" s="47"/>
      <c r="AS32" s="49">
        <f>SUM('[1]МЕТАЛЛОСТРОЙ Янв.'!AR27:AS27,'[2]МЕТАЛЛОСТРОЙ Февр.'!AR27:AS27,'[3]МЕТАЛЛОСТРОЙ Март'!AR27:AS27,'[4]МЕТАЛЛОСТРОЙ  Апр.'!AR27:AS27,'[5]МЕТАЛЛОСТРОЙ Май'!AR27:AS27,'[6]МЕТАЛЛОСТРОЙ Июнь'!AR27:AS27,'[7]МЕТАЛЛОСТРОЙ  Июль'!AR27:AS27,'[8]МЕТАЛЛОСТРОЙ  Авг.'!AR27:AS27,'[9]МЕТАЛЛОСТРОЙ  Сент.'!AR27:AS27,'[10]МЕТАЛЛОСТРОЙ  Окт.'!AR27:AS27+'[11]МЕТАЛЛОСТРОЙ  Нояб.'!AR27:AS27,'[11]МЕТАЛЛОСТРОЙ  Нояб.'!AR27:AS27,'[12]МЕТАЛЛОСТРОЙ  Дек.'!AR27:AS27)</f>
        <v>0</v>
      </c>
      <c r="AT32" s="47"/>
      <c r="AU32" s="49">
        <f>SUM('[1]МЕТАЛЛОСТРОЙ Янв.'!AT27:AU27,'[2]МЕТАЛЛОСТРОЙ Февр.'!AT27:AU27,'[3]МЕТАЛЛОСТРОЙ Март'!AT27:AU27,'[4]МЕТАЛЛОСТРОЙ  Апр.'!AT27:AU27,'[5]МЕТАЛЛОСТРОЙ Май'!AT27:AU27,'[6]МЕТАЛЛОСТРОЙ Июнь'!AT27:AU27,'[7]МЕТАЛЛОСТРОЙ  Июль'!AT27:AU27,'[8]МЕТАЛЛОСТРОЙ  Авг.'!AT27:AU27,'[9]МЕТАЛЛОСТРОЙ  Сент.'!AT27:AU27,'[10]МЕТАЛЛОСТРОЙ  Окт.'!AT27:AU27+'[11]МЕТАЛЛОСТРОЙ  Нояб.'!AT27:AU27,'[11]МЕТАЛЛОСТРОЙ  Нояб.'!AT27:AU27,'[12]МЕТАЛЛОСТРОЙ  Дек.'!AT27:AU27)</f>
        <v>0</v>
      </c>
      <c r="AV32" s="47"/>
      <c r="AW32" s="49">
        <f>SUM('[1]МЕТАЛЛОСТРОЙ Янв.'!AV27:AW27,'[2]МЕТАЛЛОСТРОЙ Февр.'!AV27:AW27,'[3]МЕТАЛЛОСТРОЙ Март'!AV27:AW27,'[4]МЕТАЛЛОСТРОЙ  Апр.'!AV27:AW27,'[5]МЕТАЛЛОСТРОЙ Май'!AV27:AW27,'[6]МЕТАЛЛОСТРОЙ Июнь'!AV27:AW27,'[7]МЕТАЛЛОСТРОЙ  Июль'!AV27:AW27,'[8]МЕТАЛЛОСТРОЙ  Авг.'!AV27:AW27,'[9]МЕТАЛЛОСТРОЙ  Сент.'!AV27:AW27,'[10]МЕТАЛЛОСТРОЙ  Окт.'!AV27:AW27+'[11]МЕТАЛЛОСТРОЙ  Нояб.'!AV27:AW27,'[11]МЕТАЛЛОСТРОЙ  Нояб.'!AV27:AW27,'[12]МЕТАЛЛОСТРОЙ  Дек.'!AV27:AW27)</f>
        <v>0</v>
      </c>
      <c r="AX32" s="47"/>
      <c r="AY32" s="49">
        <f>SUM('[1]МЕТАЛЛОСТРОЙ Янв.'!AX27:AY27,'[2]МЕТАЛЛОСТРОЙ Февр.'!AX27:AY27,'[3]МЕТАЛЛОСТРОЙ Март'!AX27:AY27,'[4]МЕТАЛЛОСТРОЙ  Апр.'!AX27:AY27,'[5]МЕТАЛЛОСТРОЙ Май'!AX27:AY27,'[6]МЕТАЛЛОСТРОЙ Июнь'!AX27:AY27,'[7]МЕТАЛЛОСТРОЙ  Июль'!AX27:AY27,'[8]МЕТАЛЛОСТРОЙ  Авг.'!AX27:AY27,'[9]МЕТАЛЛОСТРОЙ  Сент.'!AX27:AY27,'[10]МЕТАЛЛОСТРОЙ  Окт.'!AX27:AY27+'[11]МЕТАЛЛОСТРОЙ  Нояб.'!AX27:AY27,'[11]МЕТАЛЛОСТРОЙ  Нояб.'!AX27:AY27,'[12]МЕТАЛЛОСТРОЙ  Дек.'!AX27:AY27)</f>
        <v>0</v>
      </c>
      <c r="AZ32" s="47">
        <v>6</v>
      </c>
      <c r="BA32" s="49">
        <f>SUM('[1]МЕТАЛЛОСТРОЙ Янв.'!AZ27:BA27,'[2]МЕТАЛЛОСТРОЙ Февр.'!AZ27:BA27,'[3]МЕТАЛЛОСТРОЙ Март'!AZ27:BA27,'[4]МЕТАЛЛОСТРОЙ  Апр.'!AZ27:BA27,'[5]МЕТАЛЛОСТРОЙ Май'!AZ27:BA27,'[6]МЕТАЛЛОСТРОЙ Июнь'!AZ27:BA27,'[7]МЕТАЛЛОСТРОЙ  Июль'!AZ27:BA27,'[8]МЕТАЛЛОСТРОЙ  Авг.'!AZ27:BA27,'[9]МЕТАЛЛОСТРОЙ  Сент.'!AZ27:BA27,'[10]МЕТАЛЛОСТРОЙ  Окт.'!AZ27:BA27+'[11]МЕТАЛЛОСТРОЙ  Нояб.'!AZ27:BA27,'[11]МЕТАЛЛОСТРОЙ  Нояб.'!AZ27:BA27,'[12]МЕТАЛЛОСТРОЙ  Дек.'!AZ27:BA27)</f>
        <v>0</v>
      </c>
      <c r="BB32" s="47">
        <v>6</v>
      </c>
      <c r="BC32" s="49">
        <f>SUM('[1]МЕТАЛЛОСТРОЙ Янв.'!BB27:BC27,'[2]МЕТАЛЛОСТРОЙ Февр.'!BB27:BC27,'[3]МЕТАЛЛОСТРОЙ Март'!BB27:BC27,'[4]МЕТАЛЛОСТРОЙ  Апр.'!BB27:BC27,'[5]МЕТАЛЛОСТРОЙ Май'!BB27:BC27,'[6]МЕТАЛЛОСТРОЙ Июнь'!BB27:BC27,'[7]МЕТАЛЛОСТРОЙ  Июль'!BB27:BC27,'[8]МЕТАЛЛОСТРОЙ  Авг.'!BB27:BC27,'[9]МЕТАЛЛОСТРОЙ  Сент.'!BB27:BC27,'[10]МЕТАЛЛОСТРОЙ  Окт.'!BB27:BC27+'[11]МЕТАЛЛОСТРОЙ  Нояб.'!BB27:BC27,'[11]МЕТАЛЛОСТРОЙ  Нояб.'!BB27:BC27,'[12]МЕТАЛЛОСТРОЙ  Дек.'!BB27:BC27)</f>
        <v>0</v>
      </c>
      <c r="BD32" s="47">
        <v>6</v>
      </c>
      <c r="BE32" s="49">
        <f>SUM('[1]МЕТАЛЛОСТРОЙ Янв.'!BD27:BE27,'[2]МЕТАЛЛОСТРОЙ Февр.'!BD27:BE27,'[3]МЕТАЛЛОСТРОЙ Март'!BD27:BE27,'[4]МЕТАЛЛОСТРОЙ  Апр.'!BD27:BE27,'[5]МЕТАЛЛОСТРОЙ Май'!BD27:BE27,'[6]МЕТАЛЛОСТРОЙ Июнь'!BD27:BE27,'[7]МЕТАЛЛОСТРОЙ  Июль'!BD27:BE27,'[8]МЕТАЛЛОСТРОЙ  Авг.'!BD27:BE27,'[9]МЕТАЛЛОСТРОЙ  Сент.'!BD27:BE27,'[10]МЕТАЛЛОСТРОЙ  Окт.'!BD27:BE27+'[11]МЕТАЛЛОСТРОЙ  Нояб.'!BD27:BE27,'[11]МЕТАЛЛОСТРОЙ  Нояб.'!BD27:BE27,'[12]МЕТАЛЛОСТРОЙ  Дек.'!BD27:BE27)</f>
        <v>0</v>
      </c>
      <c r="BF32" s="47"/>
      <c r="BG32" s="49">
        <f>SUM('[1]МЕТАЛЛОСТРОЙ Янв.'!BF27:BG27,'[2]МЕТАЛЛОСТРОЙ Февр.'!BF27:BG27,'[3]МЕТАЛЛОСТРОЙ Март'!BF27:BG27,'[4]МЕТАЛЛОСТРОЙ  Апр.'!BF27:BG27,'[5]МЕТАЛЛОСТРОЙ Май'!BF27:BG27,'[6]МЕТАЛЛОСТРОЙ Июнь'!BF27:BG27,'[7]МЕТАЛЛОСТРОЙ  Июль'!BF27:BG27,'[8]МЕТАЛЛОСТРОЙ  Авг.'!BF27:BG27,'[9]МЕТАЛЛОСТРОЙ  Сент.'!BF27:BG27,'[10]МЕТАЛЛОСТРОЙ  Окт.'!BF27:BG27+'[11]МЕТАЛЛОСТРОЙ  Нояб.'!BF27:BG27,'[11]МЕТАЛЛОСТРОЙ  Нояб.'!BF27:BG27,'[12]МЕТАЛЛОСТРОЙ  Дек.'!BF27:BG27)</f>
        <v>0</v>
      </c>
      <c r="BH32" s="47"/>
      <c r="BI32" s="49">
        <f>SUM('[1]МЕТАЛЛОСТРОЙ Янв.'!BH27:BI27,'[2]МЕТАЛЛОСТРОЙ Февр.'!BH27:BI27,'[3]МЕТАЛЛОСТРОЙ Март'!BH27:BI27,'[4]МЕТАЛЛОСТРОЙ  Апр.'!BH27:BI27,'[5]МЕТАЛЛОСТРОЙ Май'!BH27:BI27,'[6]МЕТАЛЛОСТРОЙ Июнь'!BH27:BI27,'[7]МЕТАЛЛОСТРОЙ  Июль'!BH27:BI27,'[8]МЕТАЛЛОСТРОЙ  Авг.'!BH27:BI27,'[9]МЕТАЛЛОСТРОЙ  Сент.'!BH27:BI27,'[10]МЕТАЛЛОСТРОЙ  Окт.'!BH27:BI27+'[11]МЕТАЛЛОСТРОЙ  Нояб.'!BH27:BI27,'[11]МЕТАЛЛОСТРОЙ  Нояб.'!BH27:BI27,'[12]МЕТАЛЛОСТРОЙ  Дек.'!BH27:BI27)</f>
        <v>0</v>
      </c>
      <c r="BJ32" s="47"/>
      <c r="BK32" s="49">
        <f>SUM('[1]МЕТАЛЛОСТРОЙ Янв.'!BJ27:BK27,'[2]МЕТАЛЛОСТРОЙ Февр.'!BJ27:BK27,'[3]МЕТАЛЛОСТРОЙ Март'!BJ27:BK27,'[4]МЕТАЛЛОСТРОЙ  Апр.'!BJ27:BK27,'[5]МЕТАЛЛОСТРОЙ Май'!BJ27:BK27,'[6]МЕТАЛЛОСТРОЙ Июнь'!BJ27:BK27,'[7]МЕТАЛЛОСТРОЙ  Июль'!BJ27:BK27,'[8]МЕТАЛЛОСТРОЙ  Авг.'!BJ27:BK27,'[9]МЕТАЛЛОСТРОЙ  Сент.'!BJ27:BK27,'[10]МЕТАЛЛОСТРОЙ  Окт.'!BJ27:BK27+'[11]МЕТАЛЛОСТРОЙ  Нояб.'!BJ27:BK27,'[11]МЕТАЛЛОСТРОЙ  Нояб.'!BJ27:BK27,'[12]МЕТАЛЛОСТРОЙ  Дек.'!BJ27:BK27)</f>
        <v>0</v>
      </c>
      <c r="BL32" s="47"/>
      <c r="BM32" s="49">
        <f>SUM('[1]МЕТАЛЛОСТРОЙ Янв.'!BL27:BM27,'[2]МЕТАЛЛОСТРОЙ Февр.'!BL27:BM27,'[3]МЕТАЛЛОСТРОЙ Март'!BL27:BM27,'[4]МЕТАЛЛОСТРОЙ  Апр.'!BL27:BM27,'[5]МЕТАЛЛОСТРОЙ Май'!BL27:BM27,'[6]МЕТАЛЛОСТРОЙ Июнь'!BL27:BM27,'[7]МЕТАЛЛОСТРОЙ  Июль'!BL27:BM27,'[8]МЕТАЛЛОСТРОЙ  Авг.'!BL27:BM27,'[9]МЕТАЛЛОСТРОЙ  Сент.'!BL27:BM27,'[10]МЕТАЛЛОСТРОЙ  Окт.'!BL27:BM27+'[11]МЕТАЛЛОСТРОЙ  Нояб.'!BL27:BM27,'[11]МЕТАЛЛОСТРОЙ  Нояб.'!BL27:BM27,'[12]МЕТАЛЛОСТРОЙ  Дек.'!BL27:BM27)</f>
        <v>0</v>
      </c>
      <c r="BN32" s="47"/>
      <c r="BO32" s="49">
        <f>SUM('[1]МЕТАЛЛОСТРОЙ Янв.'!BN27:BO27,'[2]МЕТАЛЛОСТРОЙ Февр.'!BN27:BO27,'[3]МЕТАЛЛОСТРОЙ Март'!BN27:BO27,'[4]МЕТАЛЛОСТРОЙ  Апр.'!BN27:BO27,'[5]МЕТАЛЛОСТРОЙ Май'!BN27:BO27,'[6]МЕТАЛЛОСТРОЙ Июнь'!BN27:BO27,'[7]МЕТАЛЛОСТРОЙ  Июль'!BN27:BO27,'[8]МЕТАЛЛОСТРОЙ  Авг.'!BN27:BO27,'[9]МЕТАЛЛОСТРОЙ  Сент.'!BN27:BO27,'[10]МЕТАЛЛОСТРОЙ  Окт.'!BN27:BO27+'[11]МЕТАЛЛОСТРОЙ  Нояб.'!BN27:BO27,'[11]МЕТАЛЛОСТРОЙ  Нояб.'!BN27:BO27,'[12]МЕТАЛЛОСТРОЙ  Дек.'!BN27:BO27)</f>
        <v>0</v>
      </c>
      <c r="BP32" s="47"/>
      <c r="BQ32" s="49">
        <f>SUM('[1]МЕТАЛЛОСТРОЙ Янв.'!BP27:BQ27,'[2]МЕТАЛЛОСТРОЙ Февр.'!BP27:BQ27,'[3]МЕТАЛЛОСТРОЙ Март'!BP27:BQ27,'[4]МЕТАЛЛОСТРОЙ  Апр.'!BP27:BQ27,'[5]МЕТАЛЛОСТРОЙ Май'!BP27:BQ27,'[6]МЕТАЛЛОСТРОЙ Июнь'!BP27:BQ27,'[7]МЕТАЛЛОСТРОЙ  Июль'!BP27:BQ27,'[8]МЕТАЛЛОСТРОЙ  Авг.'!BP27:BQ27,'[9]МЕТАЛЛОСТРОЙ  Сент.'!BP27:BQ27,'[10]МЕТАЛЛОСТРОЙ  Окт.'!BP27:BQ27+'[11]МЕТАЛЛОСТРОЙ  Нояб.'!BP27:BQ27,'[11]МЕТАЛЛОСТРОЙ  Нояб.'!BP27:BQ27,'[12]МЕТАЛЛОСТРОЙ  Дек.'!BP27:BQ27)</f>
        <v>0</v>
      </c>
      <c r="BR32" s="47"/>
      <c r="BS32" s="49">
        <f>SUM('[1]МЕТАЛЛОСТРОЙ Янв.'!BR27:BS27,'[2]МЕТАЛЛОСТРОЙ Февр.'!BR27:BS27,'[3]МЕТАЛЛОСТРОЙ Март'!BR27:BS27,'[4]МЕТАЛЛОСТРОЙ  Апр.'!BR27:BS27,'[5]МЕТАЛЛОСТРОЙ Май'!BR27:BS27,'[6]МЕТАЛЛОСТРОЙ Июнь'!BR27:BS27,'[7]МЕТАЛЛОСТРОЙ  Июль'!BR27:BS27,'[8]МЕТАЛЛОСТРОЙ  Авг.'!BR27:BS27,'[9]МЕТАЛЛОСТРОЙ  Сент.'!BR27:BS27,'[10]МЕТАЛЛОСТРОЙ  Окт.'!BR27:BS27+'[11]МЕТАЛЛОСТРОЙ  Нояб.'!BR27:BS27,'[11]МЕТАЛЛОСТРОЙ  Нояб.'!BR27:BS27,'[12]МЕТАЛЛОСТРОЙ  Дек.'!BR27:BS27)</f>
        <v>0</v>
      </c>
      <c r="BT32" s="47"/>
      <c r="BU32" s="49">
        <f>SUM('[1]МЕТАЛЛОСТРОЙ Янв.'!BT27:BU27,'[2]МЕТАЛЛОСТРОЙ Февр.'!BT27:BU27,'[3]МЕТАЛЛОСТРОЙ Март'!BT27:BU27,'[4]МЕТАЛЛОСТРОЙ  Апр.'!BT27:BU27,'[5]МЕТАЛЛОСТРОЙ Май'!BT27:BU27,'[6]МЕТАЛЛОСТРОЙ Июнь'!BT27:BU27,'[7]МЕТАЛЛОСТРОЙ  Июль'!BT27:BU27,'[8]МЕТАЛЛОСТРОЙ  Авг.'!BT27:BU27,'[9]МЕТАЛЛОСТРОЙ  Сент.'!BT27:BU27,'[10]МЕТАЛЛОСТРОЙ  Окт.'!BT27:BU27+'[11]МЕТАЛЛОСТРОЙ  Нояб.'!BT27:BU27,'[11]МЕТАЛЛОСТРОЙ  Нояб.'!BT27:BU27,'[12]МЕТАЛЛОСТРОЙ  Дек.'!BT27:BU27)</f>
        <v>0</v>
      </c>
      <c r="BV32" s="47"/>
      <c r="BW32" s="49">
        <f>SUM('[1]МЕТАЛЛОСТРОЙ Янв.'!BV27:BW27,'[2]МЕТАЛЛОСТРОЙ Февр.'!BV27:BW27,'[3]МЕТАЛЛОСТРОЙ Март'!BV27:BW27,'[4]МЕТАЛЛОСТРОЙ  Апр.'!BV27:BW27,'[5]МЕТАЛЛОСТРОЙ Май'!BV27:BW27,'[6]МЕТАЛЛОСТРОЙ Июнь'!BV27:BW27,'[7]МЕТАЛЛОСТРОЙ  Июль'!BV27:BW27,'[8]МЕТАЛЛОСТРОЙ  Авг.'!BV27:BW27,'[9]МЕТАЛЛОСТРОЙ  Сент.'!BV27:BW27,'[10]МЕТАЛЛОСТРОЙ  Окт.'!BV27:BW27+'[11]МЕТАЛЛОСТРОЙ  Нояб.'!BV27:BW27,'[11]МЕТАЛЛОСТРОЙ  Нояб.'!BV27:BW27,'[12]МЕТАЛЛОСТРОЙ  Дек.'!BV27:BW27)</f>
        <v>1</v>
      </c>
      <c r="BX32" s="47"/>
      <c r="BY32" s="49">
        <f>SUM('[1]МЕТАЛЛОСТРОЙ Янв.'!BX27:BY27,'[2]МЕТАЛЛОСТРОЙ Февр.'!BX27:BY27,'[3]МЕТАЛЛОСТРОЙ Март'!BX27:BY27,'[4]МЕТАЛЛОСТРОЙ  Апр.'!BX27:BY27,'[5]МЕТАЛЛОСТРОЙ Май'!BX27:BY27,'[6]МЕТАЛЛОСТРОЙ Июнь'!BX27:BY27,'[7]МЕТАЛЛОСТРОЙ  Июль'!BX27:BY27,'[8]МЕТАЛЛОСТРОЙ  Авг.'!BX27:BY27,'[9]МЕТАЛЛОСТРОЙ  Сент.'!BX27:BY27,'[10]МЕТАЛЛОСТРОЙ  Окт.'!BX27:BY27+'[11]МЕТАЛЛОСТРОЙ  Нояб.'!BX27:BY27,'[11]МЕТАЛЛОСТРОЙ  Нояб.'!BX27:BY27,'[12]МЕТАЛЛОСТРОЙ  Дек.'!BX27:BY27)</f>
        <v>0</v>
      </c>
      <c r="BZ32" s="47"/>
      <c r="CA32" s="49">
        <f>SUM('[1]МЕТАЛЛОСТРОЙ Янв.'!BZ27:CA27,'[2]МЕТАЛЛОСТРОЙ Февр.'!BZ27:CA27,'[3]МЕТАЛЛОСТРОЙ Март'!BZ27:CA27,'[4]МЕТАЛЛОСТРОЙ  Апр.'!BZ27:CA27,'[5]МЕТАЛЛОСТРОЙ Май'!BZ27:CA27,'[6]МЕТАЛЛОСТРОЙ Июнь'!BZ27:CA27,'[7]МЕТАЛЛОСТРОЙ  Июль'!BZ27:CA27,'[8]МЕТАЛЛОСТРОЙ  Авг.'!BZ27:CA27,'[9]МЕТАЛЛОСТРОЙ  Сент.'!BZ27:CA27,'[10]МЕТАЛЛОСТРОЙ  Окт.'!BZ27:CA27+'[11]МЕТАЛЛОСТРОЙ  Нояб.'!BZ27:CA27,'[11]МЕТАЛЛОСТРОЙ  Нояб.'!BZ27:CA27,'[12]МЕТАЛЛОСТРОЙ  Дек.'!BZ27:CA27)</f>
        <v>0</v>
      </c>
      <c r="CB32" s="47"/>
      <c r="CC32" s="49">
        <f>SUM('[1]МЕТАЛЛОСТРОЙ Янв.'!CB27:CC27,'[2]МЕТАЛЛОСТРОЙ Февр.'!CB27:CC27,'[3]МЕТАЛЛОСТРОЙ Март'!CB27:CC27,'[4]МЕТАЛЛОСТРОЙ  Апр.'!CB27:CC27,'[5]МЕТАЛЛОСТРОЙ Май'!CB27:CC27,'[6]МЕТАЛЛОСТРОЙ Июнь'!CB27:CC27,'[7]МЕТАЛЛОСТРОЙ  Июль'!CB27:CC27,'[8]МЕТАЛЛОСТРОЙ  Авг.'!CB27:CC27,'[9]МЕТАЛЛОСТРОЙ  Сент.'!CB27:CC27,'[10]МЕТАЛЛОСТРОЙ  Окт.'!CB27:CC27+'[11]МЕТАЛЛОСТРОЙ  Нояб.'!CB27:CC27,'[11]МЕТАЛЛОСТРОЙ  Нояб.'!CB27:CC27,'[12]МЕТАЛЛОСТРОЙ  Дек.'!CB27:CC27)</f>
        <v>0</v>
      </c>
      <c r="CD32" s="47"/>
      <c r="CE32" s="49">
        <f>SUM('[1]МЕТАЛЛОСТРОЙ Янв.'!CD27:CE27,'[2]МЕТАЛЛОСТРОЙ Февр.'!CD27:CE27,'[3]МЕТАЛЛОСТРОЙ Март'!CD27:CE27,'[4]МЕТАЛЛОСТРОЙ  Апр.'!CD27:CE27,'[5]МЕТАЛЛОСТРОЙ Май'!CD27:CE27,'[6]МЕТАЛЛОСТРОЙ Июнь'!CD27:CE27,'[7]МЕТАЛЛОСТРОЙ  Июль'!CD27:CE27,'[8]МЕТАЛЛОСТРОЙ  Авг.'!CD27:CE27,'[9]МЕТАЛЛОСТРОЙ  Сент.'!CD27:CE27,'[10]МЕТАЛЛОСТРОЙ  Окт.'!CD27:CE27+'[11]МЕТАЛЛОСТРОЙ  Нояб.'!CD27:CE27,'[11]МЕТАЛЛОСТРОЙ  Нояб.'!CD27:CE27,'[12]МЕТАЛЛОСТРОЙ  Дек.'!CD27:CE27)</f>
        <v>0</v>
      </c>
      <c r="CF32" s="47"/>
      <c r="CG32" s="49">
        <f>SUM('[1]МЕТАЛЛОСТРОЙ Янв.'!CF27:CG27,'[2]МЕТАЛЛОСТРОЙ Февр.'!CF27:CG27,'[3]МЕТАЛЛОСТРОЙ Март'!CF27:CG27,'[4]МЕТАЛЛОСТРОЙ  Апр.'!CF27:CG27,'[5]МЕТАЛЛОСТРОЙ Май'!CF27:CG27,'[6]МЕТАЛЛОСТРОЙ Июнь'!CF27:CG27,'[7]МЕТАЛЛОСТРОЙ  Июль'!CF27:CG27,'[8]МЕТАЛЛОСТРОЙ  Авг.'!CF27:CG27,'[9]МЕТАЛЛОСТРОЙ  Сент.'!CF27:CG27,'[10]МЕТАЛЛОСТРОЙ  Окт.'!CF27:CG27+'[11]МЕТАЛЛОСТРОЙ  Нояб.'!CF27:CG27,'[11]МЕТАЛЛОСТРОЙ  Нояб.'!CF27:CG27,'[12]МЕТАЛЛОСТРОЙ  Дек.'!CF27:CG27)</f>
        <v>0</v>
      </c>
      <c r="CH32" s="47"/>
      <c r="CI32" s="49">
        <f>SUM('[1]МЕТАЛЛОСТРОЙ Янв.'!CH27:CI27,'[2]МЕТАЛЛОСТРОЙ Февр.'!CH27:CI27,'[3]МЕТАЛЛОСТРОЙ Март'!CH27:CI27,'[4]МЕТАЛЛОСТРОЙ  Апр.'!CH27:CI27,'[5]МЕТАЛЛОСТРОЙ Май'!CH27:CI27,'[6]МЕТАЛЛОСТРОЙ Июнь'!CH27:CI27,'[7]МЕТАЛЛОСТРОЙ  Июль'!CH27:CI27,'[8]МЕТАЛЛОСТРОЙ  Авг.'!CH27:CI27,'[9]МЕТАЛЛОСТРОЙ  Сент.'!CH27:CI27,'[10]МЕТАЛЛОСТРОЙ  Окт.'!CH27:CI27+'[11]МЕТАЛЛОСТРОЙ  Нояб.'!CH27:CI27,'[11]МЕТАЛЛОСТРОЙ  Нояб.'!CH27:CI27,'[12]МЕТАЛЛОСТРОЙ  Дек.'!CH27:CI27)</f>
        <v>0</v>
      </c>
      <c r="CJ32" s="47"/>
      <c r="CK32" s="49">
        <f>SUM('[1]МЕТАЛЛОСТРОЙ Янв.'!CJ27:CK27,'[2]МЕТАЛЛОСТРОЙ Февр.'!CJ27:CK27,'[3]МЕТАЛЛОСТРОЙ Март'!CJ27:CK27,'[4]МЕТАЛЛОСТРОЙ  Апр.'!CJ27:CK27,'[5]МЕТАЛЛОСТРОЙ Май'!CJ27:CK27,'[6]МЕТАЛЛОСТРОЙ Июнь'!CJ27:CK27,'[7]МЕТАЛЛОСТРОЙ  Июль'!CJ27:CK27,'[8]МЕТАЛЛОСТРОЙ  Авг.'!CJ27:CK27,'[9]МЕТАЛЛОСТРОЙ  Сент.'!CJ27:CK27,'[10]МЕТАЛЛОСТРОЙ  Окт.'!CJ27:CK27+'[11]МЕТАЛЛОСТРОЙ  Нояб.'!CJ27:CK27,'[11]МЕТАЛЛОСТРОЙ  Нояб.'!CJ27:CK27,'[12]МЕТАЛЛОСТРОЙ  Дек.'!CJ27:CK27)</f>
        <v>0</v>
      </c>
      <c r="CL32" s="47"/>
      <c r="CM32" s="49">
        <f>SUM('[1]МЕТАЛЛОСТРОЙ Янв.'!CL27:CM27,'[2]МЕТАЛЛОСТРОЙ Февр.'!CL27:CM27,'[3]МЕТАЛЛОСТРОЙ Март'!CL27:CM27,'[4]МЕТАЛЛОСТРОЙ  Апр.'!CL27:CM27,'[5]МЕТАЛЛОСТРОЙ Май'!CL27:CM27,'[6]МЕТАЛЛОСТРОЙ Июнь'!CL27:CM27,'[7]МЕТАЛЛОСТРОЙ  Июль'!CL27:CM27,'[8]МЕТАЛЛОСТРОЙ  Авг.'!CL27:CM27,'[9]МЕТАЛЛОСТРОЙ  Сент.'!CL27:CM27,'[10]МЕТАЛЛОСТРОЙ  Окт.'!CL27:CM27+'[11]МЕТАЛЛОСТРОЙ  Нояб.'!CL27:CM27,'[11]МЕТАЛЛОСТРОЙ  Нояб.'!CL27:CM27,'[12]МЕТАЛЛОСТРОЙ  Дек.'!CL27:CM27)</f>
        <v>0</v>
      </c>
      <c r="CN32" s="47"/>
      <c r="CO32" s="49">
        <f>SUM('[1]МЕТАЛЛОСТРОЙ Янв.'!CN27:CO27,'[2]МЕТАЛЛОСТРОЙ Февр.'!CN27:CO27,'[3]МЕТАЛЛОСТРОЙ Март'!CN27:CO27,'[4]МЕТАЛЛОСТРОЙ  Апр.'!CN27:CO27,'[5]МЕТАЛЛОСТРОЙ Май'!CN27:CO27,'[6]МЕТАЛЛОСТРОЙ Июнь'!CN27:CO27,'[7]МЕТАЛЛОСТРОЙ  Июль'!CN27:CO27,'[8]МЕТАЛЛОСТРОЙ  Авг.'!CN27:CO27,'[9]МЕТАЛЛОСТРОЙ  Сент.'!CN27:CO27,'[10]МЕТАЛЛОСТРОЙ  Окт.'!CN27:CO27+'[11]МЕТАЛЛОСТРОЙ  Нояб.'!CN27:CO27,'[11]МЕТАЛЛОСТРОЙ  Нояб.'!CN27:CO27,'[12]МЕТАЛЛОСТРОЙ  Дек.'!CN27:CO27)</f>
        <v>0</v>
      </c>
      <c r="CQ32" s="94"/>
    </row>
    <row r="33" spans="1:95" ht="15.95" customHeight="1" x14ac:dyDescent="0.25">
      <c r="A33" s="198"/>
      <c r="B33" s="233"/>
      <c r="C33" s="22" t="s">
        <v>5</v>
      </c>
      <c r="D33" s="47"/>
      <c r="E33" s="49">
        <f>SUM('[1]МЕТАЛЛОСТРОЙ Янв.'!D28:E28,'[2]МЕТАЛЛОСТРОЙ Февр.'!D28:E28,'[3]МЕТАЛЛОСТРОЙ Март'!D28:E28,'[4]МЕТАЛЛОСТРОЙ  Апр.'!D28:E28,'[5]МЕТАЛЛОСТРОЙ Май'!D28:E28,'[6]МЕТАЛЛОСТРОЙ Июнь'!D28:E28,'[7]МЕТАЛЛОСТРОЙ  Июль'!D28:E28,'[8]МЕТАЛЛОСТРОЙ  Авг.'!D28:E28,'[9]МЕТАЛЛОСТРОЙ  Сент.'!D28:E28,'[10]МЕТАЛЛОСТРОЙ  Окт.'!D28:E28+'[11]МЕТАЛЛОСТРОЙ  Нояб.'!D28:E28,'[11]МЕТАЛЛОСТРОЙ  Нояб.'!D28:E28,'[12]МЕТАЛЛОСТРОЙ  Дек.'!D28:E28)</f>
        <v>0</v>
      </c>
      <c r="F33" s="47"/>
      <c r="G33" s="49">
        <f>SUM('[1]МЕТАЛЛОСТРОЙ Янв.'!F28:G28,'[2]МЕТАЛЛОСТРОЙ Февр.'!F28:G28,'[3]МЕТАЛЛОСТРОЙ Март'!F28:G28,'[4]МЕТАЛЛОСТРОЙ  Апр.'!F28:G28,'[5]МЕТАЛЛОСТРОЙ Май'!F28:G28,'[6]МЕТАЛЛОСТРОЙ Июнь'!F28:G28,'[7]МЕТАЛЛОСТРОЙ  Июль'!F28:G28,'[8]МЕТАЛЛОСТРОЙ  Авг.'!F28:G28,'[9]МЕТАЛЛОСТРОЙ  Сент.'!F28:G28,'[10]МЕТАЛЛОСТРОЙ  Окт.'!F28:G28+'[11]МЕТАЛЛОСТРОЙ  Нояб.'!F28:G28,'[11]МЕТАЛЛОСТРОЙ  Нояб.'!F28:G28,'[12]МЕТАЛЛОСТРОЙ  Дек.'!F28:G28)</f>
        <v>0</v>
      </c>
      <c r="H33" s="47"/>
      <c r="I33" s="49">
        <f>SUM('[1]МЕТАЛЛОСТРОЙ Янв.'!H28:I28,'[2]МЕТАЛЛОСТРОЙ Февр.'!H28:I28,'[3]МЕТАЛЛОСТРОЙ Март'!H28:I28,'[4]МЕТАЛЛОСТРОЙ  Апр.'!H28:I28,'[5]МЕТАЛЛОСТРОЙ Май'!H28:I28,'[6]МЕТАЛЛОСТРОЙ Июнь'!H28:I28,'[7]МЕТАЛЛОСТРОЙ  Июль'!H28:I28,'[8]МЕТАЛЛОСТРОЙ  Авг.'!H28:I28,'[9]МЕТАЛЛОСТРОЙ  Сент.'!H28:I28,'[10]МЕТАЛЛОСТРОЙ  Окт.'!H28:I28+'[11]МЕТАЛЛОСТРОЙ  Нояб.'!H28:I28,'[11]МЕТАЛЛОСТРОЙ  Нояб.'!H28:I28,'[12]МЕТАЛЛОСТРОЙ  Дек.'!H28:I28)</f>
        <v>0</v>
      </c>
      <c r="J33" s="47"/>
      <c r="K33" s="49">
        <f>SUM('[1]МЕТАЛЛОСТРОЙ Янв.'!J28:K28,'[2]МЕТАЛЛОСТРОЙ Февр.'!J28:K28,'[3]МЕТАЛЛОСТРОЙ Март'!J28:K28,'[4]МЕТАЛЛОСТРОЙ  Апр.'!J28:K28,'[5]МЕТАЛЛОСТРОЙ Май'!J28:K28,'[6]МЕТАЛЛОСТРОЙ Июнь'!J28:K28,'[7]МЕТАЛЛОСТРОЙ  Июль'!J28:K28,'[8]МЕТАЛЛОСТРОЙ  Авг.'!J28:K28,'[9]МЕТАЛЛОСТРОЙ  Сент.'!J28:K28,'[10]МЕТАЛЛОСТРОЙ  Окт.'!J28:K28+'[11]МЕТАЛЛОСТРОЙ  Нояб.'!J28:K28,'[11]МЕТАЛЛОСТРОЙ  Нояб.'!J28:K28,'[12]МЕТАЛЛОСТРОЙ  Дек.'!J28:K28)</f>
        <v>0</v>
      </c>
      <c r="L33" s="47"/>
      <c r="M33" s="49">
        <f>SUM('[1]МЕТАЛЛОСТРОЙ Янв.'!L28:M28,'[2]МЕТАЛЛОСТРОЙ Февр.'!L28:M28,'[3]МЕТАЛЛОСТРОЙ Март'!L28:M28,'[4]МЕТАЛЛОСТРОЙ  Апр.'!L28:M28,'[5]МЕТАЛЛОСТРОЙ Май'!L28:M28,'[6]МЕТАЛЛОСТРОЙ Июнь'!L28:M28,'[7]МЕТАЛЛОСТРОЙ  Июль'!L28:M28,'[8]МЕТАЛЛОСТРОЙ  Авг.'!L28:M28,'[9]МЕТАЛЛОСТРОЙ  Сент.'!L28:M28,'[10]МЕТАЛЛОСТРОЙ  Окт.'!L28:M28+'[11]МЕТАЛЛОСТРОЙ  Нояб.'!L28:M28,'[11]МЕТАЛЛОСТРОЙ  Нояб.'!L28:M28,'[12]МЕТАЛЛОСТРОЙ  Дек.'!L28:M28)</f>
        <v>0</v>
      </c>
      <c r="N33" s="47"/>
      <c r="O33" s="49">
        <f>SUM('[1]МЕТАЛЛОСТРОЙ Янв.'!N28:O28,'[2]МЕТАЛЛОСТРОЙ Февр.'!N28:O28,'[3]МЕТАЛЛОСТРОЙ Март'!N28:O28,'[4]МЕТАЛЛОСТРОЙ  Апр.'!N28:O28,'[5]МЕТАЛЛОСТРОЙ Май'!N28:O28,'[6]МЕТАЛЛОСТРОЙ Июнь'!N28:O28,'[7]МЕТАЛЛОСТРОЙ  Июль'!N28:O28,'[8]МЕТАЛЛОСТРОЙ  Авг.'!N28:O28,'[9]МЕТАЛЛОСТРОЙ  Сент.'!N28:O28,'[10]МЕТАЛЛОСТРОЙ  Окт.'!N28:O28+'[11]МЕТАЛЛОСТРОЙ  Нояб.'!N28:O28,'[11]МЕТАЛЛОСТРОЙ  Нояб.'!N28:O28,'[12]МЕТАЛЛОСТРОЙ  Дек.'!N28:O28)</f>
        <v>1.788</v>
      </c>
      <c r="P33" s="47"/>
      <c r="Q33" s="49">
        <f>SUM('[1]МЕТАЛЛОСТРОЙ Янв.'!P28:Q28,'[2]МЕТАЛЛОСТРОЙ Февр.'!P28:Q28,'[3]МЕТАЛЛОСТРОЙ Март'!P28:Q28,'[4]МЕТАЛЛОСТРОЙ  Апр.'!P28:Q28,'[5]МЕТАЛЛОСТРОЙ Май'!P28:Q28,'[6]МЕТАЛЛОСТРОЙ Июнь'!P28:Q28,'[7]МЕТАЛЛОСТРОЙ  Июль'!P28:Q28,'[8]МЕТАЛЛОСТРОЙ  Авг.'!P28:Q28,'[9]МЕТАЛЛОСТРОЙ  Сент.'!P28:Q28,'[10]МЕТАЛЛОСТРОЙ  Окт.'!P28:Q28+'[11]МЕТАЛЛОСТРОЙ  Нояб.'!P28:Q28,'[11]МЕТАЛЛОСТРОЙ  Нояб.'!P28:Q28,'[12]МЕТАЛЛОСТРОЙ  Дек.'!P28:Q28)</f>
        <v>0</v>
      </c>
      <c r="R33" s="47"/>
      <c r="S33" s="49">
        <f>SUM('[1]МЕТАЛЛОСТРОЙ Янв.'!R28:S28,'[2]МЕТАЛЛОСТРОЙ Февр.'!R28:S28,'[3]МЕТАЛЛОСТРОЙ Март'!R28:S28,'[4]МЕТАЛЛОСТРОЙ  Апр.'!R28:S28,'[5]МЕТАЛЛОСТРОЙ Май'!R28:S28,'[6]МЕТАЛЛОСТРОЙ Июнь'!R28:S28,'[7]МЕТАЛЛОСТРОЙ  Июль'!R28:S28,'[8]МЕТАЛЛОСТРОЙ  Авг.'!R28:S28,'[9]МЕТАЛЛОСТРОЙ  Сент.'!R28:S28,'[10]МЕТАЛЛОСТРОЙ  Окт.'!R28:S28+'[11]МЕТАЛЛОСТРОЙ  Нояб.'!R28:S28,'[11]МЕТАЛЛОСТРОЙ  Нояб.'!R28:S28,'[12]МЕТАЛЛОСТРОЙ  Дек.'!R28:S28)</f>
        <v>0</v>
      </c>
      <c r="T33" s="47"/>
      <c r="U33" s="49">
        <f>SUM('[1]МЕТАЛЛОСТРОЙ Янв.'!T28:U28,'[2]МЕТАЛЛОСТРОЙ Февр.'!T28:U28,'[3]МЕТАЛЛОСТРОЙ Март'!T28:U28,'[4]МЕТАЛЛОСТРОЙ  Апр.'!T28:U28,'[5]МЕТАЛЛОСТРОЙ Май'!T28:U28,'[6]МЕТАЛЛОСТРОЙ Июнь'!T28:U28,'[7]МЕТАЛЛОСТРОЙ  Июль'!T28:U28,'[8]МЕТАЛЛОСТРОЙ  Авг.'!T28:U28,'[9]МЕТАЛЛОСТРОЙ  Сент.'!T28:U28,'[10]МЕТАЛЛОСТРОЙ  Окт.'!T28:U28+'[11]МЕТАЛЛОСТРОЙ  Нояб.'!T28:U28,'[11]МЕТАЛЛОСТРОЙ  Нояб.'!T28:U28,'[12]МЕТАЛЛОСТРОЙ  Дек.'!T28:U28)</f>
        <v>0</v>
      </c>
      <c r="V33" s="47"/>
      <c r="W33" s="49">
        <f>SUM('[1]МЕТАЛЛОСТРОЙ Янв.'!V28:W28,'[2]МЕТАЛЛОСТРОЙ Февр.'!V28:W28,'[3]МЕТАЛЛОСТРОЙ Март'!V28:W28,'[4]МЕТАЛЛОСТРОЙ  Апр.'!V28:W28,'[5]МЕТАЛЛОСТРОЙ Май'!V28:W28,'[6]МЕТАЛЛОСТРОЙ Июнь'!V28:W28,'[7]МЕТАЛЛОСТРОЙ  Июль'!V28:W28,'[8]МЕТАЛЛОСТРОЙ  Авг.'!V28:W28,'[9]МЕТАЛЛОСТРОЙ  Сент.'!V28:W28,'[10]МЕТАЛЛОСТРОЙ  Окт.'!V28:W28+'[11]МЕТАЛЛОСТРОЙ  Нояб.'!V28:W28,'[11]МЕТАЛЛОСТРОЙ  Нояб.'!V28:W28,'[12]МЕТАЛЛОСТРОЙ  Дек.'!V28:W28)</f>
        <v>0</v>
      </c>
      <c r="X33" s="47"/>
      <c r="Y33" s="49">
        <f>SUM('[1]МЕТАЛЛОСТРОЙ Янв.'!X28:Y28,'[2]МЕТАЛЛОСТРОЙ Февр.'!X28:Y28,'[3]МЕТАЛЛОСТРОЙ Март'!X28:Y28,'[4]МЕТАЛЛОСТРОЙ  Апр.'!X28:Y28,'[5]МЕТАЛЛОСТРОЙ Май'!X28:Y28,'[6]МЕТАЛЛОСТРОЙ Июнь'!X28:Y28,'[7]МЕТАЛЛОСТРОЙ  Июль'!X28:Y28,'[8]МЕТАЛЛОСТРОЙ  Авг.'!X28:Y28,'[9]МЕТАЛЛОСТРОЙ  Сент.'!X28:Y28,'[10]МЕТАЛЛОСТРОЙ  Окт.'!X28:Y28+'[11]МЕТАЛЛОСТРОЙ  Нояб.'!X28:Y28,'[11]МЕТАЛЛОСТРОЙ  Нояб.'!X28:Y28,'[12]МЕТАЛЛОСТРОЙ  Дек.'!X28:Y28)</f>
        <v>0</v>
      </c>
      <c r="Z33" s="47"/>
      <c r="AA33" s="49">
        <f>SUM('[1]МЕТАЛЛОСТРОЙ Янв.'!Z28:AA28,'[2]МЕТАЛЛОСТРОЙ Февр.'!Z28:AA28,'[3]МЕТАЛЛОСТРОЙ Март'!Z28:AA28,'[4]МЕТАЛЛОСТРОЙ  Апр.'!Z28:AA28,'[5]МЕТАЛЛОСТРОЙ Май'!Z28:AA28,'[6]МЕТАЛЛОСТРОЙ Июнь'!Z28:AA28,'[7]МЕТАЛЛОСТРОЙ  Июль'!Z28:AA28,'[8]МЕТАЛЛОСТРОЙ  Авг.'!Z28:AA28,'[9]МЕТАЛЛОСТРОЙ  Сент.'!Z28:AA28,'[10]МЕТАЛЛОСТРОЙ  Окт.'!Z28:AA28+'[11]МЕТАЛЛОСТРОЙ  Нояб.'!Z28:AA28,'[11]МЕТАЛЛОСТРОЙ  Нояб.'!Z28:AA28,'[12]МЕТАЛЛОСТРОЙ  Дек.'!Z28:AA28)</f>
        <v>0</v>
      </c>
      <c r="AB33" s="47"/>
      <c r="AC33" s="49">
        <f>SUM('[1]МЕТАЛЛОСТРОЙ Янв.'!AB28:AC28,'[2]МЕТАЛЛОСТРОЙ Февр.'!AB28:AC28,'[3]МЕТАЛЛОСТРОЙ Март'!AB28:AC28,'[4]МЕТАЛЛОСТРОЙ  Апр.'!AB28:AC28,'[5]МЕТАЛЛОСТРОЙ Май'!AB28:AC28,'[6]МЕТАЛЛОСТРОЙ Июнь'!AB28:AC28,'[7]МЕТАЛЛОСТРОЙ  Июль'!AB28:AC28,'[8]МЕТАЛЛОСТРОЙ  Авг.'!AB28:AC28,'[9]МЕТАЛЛОСТРОЙ  Сент.'!AB28:AC28,'[10]МЕТАЛЛОСТРОЙ  Окт.'!AB28:AC28+'[11]МЕТАЛЛОСТРОЙ  Нояб.'!AB28:AC28,'[11]МЕТАЛЛОСТРОЙ  Нояб.'!AB28:AC28,'[12]МЕТАЛЛОСТРОЙ  Дек.'!AB28:AC28)</f>
        <v>0</v>
      </c>
      <c r="AD33" s="47"/>
      <c r="AE33" s="49">
        <f>SUM('[1]МЕТАЛЛОСТРОЙ Янв.'!AD28:AE28,'[2]МЕТАЛЛОСТРОЙ Февр.'!AD28:AE28,'[3]МЕТАЛЛОСТРОЙ Март'!AD28:AE28,'[4]МЕТАЛЛОСТРОЙ  Апр.'!AD28:AE28,'[5]МЕТАЛЛОСТРОЙ Май'!AD28:AE28,'[6]МЕТАЛЛОСТРОЙ Июнь'!AD28:AE28,'[7]МЕТАЛЛОСТРОЙ  Июль'!AD28:AE28,'[8]МЕТАЛЛОСТРОЙ  Авг.'!AD28:AE28,'[9]МЕТАЛЛОСТРОЙ  Сент.'!AD28:AE28,'[10]МЕТАЛЛОСТРОЙ  Окт.'!AD28:AE28+'[11]МЕТАЛЛОСТРОЙ  Нояб.'!AD28:AE28,'[11]МЕТАЛЛОСТРОЙ  Нояб.'!AD28:AE28,'[12]МЕТАЛЛОСТРОЙ  Дек.'!AD28:AE28)</f>
        <v>0</v>
      </c>
      <c r="AF33" s="47"/>
      <c r="AG33" s="49">
        <f>SUM('[1]МЕТАЛЛОСТРОЙ Янв.'!AF28:AG28,'[2]МЕТАЛЛОСТРОЙ Февр.'!AF28:AG28,'[3]МЕТАЛЛОСТРОЙ Март'!AF28:AG28,'[4]МЕТАЛЛОСТРОЙ  Апр.'!AF28:AG28,'[5]МЕТАЛЛОСТРОЙ Май'!AF28:AG28,'[6]МЕТАЛЛОСТРОЙ Июнь'!AF28:AG28,'[7]МЕТАЛЛОСТРОЙ  Июль'!AF28:AG28,'[8]МЕТАЛЛОСТРОЙ  Авг.'!AF28:AG28,'[9]МЕТАЛЛОСТРОЙ  Сент.'!AF28:AG28,'[10]МЕТАЛЛОСТРОЙ  Окт.'!AF28:AG28+'[11]МЕТАЛЛОСТРОЙ  Нояб.'!AF28:AG28,'[11]МЕТАЛЛОСТРОЙ  Нояб.'!AF28:AG28,'[12]МЕТАЛЛОСТРОЙ  Дек.'!AF28:AG28)</f>
        <v>0</v>
      </c>
      <c r="AH33" s="47"/>
      <c r="AI33" s="49">
        <f>SUM('[1]МЕТАЛЛОСТРОЙ Янв.'!AH28:AI28,'[2]МЕТАЛЛОСТРОЙ Февр.'!AH28:AI28,'[3]МЕТАЛЛОСТРОЙ Март'!AH28:AI28,'[4]МЕТАЛЛОСТРОЙ  Апр.'!AH28:AI28,'[5]МЕТАЛЛОСТРОЙ Май'!AH28:AI28,'[6]МЕТАЛЛОСТРОЙ Июнь'!AH28:AI28,'[7]МЕТАЛЛОСТРОЙ  Июль'!AH28:AI28,'[8]МЕТАЛЛОСТРОЙ  Авг.'!AH28:AI28,'[9]МЕТАЛЛОСТРОЙ  Сент.'!AH28:AI28,'[10]МЕТАЛЛОСТРОЙ  Окт.'!AH28:AI28+'[11]МЕТАЛЛОСТРОЙ  Нояб.'!AH28:AI28,'[11]МЕТАЛЛОСТРОЙ  Нояб.'!AH28:AI28,'[12]МЕТАЛЛОСТРОЙ  Дек.'!AH28:AI28)</f>
        <v>0</v>
      </c>
      <c r="AJ33" s="47"/>
      <c r="AK33" s="49">
        <f>SUM('[1]МЕТАЛЛОСТРОЙ Янв.'!AJ28:AK28,'[2]МЕТАЛЛОСТРОЙ Февр.'!AJ28:AK28,'[3]МЕТАЛЛОСТРОЙ Март'!AJ28:AK28,'[4]МЕТАЛЛОСТРОЙ  Апр.'!AJ28:AK28,'[5]МЕТАЛЛОСТРОЙ Май'!AJ28:AK28,'[6]МЕТАЛЛОСТРОЙ Июнь'!AJ28:AK28,'[7]МЕТАЛЛОСТРОЙ  Июль'!AJ28:AK28,'[8]МЕТАЛЛОСТРОЙ  Авг.'!AJ28:AK28,'[9]МЕТАЛЛОСТРОЙ  Сент.'!AJ28:AK28,'[10]МЕТАЛЛОСТРОЙ  Окт.'!AJ28:AK28+'[11]МЕТАЛЛОСТРОЙ  Нояб.'!AJ28:AK28,'[11]МЕТАЛЛОСТРОЙ  Нояб.'!AJ28:AK28,'[12]МЕТАЛЛОСТРОЙ  Дек.'!AJ28:AK28)</f>
        <v>0</v>
      </c>
      <c r="AL33" s="47"/>
      <c r="AM33" s="49">
        <f>SUM('[1]МЕТАЛЛОСТРОЙ Янв.'!AL28:AM28,'[2]МЕТАЛЛОСТРОЙ Февр.'!AL28:AM28,'[3]МЕТАЛЛОСТРОЙ Март'!AL28:AM28,'[4]МЕТАЛЛОСТРОЙ  Апр.'!AL28:AM28,'[5]МЕТАЛЛОСТРОЙ Май'!AL28:AM28,'[6]МЕТАЛЛОСТРОЙ Июнь'!AL28:AM28,'[7]МЕТАЛЛОСТРОЙ  Июль'!AL28:AM28,'[8]МЕТАЛЛОСТРОЙ  Авг.'!AL28:AM28,'[9]МЕТАЛЛОСТРОЙ  Сент.'!AL28:AM28,'[10]МЕТАЛЛОСТРОЙ  Окт.'!AL28:AM28+'[11]МЕТАЛЛОСТРОЙ  Нояб.'!AL28:AM28,'[11]МЕТАЛЛОСТРОЙ  Нояб.'!AL28:AM28,'[12]МЕТАЛЛОСТРОЙ  Дек.'!AL28:AM28)</f>
        <v>0</v>
      </c>
      <c r="AN33" s="47"/>
      <c r="AO33" s="49">
        <f>SUM('[1]МЕТАЛЛОСТРОЙ Янв.'!AN28:AO28,'[2]МЕТАЛЛОСТРОЙ Февр.'!AN28:AO28,'[3]МЕТАЛЛОСТРОЙ Март'!AN28:AO28,'[4]МЕТАЛЛОСТРОЙ  Апр.'!AN28:AO28,'[5]МЕТАЛЛОСТРОЙ Май'!AN28:AO28,'[6]МЕТАЛЛОСТРОЙ Июнь'!AN28:AO28,'[7]МЕТАЛЛОСТРОЙ  Июль'!AN28:AO28,'[8]МЕТАЛЛОСТРОЙ  Авг.'!AN28:AO28,'[9]МЕТАЛЛОСТРОЙ  Сент.'!AN28:AO28,'[10]МЕТАЛЛОСТРОЙ  Окт.'!AN28:AO28+'[11]МЕТАЛЛОСТРОЙ  Нояб.'!AN28:AO28,'[11]МЕТАЛЛОСТРОЙ  Нояб.'!AN28:AO28,'[12]МЕТАЛЛОСТРОЙ  Дек.'!AN28:AO28)</f>
        <v>0</v>
      </c>
      <c r="AP33" s="47"/>
      <c r="AQ33" s="49">
        <f>SUM('[1]МЕТАЛЛОСТРОЙ Янв.'!AP28:AQ28,'[2]МЕТАЛЛОСТРОЙ Февр.'!AP28:AQ28,'[3]МЕТАЛЛОСТРОЙ Март'!AP28:AQ28,'[4]МЕТАЛЛОСТРОЙ  Апр.'!AP28:AQ28,'[5]МЕТАЛЛОСТРОЙ Май'!AP28:AQ28,'[6]МЕТАЛЛОСТРОЙ Июнь'!AP28:AQ28,'[7]МЕТАЛЛОСТРОЙ  Июль'!AP28:AQ28,'[8]МЕТАЛЛОСТРОЙ  Авг.'!AP28:AQ28,'[9]МЕТАЛЛОСТРОЙ  Сент.'!AP28:AQ28,'[10]МЕТАЛЛОСТРОЙ  Окт.'!AP28:AQ28+'[11]МЕТАЛЛОСТРОЙ  Нояб.'!AP28:AQ28,'[11]МЕТАЛЛОСТРОЙ  Нояб.'!AP28:AQ28,'[12]МЕТАЛЛОСТРОЙ  Дек.'!AP28:AQ28)</f>
        <v>0</v>
      </c>
      <c r="AR33" s="47"/>
      <c r="AS33" s="49">
        <f>SUM('[1]МЕТАЛЛОСТРОЙ Янв.'!AR28:AS28,'[2]МЕТАЛЛОСТРОЙ Февр.'!AR28:AS28,'[3]МЕТАЛЛОСТРОЙ Март'!AR28:AS28,'[4]МЕТАЛЛОСТРОЙ  Апр.'!AR28:AS28,'[5]МЕТАЛЛОСТРОЙ Май'!AR28:AS28,'[6]МЕТАЛЛОСТРОЙ Июнь'!AR28:AS28,'[7]МЕТАЛЛОСТРОЙ  Июль'!AR28:AS28,'[8]МЕТАЛЛОСТРОЙ  Авг.'!AR28:AS28,'[9]МЕТАЛЛОСТРОЙ  Сент.'!AR28:AS28,'[10]МЕТАЛЛОСТРОЙ  Окт.'!AR28:AS28+'[11]МЕТАЛЛОСТРОЙ  Нояб.'!AR28:AS28,'[11]МЕТАЛЛОСТРОЙ  Нояб.'!AR28:AS28,'[12]МЕТАЛЛОСТРОЙ  Дек.'!AR28:AS28)</f>
        <v>0</v>
      </c>
      <c r="AT33" s="47"/>
      <c r="AU33" s="49">
        <f>SUM('[1]МЕТАЛЛОСТРОЙ Янв.'!AT28:AU28,'[2]МЕТАЛЛОСТРОЙ Февр.'!AT28:AU28,'[3]МЕТАЛЛОСТРОЙ Март'!AT28:AU28,'[4]МЕТАЛЛОСТРОЙ  Апр.'!AT28:AU28,'[5]МЕТАЛЛОСТРОЙ Май'!AT28:AU28,'[6]МЕТАЛЛОСТРОЙ Июнь'!AT28:AU28,'[7]МЕТАЛЛОСТРОЙ  Июль'!AT28:AU28,'[8]МЕТАЛЛОСТРОЙ  Авг.'!AT28:AU28,'[9]МЕТАЛЛОСТРОЙ  Сент.'!AT28:AU28,'[10]МЕТАЛЛОСТРОЙ  Окт.'!AT28:AU28+'[11]МЕТАЛЛОСТРОЙ  Нояб.'!AT28:AU28,'[11]МЕТАЛЛОСТРОЙ  Нояб.'!AT28:AU28,'[12]МЕТАЛЛОСТРОЙ  Дек.'!AT28:AU28)</f>
        <v>0</v>
      </c>
      <c r="AV33" s="47"/>
      <c r="AW33" s="49">
        <f>SUM('[1]МЕТАЛЛОСТРОЙ Янв.'!AV28:AW28,'[2]МЕТАЛЛОСТРОЙ Февр.'!AV28:AW28,'[3]МЕТАЛЛОСТРОЙ Март'!AV28:AW28,'[4]МЕТАЛЛОСТРОЙ  Апр.'!AV28:AW28,'[5]МЕТАЛЛОСТРОЙ Май'!AV28:AW28,'[6]МЕТАЛЛОСТРОЙ Июнь'!AV28:AW28,'[7]МЕТАЛЛОСТРОЙ  Июль'!AV28:AW28,'[8]МЕТАЛЛОСТРОЙ  Авг.'!AV28:AW28,'[9]МЕТАЛЛОСТРОЙ  Сент.'!AV28:AW28,'[10]МЕТАЛЛОСТРОЙ  Окт.'!AV28:AW28+'[11]МЕТАЛЛОСТРОЙ  Нояб.'!AV28:AW28,'[11]МЕТАЛЛОСТРОЙ  Нояб.'!AV28:AW28,'[12]МЕТАЛЛОСТРОЙ  Дек.'!AV28:AW28)</f>
        <v>0</v>
      </c>
      <c r="AX33" s="55"/>
      <c r="AY33" s="49">
        <f>SUM('[1]МЕТАЛЛОСТРОЙ Янв.'!AX28:AY28,'[2]МЕТАЛЛОСТРОЙ Февр.'!AX28:AY28,'[3]МЕТАЛЛОСТРОЙ Март'!AX28:AY28,'[4]МЕТАЛЛОСТРОЙ  Апр.'!AX28:AY28,'[5]МЕТАЛЛОСТРОЙ Май'!AX28:AY28,'[6]МЕТАЛЛОСТРОЙ Июнь'!AX28:AY28,'[7]МЕТАЛЛОСТРОЙ  Июль'!AX28:AY28,'[8]МЕТАЛЛОСТРОЙ  Авг.'!AX28:AY28,'[9]МЕТАЛЛОСТРОЙ  Сент.'!AX28:AY28,'[10]МЕТАЛЛОСТРОЙ  Окт.'!AX28:AY28+'[11]МЕТАЛЛОСТРОЙ  Нояб.'!AX28:AY28,'[11]МЕТАЛЛОСТРОЙ  Нояб.'!AX28:AY28,'[12]МЕТАЛЛОСТРОЙ  Дек.'!AX28:AY28)</f>
        <v>0</v>
      </c>
      <c r="AZ33" s="55">
        <v>9</v>
      </c>
      <c r="BA33" s="49">
        <f>SUM('[1]МЕТАЛЛОСТРОЙ Янв.'!AZ28:BA28,'[2]МЕТАЛЛОСТРОЙ Февр.'!AZ28:BA28,'[3]МЕТАЛЛОСТРОЙ Март'!AZ28:BA28,'[4]МЕТАЛЛОСТРОЙ  Апр.'!AZ28:BA28,'[5]МЕТАЛЛОСТРОЙ Май'!AZ28:BA28,'[6]МЕТАЛЛОСТРОЙ Июнь'!AZ28:BA28,'[7]МЕТАЛЛОСТРОЙ  Июль'!AZ28:BA28,'[8]МЕТАЛЛОСТРОЙ  Авг.'!AZ28:BA28,'[9]МЕТАЛЛОСТРОЙ  Сент.'!AZ28:BA28,'[10]МЕТАЛЛОСТРОЙ  Окт.'!AZ28:BA28+'[11]МЕТАЛЛОСТРОЙ  Нояб.'!AZ28:BA28,'[11]МЕТАЛЛОСТРОЙ  Нояб.'!AZ28:BA28,'[12]МЕТАЛЛОСТРОЙ  Дек.'!AZ28:BA28)</f>
        <v>0</v>
      </c>
      <c r="BB33" s="55">
        <v>9</v>
      </c>
      <c r="BC33" s="49">
        <f>SUM('[1]МЕТАЛЛОСТРОЙ Янв.'!BB28:BC28,'[2]МЕТАЛЛОСТРОЙ Февр.'!BB28:BC28,'[3]МЕТАЛЛОСТРОЙ Март'!BB28:BC28,'[4]МЕТАЛЛОСТРОЙ  Апр.'!BB28:BC28,'[5]МЕТАЛЛОСТРОЙ Май'!BB28:BC28,'[6]МЕТАЛЛОСТРОЙ Июнь'!BB28:BC28,'[7]МЕТАЛЛОСТРОЙ  Июль'!BB28:BC28,'[8]МЕТАЛЛОСТРОЙ  Авг.'!BB28:BC28,'[9]МЕТАЛЛОСТРОЙ  Сент.'!BB28:BC28,'[10]МЕТАЛЛОСТРОЙ  Окт.'!BB28:BC28+'[11]МЕТАЛЛОСТРОЙ  Нояб.'!BB28:BC28,'[11]МЕТАЛЛОСТРОЙ  Нояб.'!BB28:BC28,'[12]МЕТАЛЛОСТРОЙ  Дек.'!BB28:BC28)</f>
        <v>0</v>
      </c>
      <c r="BD33" s="55">
        <v>9</v>
      </c>
      <c r="BE33" s="49">
        <f>SUM('[1]МЕТАЛЛОСТРОЙ Янв.'!BD28:BE28,'[2]МЕТАЛЛОСТРОЙ Февр.'!BD28:BE28,'[3]МЕТАЛЛОСТРОЙ Март'!BD28:BE28,'[4]МЕТАЛЛОСТРОЙ  Апр.'!BD28:BE28,'[5]МЕТАЛЛОСТРОЙ Май'!BD28:BE28,'[6]МЕТАЛЛОСТРОЙ Июнь'!BD28:BE28,'[7]МЕТАЛЛОСТРОЙ  Июль'!BD28:BE28,'[8]МЕТАЛЛОСТРОЙ  Авг.'!BD28:BE28,'[9]МЕТАЛЛОСТРОЙ  Сент.'!BD28:BE28,'[10]МЕТАЛЛОСТРОЙ  Окт.'!BD28:BE28+'[11]МЕТАЛЛОСТРОЙ  Нояб.'!BD28:BE28,'[11]МЕТАЛЛОСТРОЙ  Нояб.'!BD28:BE28,'[12]МЕТАЛЛОСТРОЙ  Дек.'!BD28:BE28)</f>
        <v>0</v>
      </c>
      <c r="BF33" s="47"/>
      <c r="BG33" s="49">
        <f>SUM('[1]МЕТАЛЛОСТРОЙ Янв.'!BF28:BG28,'[2]МЕТАЛЛОСТРОЙ Февр.'!BF28:BG28,'[3]МЕТАЛЛОСТРОЙ Март'!BF28:BG28,'[4]МЕТАЛЛОСТРОЙ  Апр.'!BF28:BG28,'[5]МЕТАЛЛОСТРОЙ Май'!BF28:BG28,'[6]МЕТАЛЛОСТРОЙ Июнь'!BF28:BG28,'[7]МЕТАЛЛОСТРОЙ  Июль'!BF28:BG28,'[8]МЕТАЛЛОСТРОЙ  Авг.'!BF28:BG28,'[9]МЕТАЛЛОСТРОЙ  Сент.'!BF28:BG28,'[10]МЕТАЛЛОСТРОЙ  Окт.'!BF28:BG28+'[11]МЕТАЛЛОСТРОЙ  Нояб.'!BF28:BG28,'[11]МЕТАЛЛОСТРОЙ  Нояб.'!BF28:BG28,'[12]МЕТАЛЛОСТРОЙ  Дек.'!BF28:BG28)</f>
        <v>0</v>
      </c>
      <c r="BH33" s="47"/>
      <c r="BI33" s="49">
        <f>SUM('[1]МЕТАЛЛОСТРОЙ Янв.'!BH28:BI28,'[2]МЕТАЛЛОСТРОЙ Февр.'!BH28:BI28,'[3]МЕТАЛЛОСТРОЙ Март'!BH28:BI28,'[4]МЕТАЛЛОСТРОЙ  Апр.'!BH28:BI28,'[5]МЕТАЛЛОСТРОЙ Май'!BH28:BI28,'[6]МЕТАЛЛОСТРОЙ Июнь'!BH28:BI28,'[7]МЕТАЛЛОСТРОЙ  Июль'!BH28:BI28,'[8]МЕТАЛЛОСТРОЙ  Авг.'!BH28:BI28,'[9]МЕТАЛЛОСТРОЙ  Сент.'!BH28:BI28,'[10]МЕТАЛЛОСТРОЙ  Окт.'!BH28:BI28+'[11]МЕТАЛЛОСТРОЙ  Нояб.'!BH28:BI28,'[11]МЕТАЛЛОСТРОЙ  Нояб.'!BH28:BI28,'[12]МЕТАЛЛОСТРОЙ  Дек.'!BH28:BI28)</f>
        <v>0</v>
      </c>
      <c r="BJ33" s="47"/>
      <c r="BK33" s="49">
        <f>SUM('[1]МЕТАЛЛОСТРОЙ Янв.'!BJ28:BK28,'[2]МЕТАЛЛОСТРОЙ Февр.'!BJ28:BK28,'[3]МЕТАЛЛОСТРОЙ Март'!BJ28:BK28,'[4]МЕТАЛЛОСТРОЙ  Апр.'!BJ28:BK28,'[5]МЕТАЛЛОСТРОЙ Май'!BJ28:BK28,'[6]МЕТАЛЛОСТРОЙ Июнь'!BJ28:BK28,'[7]МЕТАЛЛОСТРОЙ  Июль'!BJ28:BK28,'[8]МЕТАЛЛОСТРОЙ  Авг.'!BJ28:BK28,'[9]МЕТАЛЛОСТРОЙ  Сент.'!BJ28:BK28,'[10]МЕТАЛЛОСТРОЙ  Окт.'!BJ28:BK28+'[11]МЕТАЛЛОСТРОЙ  Нояб.'!BJ28:BK28,'[11]МЕТАЛЛОСТРОЙ  Нояб.'!BJ28:BK28,'[12]МЕТАЛЛОСТРОЙ  Дек.'!BJ28:BK28)</f>
        <v>0</v>
      </c>
      <c r="BL33" s="47"/>
      <c r="BM33" s="49">
        <f>SUM('[1]МЕТАЛЛОСТРОЙ Янв.'!BL28:BM28,'[2]МЕТАЛЛОСТРОЙ Февр.'!BL28:BM28,'[3]МЕТАЛЛОСТРОЙ Март'!BL28:BM28,'[4]МЕТАЛЛОСТРОЙ  Апр.'!BL28:BM28,'[5]МЕТАЛЛОСТРОЙ Май'!BL28:BM28,'[6]МЕТАЛЛОСТРОЙ Июнь'!BL28:BM28,'[7]МЕТАЛЛОСТРОЙ  Июль'!BL28:BM28,'[8]МЕТАЛЛОСТРОЙ  Авг.'!BL28:BM28,'[9]МЕТАЛЛОСТРОЙ  Сент.'!BL28:BM28,'[10]МЕТАЛЛОСТРОЙ  Окт.'!BL28:BM28+'[11]МЕТАЛЛОСТРОЙ  Нояб.'!BL28:BM28,'[11]МЕТАЛЛОСТРОЙ  Нояб.'!BL28:BM28,'[12]МЕТАЛЛОСТРОЙ  Дек.'!BL28:BM28)</f>
        <v>0</v>
      </c>
      <c r="BN33" s="47"/>
      <c r="BO33" s="49">
        <f>SUM('[1]МЕТАЛЛОСТРОЙ Янв.'!BN28:BO28,'[2]МЕТАЛЛОСТРОЙ Февр.'!BN28:BO28,'[3]МЕТАЛЛОСТРОЙ Март'!BN28:BO28,'[4]МЕТАЛЛОСТРОЙ  Апр.'!BN28:BO28,'[5]МЕТАЛЛОСТРОЙ Май'!BN28:BO28,'[6]МЕТАЛЛОСТРОЙ Июнь'!BN28:BO28,'[7]МЕТАЛЛОСТРОЙ  Июль'!BN28:BO28,'[8]МЕТАЛЛОСТРОЙ  Авг.'!BN28:BO28,'[9]МЕТАЛЛОСТРОЙ  Сент.'!BN28:BO28,'[10]МЕТАЛЛОСТРОЙ  Окт.'!BN28:BO28+'[11]МЕТАЛЛОСТРОЙ  Нояб.'!BN28:BO28,'[11]МЕТАЛЛОСТРОЙ  Нояб.'!BN28:BO28,'[12]МЕТАЛЛОСТРОЙ  Дек.'!BN28:BO28)</f>
        <v>0</v>
      </c>
      <c r="BP33" s="47"/>
      <c r="BQ33" s="49">
        <f>SUM('[1]МЕТАЛЛОСТРОЙ Янв.'!BP28:BQ28,'[2]МЕТАЛЛОСТРОЙ Февр.'!BP28:BQ28,'[3]МЕТАЛЛОСТРОЙ Март'!BP28:BQ28,'[4]МЕТАЛЛОСТРОЙ  Апр.'!BP28:BQ28,'[5]МЕТАЛЛОСТРОЙ Май'!BP28:BQ28,'[6]МЕТАЛЛОСТРОЙ Июнь'!BP28:BQ28,'[7]МЕТАЛЛОСТРОЙ  Июль'!BP28:BQ28,'[8]МЕТАЛЛОСТРОЙ  Авг.'!BP28:BQ28,'[9]МЕТАЛЛОСТРОЙ  Сент.'!BP28:BQ28,'[10]МЕТАЛЛОСТРОЙ  Окт.'!BP28:BQ28+'[11]МЕТАЛЛОСТРОЙ  Нояб.'!BP28:BQ28,'[11]МЕТАЛЛОСТРОЙ  Нояб.'!BP28:BQ28,'[12]МЕТАЛЛОСТРОЙ  Дек.'!BP28:BQ28)</f>
        <v>0</v>
      </c>
      <c r="BR33" s="47"/>
      <c r="BS33" s="49">
        <f>SUM('[1]МЕТАЛЛОСТРОЙ Янв.'!BR28:BS28,'[2]МЕТАЛЛОСТРОЙ Февр.'!BR28:BS28,'[3]МЕТАЛЛОСТРОЙ Март'!BR28:BS28,'[4]МЕТАЛЛОСТРОЙ  Апр.'!BR28:BS28,'[5]МЕТАЛЛОСТРОЙ Май'!BR28:BS28,'[6]МЕТАЛЛОСТРОЙ Июнь'!BR28:BS28,'[7]МЕТАЛЛОСТРОЙ  Июль'!BR28:BS28,'[8]МЕТАЛЛОСТРОЙ  Авг.'!BR28:BS28,'[9]МЕТАЛЛОСТРОЙ  Сент.'!BR28:BS28,'[10]МЕТАЛЛОСТРОЙ  Окт.'!BR28:BS28+'[11]МЕТАЛЛОСТРОЙ  Нояб.'!BR28:BS28,'[11]МЕТАЛЛОСТРОЙ  Нояб.'!BR28:BS28,'[12]МЕТАЛЛОСТРОЙ  Дек.'!BR28:BS28)</f>
        <v>0</v>
      </c>
      <c r="BT33" s="47"/>
      <c r="BU33" s="49">
        <f>SUM('[1]МЕТАЛЛОСТРОЙ Янв.'!BT28:BU28,'[2]МЕТАЛЛОСТРОЙ Февр.'!BT28:BU28,'[3]МЕТАЛЛОСТРОЙ Март'!BT28:BU28,'[4]МЕТАЛЛОСТРОЙ  Апр.'!BT28:BU28,'[5]МЕТАЛЛОСТРОЙ Май'!BT28:BU28,'[6]МЕТАЛЛОСТРОЙ Июнь'!BT28:BU28,'[7]МЕТАЛЛОСТРОЙ  Июль'!BT28:BU28,'[8]МЕТАЛЛОСТРОЙ  Авг.'!BT28:BU28,'[9]МЕТАЛЛОСТРОЙ  Сент.'!BT28:BU28,'[10]МЕТАЛЛОСТРОЙ  Окт.'!BT28:BU28+'[11]МЕТАЛЛОСТРОЙ  Нояб.'!BT28:BU28,'[11]МЕТАЛЛОСТРОЙ  Нояб.'!BT28:BU28,'[12]МЕТАЛЛОСТРОЙ  Дек.'!BT28:BU28)</f>
        <v>0</v>
      </c>
      <c r="BV33" s="47"/>
      <c r="BW33" s="49">
        <f>SUM('[1]МЕТАЛЛОСТРОЙ Янв.'!BV28:BW28,'[2]МЕТАЛЛОСТРОЙ Февр.'!BV28:BW28,'[3]МЕТАЛЛОСТРОЙ Март'!BV28:BW28,'[4]МЕТАЛЛОСТРОЙ  Апр.'!BV28:BW28,'[5]МЕТАЛЛОСТРОЙ Май'!BV28:BW28,'[6]МЕТАЛЛОСТРОЙ Июнь'!BV28:BW28,'[7]МЕТАЛЛОСТРОЙ  Июль'!BV28:BW28,'[8]МЕТАЛЛОСТРОЙ  Авг.'!BV28:BW28,'[9]МЕТАЛЛОСТРОЙ  Сент.'!BV28:BW28,'[10]МЕТАЛЛОСТРОЙ  Окт.'!BV28:BW28+'[11]МЕТАЛЛОСТРОЙ  Нояб.'!BV28:BW28,'[11]МЕТАЛЛОСТРОЙ  Нояб.'!BV28:BW28,'[12]МЕТАЛЛОСТРОЙ  Дек.'!BV28:BW28)</f>
        <v>17.701000000000001</v>
      </c>
      <c r="BX33" s="47"/>
      <c r="BY33" s="49">
        <f>SUM('[1]МЕТАЛЛОСТРОЙ Янв.'!BX28:BY28,'[2]МЕТАЛЛОСТРОЙ Февр.'!BX28:BY28,'[3]МЕТАЛЛОСТРОЙ Март'!BX28:BY28,'[4]МЕТАЛЛОСТРОЙ  Апр.'!BX28:BY28,'[5]МЕТАЛЛОСТРОЙ Май'!BX28:BY28,'[6]МЕТАЛЛОСТРОЙ Июнь'!BX28:BY28,'[7]МЕТАЛЛОСТРОЙ  Июль'!BX28:BY28,'[8]МЕТАЛЛОСТРОЙ  Авг.'!BX28:BY28,'[9]МЕТАЛЛОСТРОЙ  Сент.'!BX28:BY28,'[10]МЕТАЛЛОСТРОЙ  Окт.'!BX28:BY28+'[11]МЕТАЛЛОСТРОЙ  Нояб.'!BX28:BY28,'[11]МЕТАЛЛОСТРОЙ  Нояб.'!BX28:BY28,'[12]МЕТАЛЛОСТРОЙ  Дек.'!BX28:BY28)</f>
        <v>0</v>
      </c>
      <c r="BZ33" s="47"/>
      <c r="CA33" s="49">
        <f>SUM('[1]МЕТАЛЛОСТРОЙ Янв.'!BZ28:CA28,'[2]МЕТАЛЛОСТРОЙ Февр.'!BZ28:CA28,'[3]МЕТАЛЛОСТРОЙ Март'!BZ28:CA28,'[4]МЕТАЛЛОСТРОЙ  Апр.'!BZ28:CA28,'[5]МЕТАЛЛОСТРОЙ Май'!BZ28:CA28,'[6]МЕТАЛЛОСТРОЙ Июнь'!BZ28:CA28,'[7]МЕТАЛЛОСТРОЙ  Июль'!BZ28:CA28,'[8]МЕТАЛЛОСТРОЙ  Авг.'!BZ28:CA28,'[9]МЕТАЛЛОСТРОЙ  Сент.'!BZ28:CA28,'[10]МЕТАЛЛОСТРОЙ  Окт.'!BZ28:CA28+'[11]МЕТАЛЛОСТРОЙ  Нояб.'!BZ28:CA28,'[11]МЕТАЛЛОСТРОЙ  Нояб.'!BZ28:CA28,'[12]МЕТАЛЛОСТРОЙ  Дек.'!BZ28:CA28)</f>
        <v>0</v>
      </c>
      <c r="CB33" s="47"/>
      <c r="CC33" s="49">
        <f>SUM('[1]МЕТАЛЛОСТРОЙ Янв.'!CB28:CC28,'[2]МЕТАЛЛОСТРОЙ Февр.'!CB28:CC28,'[3]МЕТАЛЛОСТРОЙ Март'!CB28:CC28,'[4]МЕТАЛЛОСТРОЙ  Апр.'!CB28:CC28,'[5]МЕТАЛЛОСТРОЙ Май'!CB28:CC28,'[6]МЕТАЛЛОСТРОЙ Июнь'!CB28:CC28,'[7]МЕТАЛЛОСТРОЙ  Июль'!CB28:CC28,'[8]МЕТАЛЛОСТРОЙ  Авг.'!CB28:CC28,'[9]МЕТАЛЛОСТРОЙ  Сент.'!CB28:CC28,'[10]МЕТАЛЛОСТРОЙ  Окт.'!CB28:CC28+'[11]МЕТАЛЛОСТРОЙ  Нояб.'!CB28:CC28,'[11]МЕТАЛЛОСТРОЙ  Нояб.'!CB28:CC28,'[12]МЕТАЛЛОСТРОЙ  Дек.'!CB28:CC28)</f>
        <v>0</v>
      </c>
      <c r="CD33" s="47"/>
      <c r="CE33" s="49">
        <f>SUM('[1]МЕТАЛЛОСТРОЙ Янв.'!CD28:CE28,'[2]МЕТАЛЛОСТРОЙ Февр.'!CD28:CE28,'[3]МЕТАЛЛОСТРОЙ Март'!CD28:CE28,'[4]МЕТАЛЛОСТРОЙ  Апр.'!CD28:CE28,'[5]МЕТАЛЛОСТРОЙ Май'!CD28:CE28,'[6]МЕТАЛЛОСТРОЙ Июнь'!CD28:CE28,'[7]МЕТАЛЛОСТРОЙ  Июль'!CD28:CE28,'[8]МЕТАЛЛОСТРОЙ  Авг.'!CD28:CE28,'[9]МЕТАЛЛОСТРОЙ  Сент.'!CD28:CE28,'[10]МЕТАЛЛОСТРОЙ  Окт.'!CD28:CE28+'[11]МЕТАЛЛОСТРОЙ  Нояб.'!CD28:CE28,'[11]МЕТАЛЛОСТРОЙ  Нояб.'!CD28:CE28,'[12]МЕТАЛЛОСТРОЙ  Дек.'!CD28:CE28)</f>
        <v>0</v>
      </c>
      <c r="CF33" s="47"/>
      <c r="CG33" s="49">
        <f>SUM('[1]МЕТАЛЛОСТРОЙ Янв.'!CF28:CG28,'[2]МЕТАЛЛОСТРОЙ Февр.'!CF28:CG28,'[3]МЕТАЛЛОСТРОЙ Март'!CF28:CG28,'[4]МЕТАЛЛОСТРОЙ  Апр.'!CF28:CG28,'[5]МЕТАЛЛОСТРОЙ Май'!CF28:CG28,'[6]МЕТАЛЛОСТРОЙ Июнь'!CF28:CG28,'[7]МЕТАЛЛОСТРОЙ  Июль'!CF28:CG28,'[8]МЕТАЛЛОСТРОЙ  Авг.'!CF28:CG28,'[9]МЕТАЛЛОСТРОЙ  Сент.'!CF28:CG28,'[10]МЕТАЛЛОСТРОЙ  Окт.'!CF28:CG28+'[11]МЕТАЛЛОСТРОЙ  Нояб.'!CF28:CG28,'[11]МЕТАЛЛОСТРОЙ  Нояб.'!CF28:CG28,'[12]МЕТАЛЛОСТРОЙ  Дек.'!CF28:CG28)</f>
        <v>0</v>
      </c>
      <c r="CH33" s="47"/>
      <c r="CI33" s="49">
        <f>SUM('[1]МЕТАЛЛОСТРОЙ Янв.'!CH28:CI28,'[2]МЕТАЛЛОСТРОЙ Февр.'!CH28:CI28,'[3]МЕТАЛЛОСТРОЙ Март'!CH28:CI28,'[4]МЕТАЛЛОСТРОЙ  Апр.'!CH28:CI28,'[5]МЕТАЛЛОСТРОЙ Май'!CH28:CI28,'[6]МЕТАЛЛОСТРОЙ Июнь'!CH28:CI28,'[7]МЕТАЛЛОСТРОЙ  Июль'!CH28:CI28,'[8]МЕТАЛЛОСТРОЙ  Авг.'!CH28:CI28,'[9]МЕТАЛЛОСТРОЙ  Сент.'!CH28:CI28,'[10]МЕТАЛЛОСТРОЙ  Окт.'!CH28:CI28+'[11]МЕТАЛЛОСТРОЙ  Нояб.'!CH28:CI28,'[11]МЕТАЛЛОСТРОЙ  Нояб.'!CH28:CI28,'[12]МЕТАЛЛОСТРОЙ  Дек.'!CH28:CI28)</f>
        <v>0</v>
      </c>
      <c r="CJ33" s="47"/>
      <c r="CK33" s="49">
        <f>SUM('[1]МЕТАЛЛОСТРОЙ Янв.'!CJ28:CK28,'[2]МЕТАЛЛОСТРОЙ Февр.'!CJ28:CK28,'[3]МЕТАЛЛОСТРОЙ Март'!CJ28:CK28,'[4]МЕТАЛЛОСТРОЙ  Апр.'!CJ28:CK28,'[5]МЕТАЛЛОСТРОЙ Май'!CJ28:CK28,'[6]МЕТАЛЛОСТРОЙ Июнь'!CJ28:CK28,'[7]МЕТАЛЛОСТРОЙ  Июль'!CJ28:CK28,'[8]МЕТАЛЛОСТРОЙ  Авг.'!CJ28:CK28,'[9]МЕТАЛЛОСТРОЙ  Сент.'!CJ28:CK28,'[10]МЕТАЛЛОСТРОЙ  Окт.'!CJ28:CK28+'[11]МЕТАЛЛОСТРОЙ  Нояб.'!CJ28:CK28,'[11]МЕТАЛЛОСТРОЙ  Нояб.'!CJ28:CK28,'[12]МЕТАЛЛОСТРОЙ  Дек.'!CJ28:CK28)</f>
        <v>0</v>
      </c>
      <c r="CL33" s="47"/>
      <c r="CM33" s="49">
        <f>SUM('[1]МЕТАЛЛОСТРОЙ Янв.'!CL28:CM28,'[2]МЕТАЛЛОСТРОЙ Февр.'!CL28:CM28,'[3]МЕТАЛЛОСТРОЙ Март'!CL28:CM28,'[4]МЕТАЛЛОСТРОЙ  Апр.'!CL28:CM28,'[5]МЕТАЛЛОСТРОЙ Май'!CL28:CM28,'[6]МЕТАЛЛОСТРОЙ Июнь'!CL28:CM28,'[7]МЕТАЛЛОСТРОЙ  Июль'!CL28:CM28,'[8]МЕТАЛЛОСТРОЙ  Авг.'!CL28:CM28,'[9]МЕТАЛЛОСТРОЙ  Сент.'!CL28:CM28,'[10]МЕТАЛЛОСТРОЙ  Окт.'!CL28:CM28+'[11]МЕТАЛЛОСТРОЙ  Нояб.'!CL28:CM28,'[11]МЕТАЛЛОСТРОЙ  Нояб.'!CL28:CM28,'[12]МЕТАЛЛОСТРОЙ  Дек.'!CL28:CM28)</f>
        <v>0</v>
      </c>
      <c r="CN33" s="47"/>
      <c r="CO33" s="49">
        <f>SUM('[1]МЕТАЛЛОСТРОЙ Янв.'!CN28:CO28,'[2]МЕТАЛЛОСТРОЙ Февр.'!CN28:CO28,'[3]МЕТАЛЛОСТРОЙ Март'!CN28:CO28,'[4]МЕТАЛЛОСТРОЙ  Апр.'!CN28:CO28,'[5]МЕТАЛЛОСТРОЙ Май'!CN28:CO28,'[6]МЕТАЛЛОСТРОЙ Июнь'!CN28:CO28,'[7]МЕТАЛЛОСТРОЙ  Июль'!CN28:CO28,'[8]МЕТАЛЛОСТРОЙ  Авг.'!CN28:CO28,'[9]МЕТАЛЛОСТРОЙ  Сент.'!CN28:CO28,'[10]МЕТАЛЛОСТРОЙ  Окт.'!CN28:CO28+'[11]МЕТАЛЛОСТРОЙ  Нояб.'!CN28:CO28,'[11]МЕТАЛЛОСТРОЙ  Нояб.'!CN28:CO28,'[12]МЕТАЛЛОСТРОЙ  Дек.'!CN28:CO28)</f>
        <v>0</v>
      </c>
      <c r="CQ33" s="94"/>
    </row>
    <row r="34" spans="1:95" ht="15.95" customHeight="1" x14ac:dyDescent="0.25">
      <c r="A34" s="198" t="s">
        <v>29</v>
      </c>
      <c r="B34" s="230" t="s">
        <v>70</v>
      </c>
      <c r="C34" s="22" t="s">
        <v>61</v>
      </c>
      <c r="D34" s="47"/>
      <c r="E34" s="49">
        <f>SUM('[1]МЕТАЛЛОСТРОЙ Янв.'!D29:E29,'[2]МЕТАЛЛОСТРОЙ Февр.'!D29:E29,'[3]МЕТАЛЛОСТРОЙ Март'!D29:E29,'[4]МЕТАЛЛОСТРОЙ  Апр.'!D29:E29,'[5]МЕТАЛЛОСТРОЙ Май'!D29:E29,'[6]МЕТАЛЛОСТРОЙ Июнь'!D29:E29,'[7]МЕТАЛЛОСТРОЙ  Июль'!D29:E29,'[8]МЕТАЛЛОСТРОЙ  Авг.'!D29:E29,'[9]МЕТАЛЛОСТРОЙ  Сент.'!D29:E29,'[10]МЕТАЛЛОСТРОЙ  Окт.'!D29:E29+'[11]МЕТАЛЛОСТРОЙ  Нояб.'!D29:E29,'[11]МЕТАЛЛОСТРОЙ  Нояб.'!D29:E29,'[12]МЕТАЛЛОСТРОЙ  Дек.'!D29:E29)</f>
        <v>0</v>
      </c>
      <c r="F34" s="47"/>
      <c r="G34" s="49">
        <f>SUM('[1]МЕТАЛЛОСТРОЙ Янв.'!F29:G29,'[2]МЕТАЛЛОСТРОЙ Февр.'!F29:G29,'[3]МЕТАЛЛОСТРОЙ Март'!F29:G29,'[4]МЕТАЛЛОСТРОЙ  Апр.'!F29:G29,'[5]МЕТАЛЛОСТРОЙ Май'!F29:G29,'[6]МЕТАЛЛОСТРОЙ Июнь'!F29:G29,'[7]МЕТАЛЛОСТРОЙ  Июль'!F29:G29,'[8]МЕТАЛЛОСТРОЙ  Авг.'!F29:G29,'[9]МЕТАЛЛОСТРОЙ  Сент.'!F29:G29,'[10]МЕТАЛЛОСТРОЙ  Окт.'!F29:G29+'[11]МЕТАЛЛОСТРОЙ  Нояб.'!F29:G29,'[11]МЕТАЛЛОСТРОЙ  Нояб.'!F29:G29,'[12]МЕТАЛЛОСТРОЙ  Дек.'!F29:G29)</f>
        <v>0</v>
      </c>
      <c r="H34" s="47"/>
      <c r="I34" s="49">
        <f>SUM('[1]МЕТАЛЛОСТРОЙ Янв.'!H29:I29,'[2]МЕТАЛЛОСТРОЙ Февр.'!H29:I29,'[3]МЕТАЛЛОСТРОЙ Март'!H29:I29,'[4]МЕТАЛЛОСТРОЙ  Апр.'!H29:I29,'[5]МЕТАЛЛОСТРОЙ Май'!H29:I29,'[6]МЕТАЛЛОСТРОЙ Июнь'!H29:I29,'[7]МЕТАЛЛОСТРОЙ  Июль'!H29:I29,'[8]МЕТАЛЛОСТРОЙ  Авг.'!H29:I29,'[9]МЕТАЛЛОСТРОЙ  Сент.'!H29:I29,'[10]МЕТАЛЛОСТРОЙ  Окт.'!H29:I29+'[11]МЕТАЛЛОСТРОЙ  Нояб.'!H29:I29,'[11]МЕТАЛЛОСТРОЙ  Нояб.'!H29:I29,'[12]МЕТАЛЛОСТРОЙ  Дек.'!H29:I29)</f>
        <v>1</v>
      </c>
      <c r="J34" s="47"/>
      <c r="K34" s="49">
        <f>SUM('[1]МЕТАЛЛОСТРОЙ Янв.'!J29:K29,'[2]МЕТАЛЛОСТРОЙ Февр.'!J29:K29,'[3]МЕТАЛЛОСТРОЙ Март'!J29:K29,'[4]МЕТАЛЛОСТРОЙ  Апр.'!J29:K29,'[5]МЕТАЛЛОСТРОЙ Май'!J29:K29,'[6]МЕТАЛЛОСТРОЙ Июнь'!J29:K29,'[7]МЕТАЛЛОСТРОЙ  Июль'!J29:K29,'[8]МЕТАЛЛОСТРОЙ  Авг.'!J29:K29,'[9]МЕТАЛЛОСТРОЙ  Сент.'!J29:K29,'[10]МЕТАЛЛОСТРОЙ  Окт.'!J29:K29+'[11]МЕТАЛЛОСТРОЙ  Нояб.'!J29:K29,'[11]МЕТАЛЛОСТРОЙ  Нояб.'!J29:K29,'[12]МЕТАЛЛОСТРОЙ  Дек.'!J29:K29)</f>
        <v>0</v>
      </c>
      <c r="L34" s="47"/>
      <c r="M34" s="49">
        <f>SUM('[1]МЕТАЛЛОСТРОЙ Янв.'!L29:M29,'[2]МЕТАЛЛОСТРОЙ Февр.'!L29:M29,'[3]МЕТАЛЛОСТРОЙ Март'!L29:M29,'[4]МЕТАЛЛОСТРОЙ  Апр.'!L29:M29,'[5]МЕТАЛЛОСТРОЙ Май'!L29:M29,'[6]МЕТАЛЛОСТРОЙ Июнь'!L29:M29,'[7]МЕТАЛЛОСТРОЙ  Июль'!L29:M29,'[8]МЕТАЛЛОСТРОЙ  Авг.'!L29:M29,'[9]МЕТАЛЛОСТРОЙ  Сент.'!L29:M29,'[10]МЕТАЛЛОСТРОЙ  Окт.'!L29:M29+'[11]МЕТАЛЛОСТРОЙ  Нояб.'!L29:M29,'[11]МЕТАЛЛОСТРОЙ  Нояб.'!L29:M29,'[12]МЕТАЛЛОСТРОЙ  Дек.'!L29:M29)</f>
        <v>0</v>
      </c>
      <c r="N34" s="47"/>
      <c r="O34" s="49">
        <f>SUM('[1]МЕТАЛЛОСТРОЙ Янв.'!N29:O29,'[2]МЕТАЛЛОСТРОЙ Февр.'!N29:O29,'[3]МЕТАЛЛОСТРОЙ Март'!N29:O29,'[4]МЕТАЛЛОСТРОЙ  Апр.'!N29:O29,'[5]МЕТАЛЛОСТРОЙ Май'!N29:O29,'[6]МЕТАЛЛОСТРОЙ Июнь'!N29:O29,'[7]МЕТАЛЛОСТРОЙ  Июль'!N29:O29,'[8]МЕТАЛЛОСТРОЙ  Авг.'!N29:O29,'[9]МЕТАЛЛОСТРОЙ  Сент.'!N29:O29,'[10]МЕТАЛЛОСТРОЙ  Окт.'!N29:O29+'[11]МЕТАЛЛОСТРОЙ  Нояб.'!N29:O29,'[11]МЕТАЛЛОСТРОЙ  Нояб.'!N29:O29,'[12]МЕТАЛЛОСТРОЙ  Дек.'!N29:O29)</f>
        <v>0</v>
      </c>
      <c r="P34" s="47"/>
      <c r="Q34" s="49">
        <f>SUM('[1]МЕТАЛЛОСТРОЙ Янв.'!P29:Q29,'[2]МЕТАЛЛОСТРОЙ Февр.'!P29:Q29,'[3]МЕТАЛЛОСТРОЙ Март'!P29:Q29,'[4]МЕТАЛЛОСТРОЙ  Апр.'!P29:Q29,'[5]МЕТАЛЛОСТРОЙ Май'!P29:Q29,'[6]МЕТАЛЛОСТРОЙ Июнь'!P29:Q29,'[7]МЕТАЛЛОСТРОЙ  Июль'!P29:Q29,'[8]МЕТАЛЛОСТРОЙ  Авг.'!P29:Q29,'[9]МЕТАЛЛОСТРОЙ  Сент.'!P29:Q29,'[10]МЕТАЛЛОСТРОЙ  Окт.'!P29:Q29+'[11]МЕТАЛЛОСТРОЙ  Нояб.'!P29:Q29,'[11]МЕТАЛЛОСТРОЙ  Нояб.'!P29:Q29,'[12]МЕТАЛЛОСТРОЙ  Дек.'!P29:Q29)</f>
        <v>0</v>
      </c>
      <c r="R34" s="47"/>
      <c r="S34" s="49">
        <f>SUM('[1]МЕТАЛЛОСТРОЙ Янв.'!R29:S29,'[2]МЕТАЛЛОСТРОЙ Февр.'!R29:S29,'[3]МЕТАЛЛОСТРОЙ Март'!R29:S29,'[4]МЕТАЛЛОСТРОЙ  Апр.'!R29:S29,'[5]МЕТАЛЛОСТРОЙ Май'!R29:S29,'[6]МЕТАЛЛОСТРОЙ Июнь'!R29:S29,'[7]МЕТАЛЛОСТРОЙ  Июль'!R29:S29,'[8]МЕТАЛЛОСТРОЙ  Авг.'!R29:S29,'[9]МЕТАЛЛОСТРОЙ  Сент.'!R29:S29,'[10]МЕТАЛЛОСТРОЙ  Окт.'!R29:S29+'[11]МЕТАЛЛОСТРОЙ  Нояб.'!R29:S29,'[11]МЕТАЛЛОСТРОЙ  Нояб.'!R29:S29,'[12]МЕТАЛЛОСТРОЙ  Дек.'!R29:S29)</f>
        <v>1</v>
      </c>
      <c r="T34" s="47"/>
      <c r="U34" s="49">
        <f>SUM('[1]МЕТАЛЛОСТРОЙ Янв.'!T29:U29,'[2]МЕТАЛЛОСТРОЙ Февр.'!T29:U29,'[3]МЕТАЛЛОСТРОЙ Март'!T29:U29,'[4]МЕТАЛЛОСТРОЙ  Апр.'!T29:U29,'[5]МЕТАЛЛОСТРОЙ Май'!T29:U29,'[6]МЕТАЛЛОСТРОЙ Июнь'!T29:U29,'[7]МЕТАЛЛОСТРОЙ  Июль'!T29:U29,'[8]МЕТАЛЛОСТРОЙ  Авг.'!T29:U29,'[9]МЕТАЛЛОСТРОЙ  Сент.'!T29:U29,'[10]МЕТАЛЛОСТРОЙ  Окт.'!T29:U29+'[11]МЕТАЛЛОСТРОЙ  Нояб.'!T29:U29,'[11]МЕТАЛЛОСТРОЙ  Нояб.'!T29:U29,'[12]МЕТАЛЛОСТРОЙ  Дек.'!T29:U29)</f>
        <v>0</v>
      </c>
      <c r="V34" s="47"/>
      <c r="W34" s="49">
        <f>SUM('[1]МЕТАЛЛОСТРОЙ Янв.'!V29:W29,'[2]МЕТАЛЛОСТРОЙ Февр.'!V29:W29,'[3]МЕТАЛЛОСТРОЙ Март'!V29:W29,'[4]МЕТАЛЛОСТРОЙ  Апр.'!V29:W29,'[5]МЕТАЛЛОСТРОЙ Май'!V29:W29,'[6]МЕТАЛЛОСТРОЙ Июнь'!V29:W29,'[7]МЕТАЛЛОСТРОЙ  Июль'!V29:W29,'[8]МЕТАЛЛОСТРОЙ  Авг.'!V29:W29,'[9]МЕТАЛЛОСТРОЙ  Сент.'!V29:W29,'[10]МЕТАЛЛОСТРОЙ  Окт.'!V29:W29+'[11]МЕТАЛЛОСТРОЙ  Нояб.'!V29:W29,'[11]МЕТАЛЛОСТРОЙ  Нояб.'!V29:W29,'[12]МЕТАЛЛОСТРОЙ  Дек.'!V29:W29)</f>
        <v>0</v>
      </c>
      <c r="X34" s="47"/>
      <c r="Y34" s="49">
        <f>SUM('[1]МЕТАЛЛОСТРОЙ Янв.'!X29:Y29,'[2]МЕТАЛЛОСТРОЙ Февр.'!X29:Y29,'[3]МЕТАЛЛОСТРОЙ Март'!X29:Y29,'[4]МЕТАЛЛОСТРОЙ  Апр.'!X29:Y29,'[5]МЕТАЛЛОСТРОЙ Май'!X29:Y29,'[6]МЕТАЛЛОСТРОЙ Июнь'!X29:Y29,'[7]МЕТАЛЛОСТРОЙ  Июль'!X29:Y29,'[8]МЕТАЛЛОСТРОЙ  Авг.'!X29:Y29,'[9]МЕТАЛЛОСТРОЙ  Сент.'!X29:Y29,'[10]МЕТАЛЛОСТРОЙ  Окт.'!X29:Y29+'[11]МЕТАЛЛОСТРОЙ  Нояб.'!X29:Y29,'[11]МЕТАЛЛОСТРОЙ  Нояб.'!X29:Y29,'[12]МЕТАЛЛОСТРОЙ  Дек.'!X29:Y29)</f>
        <v>2</v>
      </c>
      <c r="Z34" s="47"/>
      <c r="AA34" s="49">
        <f>SUM('[1]МЕТАЛЛОСТРОЙ Янв.'!Z29:AA29,'[2]МЕТАЛЛОСТРОЙ Февр.'!Z29:AA29,'[3]МЕТАЛЛОСТРОЙ Март'!Z29:AA29,'[4]МЕТАЛЛОСТРОЙ  Апр.'!Z29:AA29,'[5]МЕТАЛЛОСТРОЙ Май'!Z29:AA29,'[6]МЕТАЛЛОСТРОЙ Июнь'!Z29:AA29,'[7]МЕТАЛЛОСТРОЙ  Июль'!Z29:AA29,'[8]МЕТАЛЛОСТРОЙ  Авг.'!Z29:AA29,'[9]МЕТАЛЛОСТРОЙ  Сент.'!Z29:AA29,'[10]МЕТАЛЛОСТРОЙ  Окт.'!Z29:AA29+'[11]МЕТАЛЛОСТРОЙ  Нояб.'!Z29:AA29,'[11]МЕТАЛЛОСТРОЙ  Нояб.'!Z29:AA29,'[12]МЕТАЛЛОСТРОЙ  Дек.'!Z29:AA29)</f>
        <v>0</v>
      </c>
      <c r="AB34" s="47"/>
      <c r="AC34" s="49">
        <f>SUM('[1]МЕТАЛЛОСТРОЙ Янв.'!AB29:AC29,'[2]МЕТАЛЛОСТРОЙ Февр.'!AB29:AC29,'[3]МЕТАЛЛОСТРОЙ Март'!AB29:AC29,'[4]МЕТАЛЛОСТРОЙ  Апр.'!AB29:AC29,'[5]МЕТАЛЛОСТРОЙ Май'!AB29:AC29,'[6]МЕТАЛЛОСТРОЙ Июнь'!AB29:AC29,'[7]МЕТАЛЛОСТРОЙ  Июль'!AB29:AC29,'[8]МЕТАЛЛОСТРОЙ  Авг.'!AB29:AC29,'[9]МЕТАЛЛОСТРОЙ  Сент.'!AB29:AC29,'[10]МЕТАЛЛОСТРОЙ  Окт.'!AB29:AC29+'[11]МЕТАЛЛОСТРОЙ  Нояб.'!AB29:AC29,'[11]МЕТАЛЛОСТРОЙ  Нояб.'!AB29:AC29,'[12]МЕТАЛЛОСТРОЙ  Дек.'!AB29:AC29)</f>
        <v>0</v>
      </c>
      <c r="AD34" s="47"/>
      <c r="AE34" s="49">
        <f>SUM('[1]МЕТАЛЛОСТРОЙ Янв.'!AD29:AE29,'[2]МЕТАЛЛОСТРОЙ Февр.'!AD29:AE29,'[3]МЕТАЛЛОСТРОЙ Март'!AD29:AE29,'[4]МЕТАЛЛОСТРОЙ  Апр.'!AD29:AE29,'[5]МЕТАЛЛОСТРОЙ Май'!AD29:AE29,'[6]МЕТАЛЛОСТРОЙ Июнь'!AD29:AE29,'[7]МЕТАЛЛОСТРОЙ  Июль'!AD29:AE29,'[8]МЕТАЛЛОСТРОЙ  Авг.'!AD29:AE29,'[9]МЕТАЛЛОСТРОЙ  Сент.'!AD29:AE29,'[10]МЕТАЛЛОСТРОЙ  Окт.'!AD29:AE29+'[11]МЕТАЛЛОСТРОЙ  Нояб.'!AD29:AE29,'[11]МЕТАЛЛОСТРОЙ  Нояб.'!AD29:AE29,'[12]МЕТАЛЛОСТРОЙ  Дек.'!AD29:AE29)</f>
        <v>0</v>
      </c>
      <c r="AF34" s="47"/>
      <c r="AG34" s="49">
        <f>SUM('[1]МЕТАЛЛОСТРОЙ Янв.'!AF29:AG29,'[2]МЕТАЛЛОСТРОЙ Февр.'!AF29:AG29,'[3]МЕТАЛЛОСТРОЙ Март'!AF29:AG29,'[4]МЕТАЛЛОСТРОЙ  Апр.'!AF29:AG29,'[5]МЕТАЛЛОСТРОЙ Май'!AF29:AG29,'[6]МЕТАЛЛОСТРОЙ Июнь'!AF29:AG29,'[7]МЕТАЛЛОСТРОЙ  Июль'!AF29:AG29,'[8]МЕТАЛЛОСТРОЙ  Авг.'!AF29:AG29,'[9]МЕТАЛЛОСТРОЙ  Сент.'!AF29:AG29,'[10]МЕТАЛЛОСТРОЙ  Окт.'!AF29:AG29+'[11]МЕТАЛЛОСТРОЙ  Нояб.'!AF29:AG29,'[11]МЕТАЛЛОСТРОЙ  Нояб.'!AF29:AG29,'[12]МЕТАЛЛОСТРОЙ  Дек.'!AF29:AG29)</f>
        <v>1</v>
      </c>
      <c r="AH34" s="47"/>
      <c r="AI34" s="49">
        <f>SUM('[1]МЕТАЛЛОСТРОЙ Янв.'!AH29:AI29,'[2]МЕТАЛЛОСТРОЙ Февр.'!AH29:AI29,'[3]МЕТАЛЛОСТРОЙ Март'!AH29:AI29,'[4]МЕТАЛЛОСТРОЙ  Апр.'!AH29:AI29,'[5]МЕТАЛЛОСТРОЙ Май'!AH29:AI29,'[6]МЕТАЛЛОСТРОЙ Июнь'!AH29:AI29,'[7]МЕТАЛЛОСТРОЙ  Июль'!AH29:AI29,'[8]МЕТАЛЛОСТРОЙ  Авг.'!AH29:AI29,'[9]МЕТАЛЛОСТРОЙ  Сент.'!AH29:AI29,'[10]МЕТАЛЛОСТРОЙ  Окт.'!AH29:AI29+'[11]МЕТАЛЛОСТРОЙ  Нояб.'!AH29:AI29,'[11]МЕТАЛЛОСТРОЙ  Нояб.'!AH29:AI29,'[12]МЕТАЛЛОСТРОЙ  Дек.'!AH29:AI29)</f>
        <v>0</v>
      </c>
      <c r="AJ34" s="47"/>
      <c r="AK34" s="49">
        <f>SUM('[1]МЕТАЛЛОСТРОЙ Янв.'!AJ29:AK29,'[2]МЕТАЛЛОСТРОЙ Февр.'!AJ29:AK29,'[3]МЕТАЛЛОСТРОЙ Март'!AJ29:AK29,'[4]МЕТАЛЛОСТРОЙ  Апр.'!AJ29:AK29,'[5]МЕТАЛЛОСТРОЙ Май'!AJ29:AK29,'[6]МЕТАЛЛОСТРОЙ Июнь'!AJ29:AK29,'[7]МЕТАЛЛОСТРОЙ  Июль'!AJ29:AK29,'[8]МЕТАЛЛОСТРОЙ  Авг.'!AJ29:AK29,'[9]МЕТАЛЛОСТРОЙ  Сент.'!AJ29:AK29,'[10]МЕТАЛЛОСТРОЙ  Окт.'!AJ29:AK29+'[11]МЕТАЛЛОСТРОЙ  Нояб.'!AJ29:AK29,'[11]МЕТАЛЛОСТРОЙ  Нояб.'!AJ29:AK29,'[12]МЕТАЛЛОСТРОЙ  Дек.'!AJ29:AK29)</f>
        <v>0</v>
      </c>
      <c r="AL34" s="47"/>
      <c r="AM34" s="49">
        <f>SUM('[1]МЕТАЛЛОСТРОЙ Янв.'!AL29:AM29,'[2]МЕТАЛЛОСТРОЙ Февр.'!AL29:AM29,'[3]МЕТАЛЛОСТРОЙ Март'!AL29:AM29,'[4]МЕТАЛЛОСТРОЙ  Апр.'!AL29:AM29,'[5]МЕТАЛЛОСТРОЙ Май'!AL29:AM29,'[6]МЕТАЛЛОСТРОЙ Июнь'!AL29:AM29,'[7]МЕТАЛЛОСТРОЙ  Июль'!AL29:AM29,'[8]МЕТАЛЛОСТРОЙ  Авг.'!AL29:AM29,'[9]МЕТАЛЛОСТРОЙ  Сент.'!AL29:AM29,'[10]МЕТАЛЛОСТРОЙ  Окт.'!AL29:AM29+'[11]МЕТАЛЛОСТРОЙ  Нояб.'!AL29:AM29,'[11]МЕТАЛЛОСТРОЙ  Нояб.'!AL29:AM29,'[12]МЕТАЛЛОСТРОЙ  Дек.'!AL29:AM29)</f>
        <v>0</v>
      </c>
      <c r="AN34" s="47"/>
      <c r="AO34" s="49">
        <f>SUM('[1]МЕТАЛЛОСТРОЙ Янв.'!AN29:AO29,'[2]МЕТАЛЛОСТРОЙ Февр.'!AN29:AO29,'[3]МЕТАЛЛОСТРОЙ Март'!AN29:AO29,'[4]МЕТАЛЛОСТРОЙ  Апр.'!AN29:AO29,'[5]МЕТАЛЛОСТРОЙ Май'!AN29:AO29,'[6]МЕТАЛЛОСТРОЙ Июнь'!AN29:AO29,'[7]МЕТАЛЛОСТРОЙ  Июль'!AN29:AO29,'[8]МЕТАЛЛОСТРОЙ  Авг.'!AN29:AO29,'[9]МЕТАЛЛОСТРОЙ  Сент.'!AN29:AO29,'[10]МЕТАЛЛОСТРОЙ  Окт.'!AN29:AO29+'[11]МЕТАЛЛОСТРОЙ  Нояб.'!AN29:AO29,'[11]МЕТАЛЛОСТРОЙ  Нояб.'!AN29:AO29,'[12]МЕТАЛЛОСТРОЙ  Дек.'!AN29:AO29)</f>
        <v>0</v>
      </c>
      <c r="AP34" s="47"/>
      <c r="AQ34" s="49">
        <f>SUM('[1]МЕТАЛЛОСТРОЙ Янв.'!AP29:AQ29,'[2]МЕТАЛЛОСТРОЙ Февр.'!AP29:AQ29,'[3]МЕТАЛЛОСТРОЙ Март'!AP29:AQ29,'[4]МЕТАЛЛОСТРОЙ  Апр.'!AP29:AQ29,'[5]МЕТАЛЛОСТРОЙ Май'!AP29:AQ29,'[6]МЕТАЛЛОСТРОЙ Июнь'!AP29:AQ29,'[7]МЕТАЛЛОСТРОЙ  Июль'!AP29:AQ29,'[8]МЕТАЛЛОСТРОЙ  Авг.'!AP29:AQ29,'[9]МЕТАЛЛОСТРОЙ  Сент.'!AP29:AQ29,'[10]МЕТАЛЛОСТРОЙ  Окт.'!AP29:AQ29+'[11]МЕТАЛЛОСТРОЙ  Нояб.'!AP29:AQ29,'[11]МЕТАЛЛОСТРОЙ  Нояб.'!AP29:AQ29,'[12]МЕТАЛЛОСТРОЙ  Дек.'!AP29:AQ29)</f>
        <v>0</v>
      </c>
      <c r="AR34" s="47"/>
      <c r="AS34" s="49">
        <f>SUM('[1]МЕТАЛЛОСТРОЙ Янв.'!AR29:AS29,'[2]МЕТАЛЛОСТРОЙ Февр.'!AR29:AS29,'[3]МЕТАЛЛОСТРОЙ Март'!AR29:AS29,'[4]МЕТАЛЛОСТРОЙ  Апр.'!AR29:AS29,'[5]МЕТАЛЛОСТРОЙ Май'!AR29:AS29,'[6]МЕТАЛЛОСТРОЙ Июнь'!AR29:AS29,'[7]МЕТАЛЛОСТРОЙ  Июль'!AR29:AS29,'[8]МЕТАЛЛОСТРОЙ  Авг.'!AR29:AS29,'[9]МЕТАЛЛОСТРОЙ  Сент.'!AR29:AS29,'[10]МЕТАЛЛОСТРОЙ  Окт.'!AR29:AS29+'[11]МЕТАЛЛОСТРОЙ  Нояб.'!AR29:AS29,'[11]МЕТАЛЛОСТРОЙ  Нояб.'!AR29:AS29,'[12]МЕТАЛЛОСТРОЙ  Дек.'!AR29:AS29)</f>
        <v>0</v>
      </c>
      <c r="AT34" s="47"/>
      <c r="AU34" s="49">
        <f>SUM('[1]МЕТАЛЛОСТРОЙ Янв.'!AT29:AU29,'[2]МЕТАЛЛОСТРОЙ Февр.'!AT29:AU29,'[3]МЕТАЛЛОСТРОЙ Март'!AT29:AU29,'[4]МЕТАЛЛОСТРОЙ  Апр.'!AT29:AU29,'[5]МЕТАЛЛОСТРОЙ Май'!AT29:AU29,'[6]МЕТАЛЛОСТРОЙ Июнь'!AT29:AU29,'[7]МЕТАЛЛОСТРОЙ  Июль'!AT29:AU29,'[8]МЕТАЛЛОСТРОЙ  Авг.'!AT29:AU29,'[9]МЕТАЛЛОСТРОЙ  Сент.'!AT29:AU29,'[10]МЕТАЛЛОСТРОЙ  Окт.'!AT29:AU29+'[11]МЕТАЛЛОСТРОЙ  Нояб.'!AT29:AU29,'[11]МЕТАЛЛОСТРОЙ  Нояб.'!AT29:AU29,'[12]МЕТАЛЛОСТРОЙ  Дек.'!AT29:AU29)</f>
        <v>3</v>
      </c>
      <c r="AV34" s="47"/>
      <c r="AW34" s="49">
        <f>SUM('[1]МЕТАЛЛОСТРОЙ Янв.'!AV29:AW29,'[2]МЕТАЛЛОСТРОЙ Февр.'!AV29:AW29,'[3]МЕТАЛЛОСТРОЙ Март'!AV29:AW29,'[4]МЕТАЛЛОСТРОЙ  Апр.'!AV29:AW29,'[5]МЕТАЛЛОСТРОЙ Май'!AV29:AW29,'[6]МЕТАЛЛОСТРОЙ Июнь'!AV29:AW29,'[7]МЕТАЛЛОСТРОЙ  Июль'!AV29:AW29,'[8]МЕТАЛЛОСТРОЙ  Авг.'!AV29:AW29,'[9]МЕТАЛЛОСТРОЙ  Сент.'!AV29:AW29,'[10]МЕТАЛЛОСТРОЙ  Окт.'!AV29:AW29+'[11]МЕТАЛЛОСТРОЙ  Нояб.'!AV29:AW29,'[11]МЕТАЛЛОСТРОЙ  Нояб.'!AV29:AW29,'[12]МЕТАЛЛОСТРОЙ  Дек.'!AV29:AW29)</f>
        <v>0</v>
      </c>
      <c r="AX34" s="47"/>
      <c r="AY34" s="49">
        <f>SUM('[1]МЕТАЛЛОСТРОЙ Янв.'!AX29:AY29,'[2]МЕТАЛЛОСТРОЙ Февр.'!AX29:AY29,'[3]МЕТАЛЛОСТРОЙ Март'!AX29:AY29,'[4]МЕТАЛЛОСТРОЙ  Апр.'!AX29:AY29,'[5]МЕТАЛЛОСТРОЙ Май'!AX29:AY29,'[6]МЕТАЛЛОСТРОЙ Июнь'!AX29:AY29,'[7]МЕТАЛЛОСТРОЙ  Июль'!AX29:AY29,'[8]МЕТАЛЛОСТРОЙ  Авг.'!AX29:AY29,'[9]МЕТАЛЛОСТРОЙ  Сент.'!AX29:AY29,'[10]МЕТАЛЛОСТРОЙ  Окт.'!AX29:AY29+'[11]МЕТАЛЛОСТРОЙ  Нояб.'!AX29:AY29,'[11]МЕТАЛЛОСТРОЙ  Нояб.'!AX29:AY29,'[12]МЕТАЛЛОСТРОЙ  Дек.'!AX29:AY29)</f>
        <v>0</v>
      </c>
      <c r="AZ34" s="47"/>
      <c r="BA34" s="49">
        <f>SUM('[1]МЕТАЛЛОСТРОЙ Янв.'!AZ29:BA29,'[2]МЕТАЛЛОСТРОЙ Февр.'!AZ29:BA29,'[3]МЕТАЛЛОСТРОЙ Март'!AZ29:BA29,'[4]МЕТАЛЛОСТРОЙ  Апр.'!AZ29:BA29,'[5]МЕТАЛЛОСТРОЙ Май'!AZ29:BA29,'[6]МЕТАЛЛОСТРОЙ Июнь'!AZ29:BA29,'[7]МЕТАЛЛОСТРОЙ  Июль'!AZ29:BA29,'[8]МЕТАЛЛОСТРОЙ  Авг.'!AZ29:BA29,'[9]МЕТАЛЛОСТРОЙ  Сент.'!AZ29:BA29,'[10]МЕТАЛЛОСТРОЙ  Окт.'!AZ29:BA29+'[11]МЕТАЛЛОСТРОЙ  Нояб.'!AZ29:BA29,'[11]МЕТАЛЛОСТРОЙ  Нояб.'!AZ29:BA29,'[12]МЕТАЛЛОСТРОЙ  Дек.'!AZ29:BA29)</f>
        <v>0</v>
      </c>
      <c r="BB34" s="47"/>
      <c r="BC34" s="49">
        <f>SUM('[1]МЕТАЛЛОСТРОЙ Янв.'!BB29:BC29,'[2]МЕТАЛЛОСТРОЙ Февр.'!BB29:BC29,'[3]МЕТАЛЛОСТРОЙ Март'!BB29:BC29,'[4]МЕТАЛЛОСТРОЙ  Апр.'!BB29:BC29,'[5]МЕТАЛЛОСТРОЙ Май'!BB29:BC29,'[6]МЕТАЛЛОСТРОЙ Июнь'!BB29:BC29,'[7]МЕТАЛЛОСТРОЙ  Июль'!BB29:BC29,'[8]МЕТАЛЛОСТРОЙ  Авг.'!BB29:BC29,'[9]МЕТАЛЛОСТРОЙ  Сент.'!BB29:BC29,'[10]МЕТАЛЛОСТРОЙ  Окт.'!BB29:BC29+'[11]МЕТАЛЛОСТРОЙ  Нояб.'!BB29:BC29,'[11]МЕТАЛЛОСТРОЙ  Нояб.'!BB29:BC29,'[12]МЕТАЛЛОСТРОЙ  Дек.'!BB29:BC29)</f>
        <v>0</v>
      </c>
      <c r="BD34" s="47"/>
      <c r="BE34" s="49">
        <f>SUM('[1]МЕТАЛЛОСТРОЙ Янв.'!BD29:BE29,'[2]МЕТАЛЛОСТРОЙ Февр.'!BD29:BE29,'[3]МЕТАЛЛОСТРОЙ Март'!BD29:BE29,'[4]МЕТАЛЛОСТРОЙ  Апр.'!BD29:BE29,'[5]МЕТАЛЛОСТРОЙ Май'!BD29:BE29,'[6]МЕТАЛЛОСТРОЙ Июнь'!BD29:BE29,'[7]МЕТАЛЛОСТРОЙ  Июль'!BD29:BE29,'[8]МЕТАЛЛОСТРОЙ  Авг.'!BD29:BE29,'[9]МЕТАЛЛОСТРОЙ  Сент.'!BD29:BE29,'[10]МЕТАЛЛОСТРОЙ  Окт.'!BD29:BE29+'[11]МЕТАЛЛОСТРОЙ  Нояб.'!BD29:BE29,'[11]МЕТАЛЛОСТРОЙ  Нояб.'!BD29:BE29,'[12]МЕТАЛЛОСТРОЙ  Дек.'!BD29:BE29)</f>
        <v>0</v>
      </c>
      <c r="BF34" s="47">
        <v>3</v>
      </c>
      <c r="BG34" s="49">
        <f>SUM('[1]МЕТАЛЛОСТРОЙ Янв.'!BF29:BG29,'[2]МЕТАЛЛОСТРОЙ Февр.'!BF29:BG29,'[3]МЕТАЛЛОСТРОЙ Март'!BF29:BG29,'[4]МЕТАЛЛОСТРОЙ  Апр.'!BF29:BG29,'[5]МЕТАЛЛОСТРОЙ Май'!BF29:BG29,'[6]МЕТАЛЛОСТРОЙ Июнь'!BF29:BG29,'[7]МЕТАЛЛОСТРОЙ  Июль'!BF29:BG29,'[8]МЕТАЛЛОСТРОЙ  Авг.'!BF29:BG29,'[9]МЕТАЛЛОСТРОЙ  Сент.'!BF29:BG29,'[10]МЕТАЛЛОСТРОЙ  Окт.'!BF29:BG29+'[11]МЕТАЛЛОСТРОЙ  Нояб.'!BF29:BG29,'[11]МЕТАЛЛОСТРОЙ  Нояб.'!BF29:BG29,'[12]МЕТАЛЛОСТРОЙ  Дек.'!BF29:BG29)</f>
        <v>2</v>
      </c>
      <c r="BH34" s="47"/>
      <c r="BI34" s="49">
        <f>SUM('[1]МЕТАЛЛОСТРОЙ Янв.'!BH29:BI29,'[2]МЕТАЛЛОСТРОЙ Февр.'!BH29:BI29,'[3]МЕТАЛЛОСТРОЙ Март'!BH29:BI29,'[4]МЕТАЛЛОСТРОЙ  Апр.'!BH29:BI29,'[5]МЕТАЛЛОСТРОЙ Май'!BH29:BI29,'[6]МЕТАЛЛОСТРОЙ Июнь'!BH29:BI29,'[7]МЕТАЛЛОСТРОЙ  Июль'!BH29:BI29,'[8]МЕТАЛЛОСТРОЙ  Авг.'!BH29:BI29,'[9]МЕТАЛЛОСТРОЙ  Сент.'!BH29:BI29,'[10]МЕТАЛЛОСТРОЙ  Окт.'!BH29:BI29+'[11]МЕТАЛЛОСТРОЙ  Нояб.'!BH29:BI29,'[11]МЕТАЛЛОСТРОЙ  Нояб.'!BH29:BI29,'[12]МЕТАЛЛОСТРОЙ  Дек.'!BH29:BI29)</f>
        <v>1</v>
      </c>
      <c r="BJ34" s="47"/>
      <c r="BK34" s="49">
        <f>SUM('[1]МЕТАЛЛОСТРОЙ Янв.'!BJ29:BK29,'[2]МЕТАЛЛОСТРОЙ Февр.'!BJ29:BK29,'[3]МЕТАЛЛОСТРОЙ Март'!BJ29:BK29,'[4]МЕТАЛЛОСТРОЙ  Апр.'!BJ29:BK29,'[5]МЕТАЛЛОСТРОЙ Май'!BJ29:BK29,'[6]МЕТАЛЛОСТРОЙ Июнь'!BJ29:BK29,'[7]МЕТАЛЛОСТРОЙ  Июль'!BJ29:BK29,'[8]МЕТАЛЛОСТРОЙ  Авг.'!BJ29:BK29,'[9]МЕТАЛЛОСТРОЙ  Сент.'!BJ29:BK29,'[10]МЕТАЛЛОСТРОЙ  Окт.'!BJ29:BK29+'[11]МЕТАЛЛОСТРОЙ  Нояб.'!BJ29:BK29,'[11]МЕТАЛЛОСТРОЙ  Нояб.'!BJ29:BK29,'[12]МЕТАЛЛОСТРОЙ  Дек.'!BJ29:BK29)</f>
        <v>0</v>
      </c>
      <c r="BL34" s="47"/>
      <c r="BM34" s="49">
        <f>SUM('[1]МЕТАЛЛОСТРОЙ Янв.'!BL29:BM29,'[2]МЕТАЛЛОСТРОЙ Февр.'!BL29:BM29,'[3]МЕТАЛЛОСТРОЙ Март'!BL29:BM29,'[4]МЕТАЛЛОСТРОЙ  Апр.'!BL29:BM29,'[5]МЕТАЛЛОСТРОЙ Май'!BL29:BM29,'[6]МЕТАЛЛОСТРОЙ Июнь'!BL29:BM29,'[7]МЕТАЛЛОСТРОЙ  Июль'!BL29:BM29,'[8]МЕТАЛЛОСТРОЙ  Авг.'!BL29:BM29,'[9]МЕТАЛЛОСТРОЙ  Сент.'!BL29:BM29,'[10]МЕТАЛЛОСТРОЙ  Окт.'!BL29:BM29+'[11]МЕТАЛЛОСТРОЙ  Нояб.'!BL29:BM29,'[11]МЕТАЛЛОСТРОЙ  Нояб.'!BL29:BM29,'[12]МЕТАЛЛОСТРОЙ  Дек.'!BL29:BM29)</f>
        <v>0</v>
      </c>
      <c r="BN34" s="47"/>
      <c r="BO34" s="49">
        <f>SUM('[1]МЕТАЛЛОСТРОЙ Янв.'!BN29:BO29,'[2]МЕТАЛЛОСТРОЙ Февр.'!BN29:BO29,'[3]МЕТАЛЛОСТРОЙ Март'!BN29:BO29,'[4]МЕТАЛЛОСТРОЙ  Апр.'!BN29:BO29,'[5]МЕТАЛЛОСТРОЙ Май'!BN29:BO29,'[6]МЕТАЛЛОСТРОЙ Июнь'!BN29:BO29,'[7]МЕТАЛЛОСТРОЙ  Июль'!BN29:BO29,'[8]МЕТАЛЛОСТРОЙ  Авг.'!BN29:BO29,'[9]МЕТАЛЛОСТРОЙ  Сент.'!BN29:BO29,'[10]МЕТАЛЛОСТРОЙ  Окт.'!BN29:BO29+'[11]МЕТАЛЛОСТРОЙ  Нояб.'!BN29:BO29,'[11]МЕТАЛЛОСТРОЙ  Нояб.'!BN29:BO29,'[12]МЕТАЛЛОСТРОЙ  Дек.'!BN29:BO29)</f>
        <v>0</v>
      </c>
      <c r="BP34" s="47"/>
      <c r="BQ34" s="49">
        <f>SUM('[1]МЕТАЛЛОСТРОЙ Янв.'!BP29:BQ29,'[2]МЕТАЛЛОСТРОЙ Февр.'!BP29:BQ29,'[3]МЕТАЛЛОСТРОЙ Март'!BP29:BQ29,'[4]МЕТАЛЛОСТРОЙ  Апр.'!BP29:BQ29,'[5]МЕТАЛЛОСТРОЙ Май'!BP29:BQ29,'[6]МЕТАЛЛОСТРОЙ Июнь'!BP29:BQ29,'[7]МЕТАЛЛОСТРОЙ  Июль'!BP29:BQ29,'[8]МЕТАЛЛОСТРОЙ  Авг.'!BP29:BQ29,'[9]МЕТАЛЛОСТРОЙ  Сент.'!BP29:BQ29,'[10]МЕТАЛЛОСТРОЙ  Окт.'!BP29:BQ29+'[11]МЕТАЛЛОСТРОЙ  Нояб.'!BP29:BQ29,'[11]МЕТАЛЛОСТРОЙ  Нояб.'!BP29:BQ29,'[12]МЕТАЛЛОСТРОЙ  Дек.'!BP29:BQ29)</f>
        <v>0</v>
      </c>
      <c r="BR34" s="47"/>
      <c r="BS34" s="49">
        <f>SUM('[1]МЕТАЛЛОСТРОЙ Янв.'!BR29:BS29,'[2]МЕТАЛЛОСТРОЙ Февр.'!BR29:BS29,'[3]МЕТАЛЛОСТРОЙ Март'!BR29:BS29,'[4]МЕТАЛЛОСТРОЙ  Апр.'!BR29:BS29,'[5]МЕТАЛЛОСТРОЙ Май'!BR29:BS29,'[6]МЕТАЛЛОСТРОЙ Июнь'!BR29:BS29,'[7]МЕТАЛЛОСТРОЙ  Июль'!BR29:BS29,'[8]МЕТАЛЛОСТРОЙ  Авг.'!BR29:BS29,'[9]МЕТАЛЛОСТРОЙ  Сент.'!BR29:BS29,'[10]МЕТАЛЛОСТРОЙ  Окт.'!BR29:BS29+'[11]МЕТАЛЛОСТРОЙ  Нояб.'!BR29:BS29,'[11]МЕТАЛЛОСТРОЙ  Нояб.'!BR29:BS29,'[12]МЕТАЛЛОСТРОЙ  Дек.'!BR29:BS29)</f>
        <v>0</v>
      </c>
      <c r="BT34" s="47"/>
      <c r="BU34" s="49">
        <f>SUM('[1]МЕТАЛЛОСТРОЙ Янв.'!BT29:BU29,'[2]МЕТАЛЛОСТРОЙ Февр.'!BT29:BU29,'[3]МЕТАЛЛОСТРОЙ Март'!BT29:BU29,'[4]МЕТАЛЛОСТРОЙ  Апр.'!BT29:BU29,'[5]МЕТАЛЛОСТРОЙ Май'!BT29:BU29,'[6]МЕТАЛЛОСТРОЙ Июнь'!BT29:BU29,'[7]МЕТАЛЛОСТРОЙ  Июль'!BT29:BU29,'[8]МЕТАЛЛОСТРОЙ  Авг.'!BT29:BU29,'[9]МЕТАЛЛОСТРОЙ  Сент.'!BT29:BU29,'[10]МЕТАЛЛОСТРОЙ  Окт.'!BT29:BU29+'[11]МЕТАЛЛОСТРОЙ  Нояб.'!BT29:BU29,'[11]МЕТАЛЛОСТРОЙ  Нояб.'!BT29:BU29,'[12]МЕТАЛЛОСТРОЙ  Дек.'!BT29:BU29)</f>
        <v>0</v>
      </c>
      <c r="BV34" s="47">
        <v>1</v>
      </c>
      <c r="BW34" s="49">
        <f>SUM('[1]МЕТАЛЛОСТРОЙ Янв.'!BV29:BW29,'[2]МЕТАЛЛОСТРОЙ Февр.'!BV29:BW29,'[3]МЕТАЛЛОСТРОЙ Март'!BV29:BW29,'[4]МЕТАЛЛОСТРОЙ  Апр.'!BV29:BW29,'[5]МЕТАЛЛОСТРОЙ Май'!BV29:BW29,'[6]МЕТАЛЛОСТРОЙ Июнь'!BV29:BW29,'[7]МЕТАЛЛОСТРОЙ  Июль'!BV29:BW29,'[8]МЕТАЛЛОСТРОЙ  Авг.'!BV29:BW29,'[9]МЕТАЛЛОСТРОЙ  Сент.'!BV29:BW29,'[10]МЕТАЛЛОСТРОЙ  Окт.'!BV29:BW29+'[11]МЕТАЛЛОСТРОЙ  Нояб.'!BV29:BW29,'[11]МЕТАЛЛОСТРОЙ  Нояб.'!BV29:BW29,'[12]МЕТАЛЛОСТРОЙ  Дек.'!BV29:BW29)</f>
        <v>0</v>
      </c>
      <c r="BX34" s="47"/>
      <c r="BY34" s="49">
        <f>SUM('[1]МЕТАЛЛОСТРОЙ Янв.'!BX29:BY29,'[2]МЕТАЛЛОСТРОЙ Февр.'!BX29:BY29,'[3]МЕТАЛЛОСТРОЙ Март'!BX29:BY29,'[4]МЕТАЛЛОСТРОЙ  Апр.'!BX29:BY29,'[5]МЕТАЛЛОСТРОЙ Май'!BX29:BY29,'[6]МЕТАЛЛОСТРОЙ Июнь'!BX29:BY29,'[7]МЕТАЛЛОСТРОЙ  Июль'!BX29:BY29,'[8]МЕТАЛЛОСТРОЙ  Авг.'!BX29:BY29,'[9]МЕТАЛЛОСТРОЙ  Сент.'!BX29:BY29,'[10]МЕТАЛЛОСТРОЙ  Окт.'!BX29:BY29+'[11]МЕТАЛЛОСТРОЙ  Нояб.'!BX29:BY29,'[11]МЕТАЛЛОСТРОЙ  Нояб.'!BX29:BY29,'[12]МЕТАЛЛОСТРОЙ  Дек.'!BX29:BY29)</f>
        <v>0</v>
      </c>
      <c r="BZ34" s="47"/>
      <c r="CA34" s="49">
        <f>SUM('[1]МЕТАЛЛОСТРОЙ Янв.'!BZ29:CA29,'[2]МЕТАЛЛОСТРОЙ Февр.'!BZ29:CA29,'[3]МЕТАЛЛОСТРОЙ Март'!BZ29:CA29,'[4]МЕТАЛЛОСТРОЙ  Апр.'!BZ29:CA29,'[5]МЕТАЛЛОСТРОЙ Май'!BZ29:CA29,'[6]МЕТАЛЛОСТРОЙ Июнь'!BZ29:CA29,'[7]МЕТАЛЛОСТРОЙ  Июль'!BZ29:CA29,'[8]МЕТАЛЛОСТРОЙ  Авг.'!BZ29:CA29,'[9]МЕТАЛЛОСТРОЙ  Сент.'!BZ29:CA29,'[10]МЕТАЛЛОСТРОЙ  Окт.'!BZ29:CA29+'[11]МЕТАЛЛОСТРОЙ  Нояб.'!BZ29:CA29,'[11]МЕТАЛЛОСТРОЙ  Нояб.'!BZ29:CA29,'[12]МЕТАЛЛОСТРОЙ  Дек.'!BZ29:CA29)</f>
        <v>2</v>
      </c>
      <c r="CB34" s="47"/>
      <c r="CC34" s="49">
        <f>SUM('[1]МЕТАЛЛОСТРОЙ Янв.'!CB29:CC29,'[2]МЕТАЛЛОСТРОЙ Февр.'!CB29:CC29,'[3]МЕТАЛЛОСТРОЙ Март'!CB29:CC29,'[4]МЕТАЛЛОСТРОЙ  Апр.'!CB29:CC29,'[5]МЕТАЛЛОСТРОЙ Май'!CB29:CC29,'[6]МЕТАЛЛОСТРОЙ Июнь'!CB29:CC29,'[7]МЕТАЛЛОСТРОЙ  Июль'!CB29:CC29,'[8]МЕТАЛЛОСТРОЙ  Авг.'!CB29:CC29,'[9]МЕТАЛЛОСТРОЙ  Сент.'!CB29:CC29,'[10]МЕТАЛЛОСТРОЙ  Окт.'!CB29:CC29+'[11]МЕТАЛЛОСТРОЙ  Нояб.'!CB29:CC29,'[11]МЕТАЛЛОСТРОЙ  Нояб.'!CB29:CC29,'[12]МЕТАЛЛОСТРОЙ  Дек.'!CB29:CC29)</f>
        <v>0</v>
      </c>
      <c r="CD34" s="47"/>
      <c r="CE34" s="49">
        <f>SUM('[1]МЕТАЛЛОСТРОЙ Янв.'!CD29:CE29,'[2]МЕТАЛЛОСТРОЙ Февр.'!CD29:CE29,'[3]МЕТАЛЛОСТРОЙ Март'!CD29:CE29,'[4]МЕТАЛЛОСТРОЙ  Апр.'!CD29:CE29,'[5]МЕТАЛЛОСТРОЙ Май'!CD29:CE29,'[6]МЕТАЛЛОСТРОЙ Июнь'!CD29:CE29,'[7]МЕТАЛЛОСТРОЙ  Июль'!CD29:CE29,'[8]МЕТАЛЛОСТРОЙ  Авг.'!CD29:CE29,'[9]МЕТАЛЛОСТРОЙ  Сент.'!CD29:CE29,'[10]МЕТАЛЛОСТРОЙ  Окт.'!CD29:CE29+'[11]МЕТАЛЛОСТРОЙ  Нояб.'!CD29:CE29,'[11]МЕТАЛЛОСТРОЙ  Нояб.'!CD29:CE29,'[12]МЕТАЛЛОСТРОЙ  Дек.'!CD29:CE29)</f>
        <v>0</v>
      </c>
      <c r="CF34" s="47"/>
      <c r="CG34" s="49">
        <f>SUM('[1]МЕТАЛЛОСТРОЙ Янв.'!CF29:CG29,'[2]МЕТАЛЛОСТРОЙ Февр.'!CF29:CG29,'[3]МЕТАЛЛОСТРОЙ Март'!CF29:CG29,'[4]МЕТАЛЛОСТРОЙ  Апр.'!CF29:CG29,'[5]МЕТАЛЛОСТРОЙ Май'!CF29:CG29,'[6]МЕТАЛЛОСТРОЙ Июнь'!CF29:CG29,'[7]МЕТАЛЛОСТРОЙ  Июль'!CF29:CG29,'[8]МЕТАЛЛОСТРОЙ  Авг.'!CF29:CG29,'[9]МЕТАЛЛОСТРОЙ  Сент.'!CF29:CG29,'[10]МЕТАЛЛОСТРОЙ  Окт.'!CF29:CG29+'[11]МЕТАЛЛОСТРОЙ  Нояб.'!CF29:CG29,'[11]МЕТАЛЛОСТРОЙ  Нояб.'!CF29:CG29,'[12]МЕТАЛЛОСТРОЙ  Дек.'!CF29:CG29)</f>
        <v>0</v>
      </c>
      <c r="CH34" s="47"/>
      <c r="CI34" s="49">
        <f>SUM('[1]МЕТАЛЛОСТРОЙ Янв.'!CH29:CI29,'[2]МЕТАЛЛОСТРОЙ Февр.'!CH29:CI29,'[3]МЕТАЛЛОСТРОЙ Март'!CH29:CI29,'[4]МЕТАЛЛОСТРОЙ  Апр.'!CH29:CI29,'[5]МЕТАЛЛОСТРОЙ Май'!CH29:CI29,'[6]МЕТАЛЛОСТРОЙ Июнь'!CH29:CI29,'[7]МЕТАЛЛОСТРОЙ  Июль'!CH29:CI29,'[8]МЕТАЛЛОСТРОЙ  Авг.'!CH29:CI29,'[9]МЕТАЛЛОСТРОЙ  Сент.'!CH29:CI29,'[10]МЕТАЛЛОСТРОЙ  Окт.'!CH29:CI29+'[11]МЕТАЛЛОСТРОЙ  Нояб.'!CH29:CI29,'[11]МЕТАЛЛОСТРОЙ  Нояб.'!CH29:CI29,'[12]МЕТАЛЛОСТРОЙ  Дек.'!CH29:CI29)</f>
        <v>0</v>
      </c>
      <c r="CJ34" s="47"/>
      <c r="CK34" s="49">
        <f>SUM('[1]МЕТАЛЛОСТРОЙ Янв.'!CJ29:CK29,'[2]МЕТАЛЛОСТРОЙ Февр.'!CJ29:CK29,'[3]МЕТАЛЛОСТРОЙ Март'!CJ29:CK29,'[4]МЕТАЛЛОСТРОЙ  Апр.'!CJ29:CK29,'[5]МЕТАЛЛОСТРОЙ Май'!CJ29:CK29,'[6]МЕТАЛЛОСТРОЙ Июнь'!CJ29:CK29,'[7]МЕТАЛЛОСТРОЙ  Июль'!CJ29:CK29,'[8]МЕТАЛЛОСТРОЙ  Авг.'!CJ29:CK29,'[9]МЕТАЛЛОСТРОЙ  Сент.'!CJ29:CK29,'[10]МЕТАЛЛОСТРОЙ  Окт.'!CJ29:CK29+'[11]МЕТАЛЛОСТРОЙ  Нояб.'!CJ29:CK29,'[11]МЕТАЛЛОСТРОЙ  Нояб.'!CJ29:CK29,'[12]МЕТАЛЛОСТРОЙ  Дек.'!CJ29:CK29)</f>
        <v>0</v>
      </c>
      <c r="CL34" s="47">
        <v>1</v>
      </c>
      <c r="CM34" s="49">
        <f>SUM('[1]МЕТАЛЛОСТРОЙ Янв.'!CL29:CM29,'[2]МЕТАЛЛОСТРОЙ Февр.'!CL29:CM29,'[3]МЕТАЛЛОСТРОЙ Март'!CL29:CM29,'[4]МЕТАЛЛОСТРОЙ  Апр.'!CL29:CM29,'[5]МЕТАЛЛОСТРОЙ Май'!CL29:CM29,'[6]МЕТАЛЛОСТРОЙ Июнь'!CL29:CM29,'[7]МЕТАЛЛОСТРОЙ  Июль'!CL29:CM29,'[8]МЕТАЛЛОСТРОЙ  Авг.'!CL29:CM29,'[9]МЕТАЛЛОСТРОЙ  Сент.'!CL29:CM29,'[10]МЕТАЛЛОСТРОЙ  Окт.'!CL29:CM29+'[11]МЕТАЛЛОСТРОЙ  Нояб.'!CL29:CM29,'[11]МЕТАЛЛОСТРОЙ  Нояб.'!CL29:CM29,'[12]МЕТАЛЛОСТРОЙ  Дек.'!CL29:CM29)</f>
        <v>1</v>
      </c>
      <c r="CN34" s="47"/>
      <c r="CO34" s="49">
        <f>SUM('[1]МЕТАЛЛОСТРОЙ Янв.'!CN29:CO29,'[2]МЕТАЛЛОСТРОЙ Февр.'!CN29:CO29,'[3]МЕТАЛЛОСТРОЙ Март'!CN29:CO29,'[4]МЕТАЛЛОСТРОЙ  Апр.'!CN29:CO29,'[5]МЕТАЛЛОСТРОЙ Май'!CN29:CO29,'[6]МЕТАЛЛОСТРОЙ Июнь'!CN29:CO29,'[7]МЕТАЛЛОСТРОЙ  Июль'!CN29:CO29,'[8]МЕТАЛЛОСТРОЙ  Авг.'!CN29:CO29,'[9]МЕТАЛЛОСТРОЙ  Сент.'!CN29:CO29,'[10]МЕТАЛЛОСТРОЙ  Окт.'!CN29:CO29+'[11]МЕТАЛЛОСТРОЙ  Нояб.'!CN29:CO29,'[11]МЕТАЛЛОСТРОЙ  Нояб.'!CN29:CO29,'[12]МЕТАЛЛОСТРОЙ  Дек.'!CN29:CO29)</f>
        <v>0</v>
      </c>
      <c r="CQ34" s="94"/>
    </row>
    <row r="35" spans="1:95" ht="15.95" customHeight="1" x14ac:dyDescent="0.25">
      <c r="A35" s="198"/>
      <c r="B35" s="230"/>
      <c r="C35" s="22" t="s">
        <v>5</v>
      </c>
      <c r="D35" s="47"/>
      <c r="E35" s="49">
        <f>SUM('[1]МЕТАЛЛОСТРОЙ Янв.'!D30:E30,'[2]МЕТАЛЛОСТРОЙ Февр.'!D30:E30,'[3]МЕТАЛЛОСТРОЙ Март'!D30:E30,'[4]МЕТАЛЛОСТРОЙ  Апр.'!D30:E30,'[5]МЕТАЛЛОСТРОЙ Май'!D30:E30,'[6]МЕТАЛЛОСТРОЙ Июнь'!D30:E30,'[7]МЕТАЛЛОСТРОЙ  Июль'!D30:E30,'[8]МЕТАЛЛОСТРОЙ  Авг.'!D30:E30,'[9]МЕТАЛЛОСТРОЙ  Сент.'!D30:E30,'[10]МЕТАЛЛОСТРОЙ  Окт.'!D30:E30+'[11]МЕТАЛЛОСТРОЙ  Нояб.'!D30:E30,'[11]МЕТАЛЛОСТРОЙ  Нояб.'!D30:E30,'[12]МЕТАЛЛОСТРОЙ  Дек.'!D30:E30)</f>
        <v>0</v>
      </c>
      <c r="F35" s="47"/>
      <c r="G35" s="49">
        <f>SUM('[1]МЕТАЛЛОСТРОЙ Янв.'!F30:G30,'[2]МЕТАЛЛОСТРОЙ Февр.'!F30:G30,'[3]МЕТАЛЛОСТРОЙ Март'!F30:G30,'[4]МЕТАЛЛОСТРОЙ  Апр.'!F30:G30,'[5]МЕТАЛЛОСТРОЙ Май'!F30:G30,'[6]МЕТАЛЛОСТРОЙ Июнь'!F30:G30,'[7]МЕТАЛЛОСТРОЙ  Июль'!F30:G30,'[8]МЕТАЛЛОСТРОЙ  Авг.'!F30:G30,'[9]МЕТАЛЛОСТРОЙ  Сент.'!F30:G30,'[10]МЕТАЛЛОСТРОЙ  Окт.'!F30:G30+'[11]МЕТАЛЛОСТРОЙ  Нояб.'!F30:G30,'[11]МЕТАЛЛОСТРОЙ  Нояб.'!F30:G30,'[12]МЕТАЛЛОСТРОЙ  Дек.'!F30:G30)</f>
        <v>0</v>
      </c>
      <c r="H35" s="47"/>
      <c r="I35" s="49">
        <f>SUM('[1]МЕТАЛЛОСТРОЙ Янв.'!H30:I30,'[2]МЕТАЛЛОСТРОЙ Февр.'!H30:I30,'[3]МЕТАЛЛОСТРОЙ Март'!H30:I30,'[4]МЕТАЛЛОСТРОЙ  Апр.'!H30:I30,'[5]МЕТАЛЛОСТРОЙ Май'!H30:I30,'[6]МЕТАЛЛОСТРОЙ Июнь'!H30:I30,'[7]МЕТАЛЛОСТРОЙ  Июль'!H30:I30,'[8]МЕТАЛЛОСТРОЙ  Авг.'!H30:I30,'[9]МЕТАЛЛОСТРОЙ  Сент.'!H30:I30,'[10]МЕТАЛЛОСТРОЙ  Окт.'!H30:I30+'[11]МЕТАЛЛОСТРОЙ  Нояб.'!H30:I30,'[11]МЕТАЛЛОСТРОЙ  Нояб.'!H30:I30,'[12]МЕТАЛЛОСТРОЙ  Дек.'!H30:I30)</f>
        <v>83.552000000000007</v>
      </c>
      <c r="J35" s="47"/>
      <c r="K35" s="49">
        <f>SUM('[1]МЕТАЛЛОСТРОЙ Янв.'!J30:K30,'[2]МЕТАЛЛОСТРОЙ Февр.'!J30:K30,'[3]МЕТАЛЛОСТРОЙ Март'!J30:K30,'[4]МЕТАЛЛОСТРОЙ  Апр.'!J30:K30,'[5]МЕТАЛЛОСТРОЙ Май'!J30:K30,'[6]МЕТАЛЛОСТРОЙ Июнь'!J30:K30,'[7]МЕТАЛЛОСТРОЙ  Июль'!J30:K30,'[8]МЕТАЛЛОСТРОЙ  Авг.'!J30:K30,'[9]МЕТАЛЛОСТРОЙ  Сент.'!J30:K30,'[10]МЕТАЛЛОСТРОЙ  Окт.'!J30:K30+'[11]МЕТАЛЛОСТРОЙ  Нояб.'!J30:K30,'[11]МЕТАЛЛОСТРОЙ  Нояб.'!J30:K30,'[12]МЕТАЛЛОСТРОЙ  Дек.'!J30:K30)</f>
        <v>0</v>
      </c>
      <c r="L35" s="47"/>
      <c r="M35" s="49">
        <f>SUM('[1]МЕТАЛЛОСТРОЙ Янв.'!L30:M30,'[2]МЕТАЛЛОСТРОЙ Февр.'!L30:M30,'[3]МЕТАЛЛОСТРОЙ Март'!L30:M30,'[4]МЕТАЛЛОСТРОЙ  Апр.'!L30:M30,'[5]МЕТАЛЛОСТРОЙ Май'!L30:M30,'[6]МЕТАЛЛОСТРОЙ Июнь'!L30:M30,'[7]МЕТАЛЛОСТРОЙ  Июль'!L30:M30,'[8]МЕТАЛЛОСТРОЙ  Авг.'!L30:M30,'[9]МЕТАЛЛОСТРОЙ  Сент.'!L30:M30,'[10]МЕТАЛЛОСТРОЙ  Окт.'!L30:M30+'[11]МЕТАЛЛОСТРОЙ  Нояб.'!L30:M30,'[11]МЕТАЛЛОСТРОЙ  Нояб.'!L30:M30,'[12]МЕТАЛЛОСТРОЙ  Дек.'!L30:M30)</f>
        <v>0</v>
      </c>
      <c r="N35" s="47"/>
      <c r="O35" s="49">
        <f>SUM('[1]МЕТАЛЛОСТРОЙ Янв.'!N30:O30,'[2]МЕТАЛЛОСТРОЙ Февр.'!N30:O30,'[3]МЕТАЛЛОСТРОЙ Март'!N30:O30,'[4]МЕТАЛЛОСТРОЙ  Апр.'!N30:O30,'[5]МЕТАЛЛОСТРОЙ Май'!N30:O30,'[6]МЕТАЛЛОСТРОЙ Июнь'!N30:O30,'[7]МЕТАЛЛОСТРОЙ  Июль'!N30:O30,'[8]МЕТАЛЛОСТРОЙ  Авг.'!N30:O30,'[9]МЕТАЛЛОСТРОЙ  Сент.'!N30:O30,'[10]МЕТАЛЛОСТРОЙ  Окт.'!N30:O30+'[11]МЕТАЛЛОСТРОЙ  Нояб.'!N30:O30,'[11]МЕТАЛЛОСТРОЙ  Нояб.'!N30:O30,'[12]МЕТАЛЛОСТРОЙ  Дек.'!N30:O30)</f>
        <v>0</v>
      </c>
      <c r="P35" s="47"/>
      <c r="Q35" s="49">
        <f>SUM('[1]МЕТАЛЛОСТРОЙ Янв.'!P30:Q30,'[2]МЕТАЛЛОСТРОЙ Февр.'!P30:Q30,'[3]МЕТАЛЛОСТРОЙ Март'!P30:Q30,'[4]МЕТАЛЛОСТРОЙ  Апр.'!P30:Q30,'[5]МЕТАЛЛОСТРОЙ Май'!P30:Q30,'[6]МЕТАЛЛОСТРОЙ Июнь'!P30:Q30,'[7]МЕТАЛЛОСТРОЙ  Июль'!P30:Q30,'[8]МЕТАЛЛОСТРОЙ  Авг.'!P30:Q30,'[9]МЕТАЛЛОСТРОЙ  Сент.'!P30:Q30,'[10]МЕТАЛЛОСТРОЙ  Окт.'!P30:Q30+'[11]МЕТАЛЛОСТРОЙ  Нояб.'!P30:Q30,'[11]МЕТАЛЛОСТРОЙ  Нояб.'!P30:Q30,'[12]МЕТАЛЛОСТРОЙ  Дек.'!P30:Q30)</f>
        <v>0</v>
      </c>
      <c r="R35" s="47"/>
      <c r="S35" s="49">
        <f>SUM('[1]МЕТАЛЛОСТРОЙ Янв.'!R30:S30,'[2]МЕТАЛЛОСТРОЙ Февр.'!R30:S30,'[3]МЕТАЛЛОСТРОЙ Март'!R30:S30,'[4]МЕТАЛЛОСТРОЙ  Апр.'!R30:S30,'[5]МЕТАЛЛОСТРОЙ Май'!R30:S30,'[6]МЕТАЛЛОСТРОЙ Июнь'!R30:S30,'[7]МЕТАЛЛОСТРОЙ  Июль'!R30:S30,'[8]МЕТАЛЛОСТРОЙ  Авг.'!R30:S30,'[9]МЕТАЛЛОСТРОЙ  Сент.'!R30:S30,'[10]МЕТАЛЛОСТРОЙ  Окт.'!R30:S30+'[11]МЕТАЛЛОСТРОЙ  Нояб.'!R30:S30,'[11]МЕТАЛЛОСТРОЙ  Нояб.'!R30:S30,'[12]МЕТАЛЛОСТРОЙ  Дек.'!R30:S30)</f>
        <v>132.69499999999999</v>
      </c>
      <c r="T35" s="47"/>
      <c r="U35" s="49">
        <f>SUM('[1]МЕТАЛЛОСТРОЙ Янв.'!T30:U30,'[2]МЕТАЛЛОСТРОЙ Февр.'!T30:U30,'[3]МЕТАЛЛОСТРОЙ Март'!T30:U30,'[4]МЕТАЛЛОСТРОЙ  Апр.'!T30:U30,'[5]МЕТАЛЛОСТРОЙ Май'!T30:U30,'[6]МЕТАЛЛОСТРОЙ Июнь'!T30:U30,'[7]МЕТАЛЛОСТРОЙ  Июль'!T30:U30,'[8]МЕТАЛЛОСТРОЙ  Авг.'!T30:U30,'[9]МЕТАЛЛОСТРОЙ  Сент.'!T30:U30,'[10]МЕТАЛЛОСТРОЙ  Окт.'!T30:U30+'[11]МЕТАЛЛОСТРОЙ  Нояб.'!T30:U30,'[11]МЕТАЛЛОСТРОЙ  Нояб.'!T30:U30,'[12]МЕТАЛЛОСТРОЙ  Дек.'!T30:U30)</f>
        <v>0</v>
      </c>
      <c r="V35" s="47"/>
      <c r="W35" s="49">
        <f>SUM('[1]МЕТАЛЛОСТРОЙ Янв.'!V30:W30,'[2]МЕТАЛЛОСТРОЙ Февр.'!V30:W30,'[3]МЕТАЛЛОСТРОЙ Март'!V30:W30,'[4]МЕТАЛЛОСТРОЙ  Апр.'!V30:W30,'[5]МЕТАЛЛОСТРОЙ Май'!V30:W30,'[6]МЕТАЛЛОСТРОЙ Июнь'!V30:W30,'[7]МЕТАЛЛОСТРОЙ  Июль'!V30:W30,'[8]МЕТАЛЛОСТРОЙ  Авг.'!V30:W30,'[9]МЕТАЛЛОСТРОЙ  Сент.'!V30:W30,'[10]МЕТАЛЛОСТРОЙ  Окт.'!V30:W30+'[11]МЕТАЛЛОСТРОЙ  Нояб.'!V30:W30,'[11]МЕТАЛЛОСТРОЙ  Нояб.'!V30:W30,'[12]МЕТАЛЛОСТРОЙ  Дек.'!V30:W30)</f>
        <v>0</v>
      </c>
      <c r="X35" s="47"/>
      <c r="Y35" s="49">
        <f>SUM('[1]МЕТАЛЛОСТРОЙ Янв.'!X30:Y30,'[2]МЕТАЛЛОСТРОЙ Февр.'!X30:Y30,'[3]МЕТАЛЛОСТРОЙ Март'!X30:Y30,'[4]МЕТАЛЛОСТРОЙ  Апр.'!X30:Y30,'[5]МЕТАЛЛОСТРОЙ Май'!X30:Y30,'[6]МЕТАЛЛОСТРОЙ Июнь'!X30:Y30,'[7]МЕТАЛЛОСТРОЙ  Июль'!X30:Y30,'[8]МЕТАЛЛОСТРОЙ  Авг.'!X30:Y30,'[9]МЕТАЛЛОСТРОЙ  Сент.'!X30:Y30,'[10]МЕТАЛЛОСТРОЙ  Окт.'!X30:Y30+'[11]МЕТАЛЛОСТРОЙ  Нояб.'!X30:Y30,'[11]МЕТАЛЛОСТРОЙ  Нояб.'!X30:Y30,'[12]МЕТАЛЛОСТРОЙ  Дек.'!X30:Y30)</f>
        <v>275.16200000000003</v>
      </c>
      <c r="Z35" s="47"/>
      <c r="AA35" s="49">
        <f>SUM('[1]МЕТАЛЛОСТРОЙ Янв.'!Z30:AA30,'[2]МЕТАЛЛОСТРОЙ Февр.'!Z30:AA30,'[3]МЕТАЛЛОСТРОЙ Март'!Z30:AA30,'[4]МЕТАЛЛОСТРОЙ  Апр.'!Z30:AA30,'[5]МЕТАЛЛОСТРОЙ Май'!Z30:AA30,'[6]МЕТАЛЛОСТРОЙ Июнь'!Z30:AA30,'[7]МЕТАЛЛОСТРОЙ  Июль'!Z30:AA30,'[8]МЕТАЛЛОСТРОЙ  Авг.'!Z30:AA30,'[9]МЕТАЛЛОСТРОЙ  Сент.'!Z30:AA30,'[10]МЕТАЛЛОСТРОЙ  Окт.'!Z30:AA30+'[11]МЕТАЛЛОСТРОЙ  Нояб.'!Z30:AA30,'[11]МЕТАЛЛОСТРОЙ  Нояб.'!Z30:AA30,'[12]МЕТАЛЛОСТРОЙ  Дек.'!Z30:AA30)</f>
        <v>0</v>
      </c>
      <c r="AB35" s="47"/>
      <c r="AC35" s="49">
        <f>SUM('[1]МЕТАЛЛОСТРОЙ Янв.'!AB30:AC30,'[2]МЕТАЛЛОСТРОЙ Февр.'!AB30:AC30,'[3]МЕТАЛЛОСТРОЙ Март'!AB30:AC30,'[4]МЕТАЛЛОСТРОЙ  Апр.'!AB30:AC30,'[5]МЕТАЛЛОСТРОЙ Май'!AB30:AC30,'[6]МЕТАЛЛОСТРОЙ Июнь'!AB30:AC30,'[7]МЕТАЛЛОСТРОЙ  Июль'!AB30:AC30,'[8]МЕТАЛЛОСТРОЙ  Авг.'!AB30:AC30,'[9]МЕТАЛЛОСТРОЙ  Сент.'!AB30:AC30,'[10]МЕТАЛЛОСТРОЙ  Окт.'!AB30:AC30+'[11]МЕТАЛЛОСТРОЙ  Нояб.'!AB30:AC30,'[11]МЕТАЛЛОСТРОЙ  Нояб.'!AB30:AC30,'[12]МЕТАЛЛОСТРОЙ  Дек.'!AB30:AC30)</f>
        <v>0</v>
      </c>
      <c r="AD35" s="47"/>
      <c r="AE35" s="49">
        <f>SUM('[1]МЕТАЛЛОСТРОЙ Янв.'!AD30:AE30,'[2]МЕТАЛЛОСТРОЙ Февр.'!AD30:AE30,'[3]МЕТАЛЛОСТРОЙ Март'!AD30:AE30,'[4]МЕТАЛЛОСТРОЙ  Апр.'!AD30:AE30,'[5]МЕТАЛЛОСТРОЙ Май'!AD30:AE30,'[6]МЕТАЛЛОСТРОЙ Июнь'!AD30:AE30,'[7]МЕТАЛЛОСТРОЙ  Июль'!AD30:AE30,'[8]МЕТАЛЛОСТРОЙ  Авг.'!AD30:AE30,'[9]МЕТАЛЛОСТРОЙ  Сент.'!AD30:AE30,'[10]МЕТАЛЛОСТРОЙ  Окт.'!AD30:AE30+'[11]МЕТАЛЛОСТРОЙ  Нояб.'!AD30:AE30,'[11]МЕТАЛЛОСТРОЙ  Нояб.'!AD30:AE30,'[12]МЕТАЛЛОСТРОЙ  Дек.'!AD30:AE30)</f>
        <v>0</v>
      </c>
      <c r="AF35" s="47"/>
      <c r="AG35" s="49">
        <f>SUM('[1]МЕТАЛЛОСТРОЙ Янв.'!AF30:AG30,'[2]МЕТАЛЛОСТРОЙ Февр.'!AF30:AG30,'[3]МЕТАЛЛОСТРОЙ Март'!AF30:AG30,'[4]МЕТАЛЛОСТРОЙ  Апр.'!AF30:AG30,'[5]МЕТАЛЛОСТРОЙ Май'!AF30:AG30,'[6]МЕТАЛЛОСТРОЙ Июнь'!AF30:AG30,'[7]МЕТАЛЛОСТРОЙ  Июль'!AF30:AG30,'[8]МЕТАЛЛОСТРОЙ  Авг.'!AF30:AG30,'[9]МЕТАЛЛОСТРОЙ  Сент.'!AF30:AG30,'[10]МЕТАЛЛОСТРОЙ  Окт.'!AF30:AG30+'[11]МЕТАЛЛОСТРОЙ  Нояб.'!AF30:AG30,'[11]МЕТАЛЛОСТРОЙ  Нояб.'!AF30:AG30,'[12]МЕТАЛЛОСТРОЙ  Дек.'!AF30:AG30)</f>
        <v>128.815</v>
      </c>
      <c r="AH35" s="47"/>
      <c r="AI35" s="49">
        <f>SUM('[1]МЕТАЛЛОСТРОЙ Янв.'!AH30:AI30,'[2]МЕТАЛЛОСТРОЙ Февр.'!AH30:AI30,'[3]МЕТАЛЛОСТРОЙ Март'!AH30:AI30,'[4]МЕТАЛЛОСТРОЙ  Апр.'!AH30:AI30,'[5]МЕТАЛЛОСТРОЙ Май'!AH30:AI30,'[6]МЕТАЛЛОСТРОЙ Июнь'!AH30:AI30,'[7]МЕТАЛЛОСТРОЙ  Июль'!AH30:AI30,'[8]МЕТАЛЛОСТРОЙ  Авг.'!AH30:AI30,'[9]МЕТАЛЛОСТРОЙ  Сент.'!AH30:AI30,'[10]МЕТАЛЛОСТРОЙ  Окт.'!AH30:AI30+'[11]МЕТАЛЛОСТРОЙ  Нояб.'!AH30:AI30,'[11]МЕТАЛЛОСТРОЙ  Нояб.'!AH30:AI30,'[12]МЕТАЛЛОСТРОЙ  Дек.'!AH30:AI30)</f>
        <v>0</v>
      </c>
      <c r="AJ35" s="47"/>
      <c r="AK35" s="49">
        <f>SUM('[1]МЕТАЛЛОСТРОЙ Янв.'!AJ30:AK30,'[2]МЕТАЛЛОСТРОЙ Февр.'!AJ30:AK30,'[3]МЕТАЛЛОСТРОЙ Март'!AJ30:AK30,'[4]МЕТАЛЛОСТРОЙ  Апр.'!AJ30:AK30,'[5]МЕТАЛЛОСТРОЙ Май'!AJ30:AK30,'[6]МЕТАЛЛОСТРОЙ Июнь'!AJ30:AK30,'[7]МЕТАЛЛОСТРОЙ  Июль'!AJ30:AK30,'[8]МЕТАЛЛОСТРОЙ  Авг.'!AJ30:AK30,'[9]МЕТАЛЛОСТРОЙ  Сент.'!AJ30:AK30,'[10]МЕТАЛЛОСТРОЙ  Окт.'!AJ30:AK30+'[11]МЕТАЛЛОСТРОЙ  Нояб.'!AJ30:AK30,'[11]МЕТАЛЛОСТРОЙ  Нояб.'!AJ30:AK30,'[12]МЕТАЛЛОСТРОЙ  Дек.'!AJ30:AK30)</f>
        <v>0</v>
      </c>
      <c r="AL35" s="47"/>
      <c r="AM35" s="49">
        <f>SUM('[1]МЕТАЛЛОСТРОЙ Янв.'!AL30:AM30,'[2]МЕТАЛЛОСТРОЙ Февр.'!AL30:AM30,'[3]МЕТАЛЛОСТРОЙ Март'!AL30:AM30,'[4]МЕТАЛЛОСТРОЙ  Апр.'!AL30:AM30,'[5]МЕТАЛЛОСТРОЙ Май'!AL30:AM30,'[6]МЕТАЛЛОСТРОЙ Июнь'!AL30:AM30,'[7]МЕТАЛЛОСТРОЙ  Июль'!AL30:AM30,'[8]МЕТАЛЛОСТРОЙ  Авг.'!AL30:AM30,'[9]МЕТАЛЛОСТРОЙ  Сент.'!AL30:AM30,'[10]МЕТАЛЛОСТРОЙ  Окт.'!AL30:AM30+'[11]МЕТАЛЛОСТРОЙ  Нояб.'!AL30:AM30,'[11]МЕТАЛЛОСТРОЙ  Нояб.'!AL30:AM30,'[12]МЕТАЛЛОСТРОЙ  Дек.'!AL30:AM30)</f>
        <v>0</v>
      </c>
      <c r="AN35" s="47"/>
      <c r="AO35" s="49">
        <f>SUM('[1]МЕТАЛЛОСТРОЙ Янв.'!AN30:AO30,'[2]МЕТАЛЛОСТРОЙ Февр.'!AN30:AO30,'[3]МЕТАЛЛОСТРОЙ Март'!AN30:AO30,'[4]МЕТАЛЛОСТРОЙ  Апр.'!AN30:AO30,'[5]МЕТАЛЛОСТРОЙ Май'!AN30:AO30,'[6]МЕТАЛЛОСТРОЙ Июнь'!AN30:AO30,'[7]МЕТАЛЛОСТРОЙ  Июль'!AN30:AO30,'[8]МЕТАЛЛОСТРОЙ  Авг.'!AN30:AO30,'[9]МЕТАЛЛОСТРОЙ  Сент.'!AN30:AO30,'[10]МЕТАЛЛОСТРОЙ  Окт.'!AN30:AO30+'[11]МЕТАЛЛОСТРОЙ  Нояб.'!AN30:AO30,'[11]МЕТАЛЛОСТРОЙ  Нояб.'!AN30:AO30,'[12]МЕТАЛЛОСТРОЙ  Дек.'!AN30:AO30)</f>
        <v>0</v>
      </c>
      <c r="AP35" s="47"/>
      <c r="AQ35" s="49">
        <f>SUM('[1]МЕТАЛЛОСТРОЙ Янв.'!AP30:AQ30,'[2]МЕТАЛЛОСТРОЙ Февр.'!AP30:AQ30,'[3]МЕТАЛЛОСТРОЙ Март'!AP30:AQ30,'[4]МЕТАЛЛОСТРОЙ  Апр.'!AP30:AQ30,'[5]МЕТАЛЛОСТРОЙ Май'!AP30:AQ30,'[6]МЕТАЛЛОСТРОЙ Июнь'!AP30:AQ30,'[7]МЕТАЛЛОСТРОЙ  Июль'!AP30:AQ30,'[8]МЕТАЛЛОСТРОЙ  Авг.'!AP30:AQ30,'[9]МЕТАЛЛОСТРОЙ  Сент.'!AP30:AQ30,'[10]МЕТАЛЛОСТРОЙ  Окт.'!AP30:AQ30+'[11]МЕТАЛЛОСТРОЙ  Нояб.'!AP30:AQ30,'[11]МЕТАЛЛОСТРОЙ  Нояб.'!AP30:AQ30,'[12]МЕТАЛЛОСТРОЙ  Дек.'!AP30:AQ30)</f>
        <v>0</v>
      </c>
      <c r="AR35" s="47"/>
      <c r="AS35" s="49">
        <f>SUM('[1]МЕТАЛЛОСТРОЙ Янв.'!AR30:AS30,'[2]МЕТАЛЛОСТРОЙ Февр.'!AR30:AS30,'[3]МЕТАЛЛОСТРОЙ Март'!AR30:AS30,'[4]МЕТАЛЛОСТРОЙ  Апр.'!AR30:AS30,'[5]МЕТАЛЛОСТРОЙ Май'!AR30:AS30,'[6]МЕТАЛЛОСТРОЙ Июнь'!AR30:AS30,'[7]МЕТАЛЛОСТРОЙ  Июль'!AR30:AS30,'[8]МЕТАЛЛОСТРОЙ  Авг.'!AR30:AS30,'[9]МЕТАЛЛОСТРОЙ  Сент.'!AR30:AS30,'[10]МЕТАЛЛОСТРОЙ  Окт.'!AR30:AS30+'[11]МЕТАЛЛОСТРОЙ  Нояб.'!AR30:AS30,'[11]МЕТАЛЛОСТРОЙ  Нояб.'!AR30:AS30,'[12]МЕТАЛЛОСТРОЙ  Дек.'!AR30:AS30)</f>
        <v>0</v>
      </c>
      <c r="AT35" s="47"/>
      <c r="AU35" s="49">
        <f>SUM('[1]МЕТАЛЛОСТРОЙ Янв.'!AT30:AU30,'[2]МЕТАЛЛОСТРОЙ Февр.'!AT30:AU30,'[3]МЕТАЛЛОСТРОЙ Март'!AT30:AU30,'[4]МЕТАЛЛОСТРОЙ  Апр.'!AT30:AU30,'[5]МЕТАЛЛОСТРОЙ Май'!AT30:AU30,'[6]МЕТАЛЛОСТРОЙ Июнь'!AT30:AU30,'[7]МЕТАЛЛОСТРОЙ  Июль'!AT30:AU30,'[8]МЕТАЛЛОСТРОЙ  Авг.'!AT30:AU30,'[9]МЕТАЛЛОСТРОЙ  Сент.'!AT30:AU30,'[10]МЕТАЛЛОСТРОЙ  Окт.'!AT30:AU30+'[11]МЕТАЛЛОСТРОЙ  Нояб.'!AT30:AU30,'[11]МЕТАЛЛОСТРОЙ  Нояб.'!AT30:AU30,'[12]МЕТАЛЛОСТРОЙ  Дек.'!AT30:AU30)</f>
        <v>333.303</v>
      </c>
      <c r="AV35" s="47"/>
      <c r="AW35" s="49">
        <f>SUM('[1]МЕТАЛЛОСТРОЙ Янв.'!AV30:AW30,'[2]МЕТАЛЛОСТРОЙ Февр.'!AV30:AW30,'[3]МЕТАЛЛОСТРОЙ Март'!AV30:AW30,'[4]МЕТАЛЛОСТРОЙ  Апр.'!AV30:AW30,'[5]МЕТАЛЛОСТРОЙ Май'!AV30:AW30,'[6]МЕТАЛЛОСТРОЙ Июнь'!AV30:AW30,'[7]МЕТАЛЛОСТРОЙ  Июль'!AV30:AW30,'[8]МЕТАЛЛОСТРОЙ  Авг.'!AV30:AW30,'[9]МЕТАЛЛОСТРОЙ  Сент.'!AV30:AW30,'[10]МЕТАЛЛОСТРОЙ  Окт.'!AV30:AW30+'[11]МЕТАЛЛОСТРОЙ  Нояб.'!AV30:AW30,'[11]МЕТАЛЛОСТРОЙ  Нояб.'!AV30:AW30,'[12]МЕТАЛЛОСТРОЙ  Дек.'!AV30:AW30)</f>
        <v>0</v>
      </c>
      <c r="AX35" s="47"/>
      <c r="AY35" s="49">
        <f>SUM('[1]МЕТАЛЛОСТРОЙ Янв.'!AX30:AY30,'[2]МЕТАЛЛОСТРОЙ Февр.'!AX30:AY30,'[3]МЕТАЛЛОСТРОЙ Март'!AX30:AY30,'[4]МЕТАЛЛОСТРОЙ  Апр.'!AX30:AY30,'[5]МЕТАЛЛОСТРОЙ Май'!AX30:AY30,'[6]МЕТАЛЛОСТРОЙ Июнь'!AX30:AY30,'[7]МЕТАЛЛОСТРОЙ  Июль'!AX30:AY30,'[8]МЕТАЛЛОСТРОЙ  Авг.'!AX30:AY30,'[9]МЕТАЛЛОСТРОЙ  Сент.'!AX30:AY30,'[10]МЕТАЛЛОСТРОЙ  Окт.'!AX30:AY30+'[11]МЕТАЛЛОСТРОЙ  Нояб.'!AX30:AY30,'[11]МЕТАЛЛОСТРОЙ  Нояб.'!AX30:AY30,'[12]МЕТАЛЛОСТРОЙ  Дек.'!AX30:AY30)</f>
        <v>0</v>
      </c>
      <c r="AZ35" s="47"/>
      <c r="BA35" s="49">
        <f>SUM('[1]МЕТАЛЛОСТРОЙ Янв.'!AZ30:BA30,'[2]МЕТАЛЛОСТРОЙ Февр.'!AZ30:BA30,'[3]МЕТАЛЛОСТРОЙ Март'!AZ30:BA30,'[4]МЕТАЛЛОСТРОЙ  Апр.'!AZ30:BA30,'[5]МЕТАЛЛОСТРОЙ Май'!AZ30:BA30,'[6]МЕТАЛЛОСТРОЙ Июнь'!AZ30:BA30,'[7]МЕТАЛЛОСТРОЙ  Июль'!AZ30:BA30,'[8]МЕТАЛЛОСТРОЙ  Авг.'!AZ30:BA30,'[9]МЕТАЛЛОСТРОЙ  Сент.'!AZ30:BA30,'[10]МЕТАЛЛОСТРОЙ  Окт.'!AZ30:BA30+'[11]МЕТАЛЛОСТРОЙ  Нояб.'!AZ30:BA30,'[11]МЕТАЛЛОСТРОЙ  Нояб.'!AZ30:BA30,'[12]МЕТАЛЛОСТРОЙ  Дек.'!AZ30:BA30)</f>
        <v>0</v>
      </c>
      <c r="BB35" s="47"/>
      <c r="BC35" s="49">
        <f>SUM('[1]МЕТАЛЛОСТРОЙ Янв.'!BB30:BC30,'[2]МЕТАЛЛОСТРОЙ Февр.'!BB30:BC30,'[3]МЕТАЛЛОСТРОЙ Март'!BB30:BC30,'[4]МЕТАЛЛОСТРОЙ  Апр.'!BB30:BC30,'[5]МЕТАЛЛОСТРОЙ Май'!BB30:BC30,'[6]МЕТАЛЛОСТРОЙ Июнь'!BB30:BC30,'[7]МЕТАЛЛОСТРОЙ  Июль'!BB30:BC30,'[8]МЕТАЛЛОСТРОЙ  Авг.'!BB30:BC30,'[9]МЕТАЛЛОСТРОЙ  Сент.'!BB30:BC30,'[10]МЕТАЛЛОСТРОЙ  Окт.'!BB30:BC30+'[11]МЕТАЛЛОСТРОЙ  Нояб.'!BB30:BC30,'[11]МЕТАЛЛОСТРОЙ  Нояб.'!BB30:BC30,'[12]МЕТАЛЛОСТРОЙ  Дек.'!BB30:BC30)</f>
        <v>0</v>
      </c>
      <c r="BD35" s="47"/>
      <c r="BE35" s="49">
        <f>SUM('[1]МЕТАЛЛОСТРОЙ Янв.'!BD30:BE30,'[2]МЕТАЛЛОСТРОЙ Февр.'!BD30:BE30,'[3]МЕТАЛЛОСТРОЙ Март'!BD30:BE30,'[4]МЕТАЛЛОСТРОЙ  Апр.'!BD30:BE30,'[5]МЕТАЛЛОСТРОЙ Май'!BD30:BE30,'[6]МЕТАЛЛОСТРОЙ Июнь'!BD30:BE30,'[7]МЕТАЛЛОСТРОЙ  Июль'!BD30:BE30,'[8]МЕТАЛЛОСТРОЙ  Авг.'!BD30:BE30,'[9]МЕТАЛЛОСТРОЙ  Сент.'!BD30:BE30,'[10]МЕТАЛЛОСТРОЙ  Окт.'!BD30:BE30+'[11]МЕТАЛЛОСТРОЙ  Нояб.'!BD30:BE30,'[11]МЕТАЛЛОСТРОЙ  Нояб.'!BD30:BE30,'[12]МЕТАЛЛОСТРОЙ  Дек.'!BD30:BE30)</f>
        <v>0</v>
      </c>
      <c r="BF35" s="55">
        <v>270</v>
      </c>
      <c r="BG35" s="49">
        <f>SUM('[1]МЕТАЛЛОСТРОЙ Янв.'!BF30:BG30,'[2]МЕТАЛЛОСТРОЙ Февр.'!BF30:BG30,'[3]МЕТАЛЛОСТРОЙ Март'!BF30:BG30,'[4]МЕТАЛЛОСТРОЙ  Апр.'!BF30:BG30,'[5]МЕТАЛЛОСТРОЙ Май'!BF30:BG30,'[6]МЕТАЛЛОСТРОЙ Июнь'!BF30:BG30,'[7]МЕТАЛЛОСТРОЙ  Июль'!BF30:BG30,'[8]МЕТАЛЛОСТРОЙ  Авг.'!BF30:BG30,'[9]МЕТАЛЛОСТРОЙ  Сент.'!BF30:BG30,'[10]МЕТАЛЛОСТРОЙ  Окт.'!BF30:BG30+'[11]МЕТАЛЛОСТРОЙ  Нояб.'!BF30:BG30,'[11]МЕТАЛЛОСТРОЙ  Нояб.'!BF30:BG30,'[12]МЕТАЛЛОСТРОЙ  Дек.'!BF30:BG30)</f>
        <v>148.06</v>
      </c>
      <c r="BH35" s="47"/>
      <c r="BI35" s="49">
        <f>SUM('[1]МЕТАЛЛОСТРОЙ Янв.'!BH30:BI30,'[2]МЕТАЛЛОСТРОЙ Февр.'!BH30:BI30,'[3]МЕТАЛЛОСТРОЙ Март'!BH30:BI30,'[4]МЕТАЛЛОСТРОЙ  Апр.'!BH30:BI30,'[5]МЕТАЛЛОСТРОЙ Май'!BH30:BI30,'[6]МЕТАЛЛОСТРОЙ Июнь'!BH30:BI30,'[7]МЕТАЛЛОСТРОЙ  Июль'!BH30:BI30,'[8]МЕТАЛЛОСТРОЙ  Авг.'!BH30:BI30,'[9]МЕТАЛЛОСТРОЙ  Сент.'!BH30:BI30,'[10]МЕТАЛЛОСТРОЙ  Окт.'!BH30:BI30+'[11]МЕТАЛЛОСТРОЙ  Нояб.'!BH30:BI30,'[11]МЕТАЛЛОСТРОЙ  Нояб.'!BH30:BI30,'[12]МЕТАЛЛОСТРОЙ  Дек.'!BH30:BI30)</f>
        <v>149.59700000000001</v>
      </c>
      <c r="BJ35" s="47"/>
      <c r="BK35" s="49">
        <f>SUM('[1]МЕТАЛЛОСТРОЙ Янв.'!BJ30:BK30,'[2]МЕТАЛЛОСТРОЙ Февр.'!BJ30:BK30,'[3]МЕТАЛЛОСТРОЙ Март'!BJ30:BK30,'[4]МЕТАЛЛОСТРОЙ  Апр.'!BJ30:BK30,'[5]МЕТАЛЛОСТРОЙ Май'!BJ30:BK30,'[6]МЕТАЛЛОСТРОЙ Июнь'!BJ30:BK30,'[7]МЕТАЛЛОСТРОЙ  Июль'!BJ30:BK30,'[8]МЕТАЛЛОСТРОЙ  Авг.'!BJ30:BK30,'[9]МЕТАЛЛОСТРОЙ  Сент.'!BJ30:BK30,'[10]МЕТАЛЛОСТРОЙ  Окт.'!BJ30:BK30+'[11]МЕТАЛЛОСТРОЙ  Нояб.'!BJ30:BK30,'[11]МЕТАЛЛОСТРОЙ  Нояб.'!BJ30:BK30,'[12]МЕТАЛЛОСТРОЙ  Дек.'!BJ30:BK30)</f>
        <v>0</v>
      </c>
      <c r="BL35" s="47"/>
      <c r="BM35" s="49">
        <f>SUM('[1]МЕТАЛЛОСТРОЙ Янв.'!BL30:BM30,'[2]МЕТАЛЛОСТРОЙ Февр.'!BL30:BM30,'[3]МЕТАЛЛОСТРОЙ Март'!BL30:BM30,'[4]МЕТАЛЛОСТРОЙ  Апр.'!BL30:BM30,'[5]МЕТАЛЛОСТРОЙ Май'!BL30:BM30,'[6]МЕТАЛЛОСТРОЙ Июнь'!BL30:BM30,'[7]МЕТАЛЛОСТРОЙ  Июль'!BL30:BM30,'[8]МЕТАЛЛОСТРОЙ  Авг.'!BL30:BM30,'[9]МЕТАЛЛОСТРОЙ  Сент.'!BL30:BM30,'[10]МЕТАЛЛОСТРОЙ  Окт.'!BL30:BM30+'[11]МЕТАЛЛОСТРОЙ  Нояб.'!BL30:BM30,'[11]МЕТАЛЛОСТРОЙ  Нояб.'!BL30:BM30,'[12]МЕТАЛЛОСТРОЙ  Дек.'!BL30:BM30)</f>
        <v>0</v>
      </c>
      <c r="BN35" s="47"/>
      <c r="BO35" s="49">
        <f>SUM('[1]МЕТАЛЛОСТРОЙ Янв.'!BN30:BO30,'[2]МЕТАЛЛОСТРОЙ Февр.'!BN30:BO30,'[3]МЕТАЛЛОСТРОЙ Март'!BN30:BO30,'[4]МЕТАЛЛОСТРОЙ  Апр.'!BN30:BO30,'[5]МЕТАЛЛОСТРОЙ Май'!BN30:BO30,'[6]МЕТАЛЛОСТРОЙ Июнь'!BN30:BO30,'[7]МЕТАЛЛОСТРОЙ  Июль'!BN30:BO30,'[8]МЕТАЛЛОСТРОЙ  Авг.'!BN30:BO30,'[9]МЕТАЛЛОСТРОЙ  Сент.'!BN30:BO30,'[10]МЕТАЛЛОСТРОЙ  Окт.'!BN30:BO30+'[11]МЕТАЛЛОСТРОЙ  Нояб.'!BN30:BO30,'[11]МЕТАЛЛОСТРОЙ  Нояб.'!BN30:BO30,'[12]МЕТАЛЛОСТРОЙ  Дек.'!BN30:BO30)</f>
        <v>0</v>
      </c>
      <c r="BP35" s="47"/>
      <c r="BQ35" s="49">
        <f>SUM('[1]МЕТАЛЛОСТРОЙ Янв.'!BP30:BQ30,'[2]МЕТАЛЛОСТРОЙ Февр.'!BP30:BQ30,'[3]МЕТАЛЛОСТРОЙ Март'!BP30:BQ30,'[4]МЕТАЛЛОСТРОЙ  Апр.'!BP30:BQ30,'[5]МЕТАЛЛОСТРОЙ Май'!BP30:BQ30,'[6]МЕТАЛЛОСТРОЙ Июнь'!BP30:BQ30,'[7]МЕТАЛЛОСТРОЙ  Июль'!BP30:BQ30,'[8]МЕТАЛЛОСТРОЙ  Авг.'!BP30:BQ30,'[9]МЕТАЛЛОСТРОЙ  Сент.'!BP30:BQ30,'[10]МЕТАЛЛОСТРОЙ  Окт.'!BP30:BQ30+'[11]МЕТАЛЛОСТРОЙ  Нояб.'!BP30:BQ30,'[11]МЕТАЛЛОСТРОЙ  Нояб.'!BP30:BQ30,'[12]МЕТАЛЛОСТРОЙ  Дек.'!BP30:BQ30)</f>
        <v>0</v>
      </c>
      <c r="BR35" s="47"/>
      <c r="BS35" s="49">
        <f>SUM('[1]МЕТАЛЛОСТРОЙ Янв.'!BR30:BS30,'[2]МЕТАЛЛОСТРОЙ Февр.'!BR30:BS30,'[3]МЕТАЛЛОСТРОЙ Март'!BR30:BS30,'[4]МЕТАЛЛОСТРОЙ  Апр.'!BR30:BS30,'[5]МЕТАЛЛОСТРОЙ Май'!BR30:BS30,'[6]МЕТАЛЛОСТРОЙ Июнь'!BR30:BS30,'[7]МЕТАЛЛОСТРОЙ  Июль'!BR30:BS30,'[8]МЕТАЛЛОСТРОЙ  Авг.'!BR30:BS30,'[9]МЕТАЛЛОСТРОЙ  Сент.'!BR30:BS30,'[10]МЕТАЛЛОСТРОЙ  Окт.'!BR30:BS30+'[11]МЕТАЛЛОСТРОЙ  Нояб.'!BR30:BS30,'[11]МЕТАЛЛОСТРОЙ  Нояб.'!BR30:BS30,'[12]МЕТАЛЛОСТРОЙ  Дек.'!BR30:BS30)</f>
        <v>0</v>
      </c>
      <c r="BT35" s="47"/>
      <c r="BU35" s="49">
        <f>SUM('[1]МЕТАЛЛОСТРОЙ Янв.'!BT30:BU30,'[2]МЕТАЛЛОСТРОЙ Февр.'!BT30:BU30,'[3]МЕТАЛЛОСТРОЙ Март'!BT30:BU30,'[4]МЕТАЛЛОСТРОЙ  Апр.'!BT30:BU30,'[5]МЕТАЛЛОСТРОЙ Май'!BT30:BU30,'[6]МЕТАЛЛОСТРОЙ Июнь'!BT30:BU30,'[7]МЕТАЛЛОСТРОЙ  Июль'!BT30:BU30,'[8]МЕТАЛЛОСТРОЙ  Авг.'!BT30:BU30,'[9]МЕТАЛЛОСТРОЙ  Сент.'!BT30:BU30,'[10]МЕТАЛЛОСТРОЙ  Окт.'!BT30:BU30+'[11]МЕТАЛЛОСТРОЙ  Нояб.'!BT30:BU30,'[11]МЕТАЛЛОСТРОЙ  Нояб.'!BT30:BU30,'[12]МЕТАЛЛОСТРОЙ  Дек.'!BT30:BU30)</f>
        <v>0</v>
      </c>
      <c r="BV35" s="55">
        <v>150</v>
      </c>
      <c r="BW35" s="49">
        <f>SUM('[1]МЕТАЛЛОСТРОЙ Янв.'!BV30:BW30,'[2]МЕТАЛЛОСТРОЙ Февр.'!BV30:BW30,'[3]МЕТАЛЛОСТРОЙ Март'!BV30:BW30,'[4]МЕТАЛЛОСТРОЙ  Апр.'!BV30:BW30,'[5]МЕТАЛЛОСТРОЙ Май'!BV30:BW30,'[6]МЕТАЛЛОСТРОЙ Июнь'!BV30:BW30,'[7]МЕТАЛЛОСТРОЙ  Июль'!BV30:BW30,'[8]МЕТАЛЛОСТРОЙ  Авг.'!BV30:BW30,'[9]МЕТАЛЛОСТРОЙ  Сент.'!BV30:BW30,'[10]МЕТАЛЛОСТРОЙ  Окт.'!BV30:BW30+'[11]МЕТАЛЛОСТРОЙ  Нояб.'!BV30:BW30,'[11]МЕТАЛЛОСТРОЙ  Нояб.'!BV30:BW30,'[12]МЕТАЛЛОСТРОЙ  Дек.'!BV30:BW30)</f>
        <v>0</v>
      </c>
      <c r="BX35" s="47"/>
      <c r="BY35" s="49">
        <f>SUM('[1]МЕТАЛЛОСТРОЙ Янв.'!BX30:BY30,'[2]МЕТАЛЛОСТРОЙ Февр.'!BX30:BY30,'[3]МЕТАЛЛОСТРОЙ Март'!BX30:BY30,'[4]МЕТАЛЛОСТРОЙ  Апр.'!BX30:BY30,'[5]МЕТАЛЛОСТРОЙ Май'!BX30:BY30,'[6]МЕТАЛЛОСТРОЙ Июнь'!BX30:BY30,'[7]МЕТАЛЛОСТРОЙ  Июль'!BX30:BY30,'[8]МЕТАЛЛОСТРОЙ  Авг.'!BX30:BY30,'[9]МЕТАЛЛОСТРОЙ  Сент.'!BX30:BY30,'[10]МЕТАЛЛОСТРОЙ  Окт.'!BX30:BY30+'[11]МЕТАЛЛОСТРОЙ  Нояб.'!BX30:BY30,'[11]МЕТАЛЛОСТРОЙ  Нояб.'!BX30:BY30,'[12]МЕТАЛЛОСТРОЙ  Дек.'!BX30:BY30)</f>
        <v>0</v>
      </c>
      <c r="BZ35" s="47"/>
      <c r="CA35" s="49">
        <f>SUM('[1]МЕТАЛЛОСТРОЙ Янв.'!BZ30:CA30,'[2]МЕТАЛЛОСТРОЙ Февр.'!BZ30:CA30,'[3]МЕТАЛЛОСТРОЙ Март'!BZ30:CA30,'[4]МЕТАЛЛОСТРОЙ  Апр.'!BZ30:CA30,'[5]МЕТАЛЛОСТРОЙ Май'!BZ30:CA30,'[6]МЕТАЛЛОСТРОЙ Июнь'!BZ30:CA30,'[7]МЕТАЛЛОСТРОЙ  Июль'!BZ30:CA30,'[8]МЕТАЛЛОСТРОЙ  Авг.'!BZ30:CA30,'[9]МЕТАЛЛОСТРОЙ  Сент.'!BZ30:CA30,'[10]МЕТАЛЛОСТРОЙ  Окт.'!BZ30:CA30+'[11]МЕТАЛЛОСТРОЙ  Нояб.'!BZ30:CA30,'[11]МЕТАЛЛОСТРОЙ  Нояб.'!BZ30:CA30,'[12]МЕТАЛЛОСТРОЙ  Дек.'!BZ30:CA30)</f>
        <v>250.75299999999999</v>
      </c>
      <c r="CB35" s="47"/>
      <c r="CC35" s="49">
        <f>SUM('[1]МЕТАЛЛОСТРОЙ Янв.'!CB30:CC30,'[2]МЕТАЛЛОСТРОЙ Февр.'!CB30:CC30,'[3]МЕТАЛЛОСТРОЙ Март'!CB30:CC30,'[4]МЕТАЛЛОСТРОЙ  Апр.'!CB30:CC30,'[5]МЕТАЛЛОСТРОЙ Май'!CB30:CC30,'[6]МЕТАЛЛОСТРОЙ Июнь'!CB30:CC30,'[7]МЕТАЛЛОСТРОЙ  Июль'!CB30:CC30,'[8]МЕТАЛЛОСТРОЙ  Авг.'!CB30:CC30,'[9]МЕТАЛЛОСТРОЙ  Сент.'!CB30:CC30,'[10]МЕТАЛЛОСТРОЙ  Окт.'!CB30:CC30+'[11]МЕТАЛЛОСТРОЙ  Нояб.'!CB30:CC30,'[11]МЕТАЛЛОСТРОЙ  Нояб.'!CB30:CC30,'[12]МЕТАЛЛОСТРОЙ  Дек.'!CB30:CC30)</f>
        <v>0</v>
      </c>
      <c r="CD35" s="47"/>
      <c r="CE35" s="49">
        <f>SUM('[1]МЕТАЛЛОСТРОЙ Янв.'!CD30:CE30,'[2]МЕТАЛЛОСТРОЙ Февр.'!CD30:CE30,'[3]МЕТАЛЛОСТРОЙ Март'!CD30:CE30,'[4]МЕТАЛЛОСТРОЙ  Апр.'!CD30:CE30,'[5]МЕТАЛЛОСТРОЙ Май'!CD30:CE30,'[6]МЕТАЛЛОСТРОЙ Июнь'!CD30:CE30,'[7]МЕТАЛЛОСТРОЙ  Июль'!CD30:CE30,'[8]МЕТАЛЛОСТРОЙ  Авг.'!CD30:CE30,'[9]МЕТАЛЛОСТРОЙ  Сент.'!CD30:CE30,'[10]МЕТАЛЛОСТРОЙ  Окт.'!CD30:CE30+'[11]МЕТАЛЛОСТРОЙ  Нояб.'!CD30:CE30,'[11]МЕТАЛЛОСТРОЙ  Нояб.'!CD30:CE30,'[12]МЕТАЛЛОСТРОЙ  Дек.'!CD30:CE30)</f>
        <v>0</v>
      </c>
      <c r="CF35" s="47"/>
      <c r="CG35" s="49">
        <f>SUM('[1]МЕТАЛЛОСТРОЙ Янв.'!CF30:CG30,'[2]МЕТАЛЛОСТРОЙ Февр.'!CF30:CG30,'[3]МЕТАЛЛОСТРОЙ Март'!CF30:CG30,'[4]МЕТАЛЛОСТРОЙ  Апр.'!CF30:CG30,'[5]МЕТАЛЛОСТРОЙ Май'!CF30:CG30,'[6]МЕТАЛЛОСТРОЙ Июнь'!CF30:CG30,'[7]МЕТАЛЛОСТРОЙ  Июль'!CF30:CG30,'[8]МЕТАЛЛОСТРОЙ  Авг.'!CF30:CG30,'[9]МЕТАЛЛОСТРОЙ  Сент.'!CF30:CG30,'[10]МЕТАЛЛОСТРОЙ  Окт.'!CF30:CG30+'[11]МЕТАЛЛОСТРОЙ  Нояб.'!CF30:CG30,'[11]МЕТАЛЛОСТРОЙ  Нояб.'!CF30:CG30,'[12]МЕТАЛЛОСТРОЙ  Дек.'!CF30:CG30)</f>
        <v>0</v>
      </c>
      <c r="CH35" s="47"/>
      <c r="CI35" s="49">
        <f>SUM('[1]МЕТАЛЛОСТРОЙ Янв.'!CH30:CI30,'[2]МЕТАЛЛОСТРОЙ Февр.'!CH30:CI30,'[3]МЕТАЛЛОСТРОЙ Март'!CH30:CI30,'[4]МЕТАЛЛОСТРОЙ  Апр.'!CH30:CI30,'[5]МЕТАЛЛОСТРОЙ Май'!CH30:CI30,'[6]МЕТАЛЛОСТРОЙ Июнь'!CH30:CI30,'[7]МЕТАЛЛОСТРОЙ  Июль'!CH30:CI30,'[8]МЕТАЛЛОСТРОЙ  Авг.'!CH30:CI30,'[9]МЕТАЛЛОСТРОЙ  Сент.'!CH30:CI30,'[10]МЕТАЛЛОСТРОЙ  Окт.'!CH30:CI30+'[11]МЕТАЛЛОСТРОЙ  Нояб.'!CH30:CI30,'[11]МЕТАЛЛОСТРОЙ  Нояб.'!CH30:CI30,'[12]МЕТАЛЛОСТРОЙ  Дек.'!CH30:CI30)</f>
        <v>0</v>
      </c>
      <c r="CJ35" s="47"/>
      <c r="CK35" s="49">
        <f>SUM('[1]МЕТАЛЛОСТРОЙ Янв.'!CJ30:CK30,'[2]МЕТАЛЛОСТРОЙ Февр.'!CJ30:CK30,'[3]МЕТАЛЛОСТРОЙ Март'!CJ30:CK30,'[4]МЕТАЛЛОСТРОЙ  Апр.'!CJ30:CK30,'[5]МЕТАЛЛОСТРОЙ Май'!CJ30:CK30,'[6]МЕТАЛЛОСТРОЙ Июнь'!CJ30:CK30,'[7]МЕТАЛЛОСТРОЙ  Июль'!CJ30:CK30,'[8]МЕТАЛЛОСТРОЙ  Авг.'!CJ30:CK30,'[9]МЕТАЛЛОСТРОЙ  Сент.'!CJ30:CK30,'[10]МЕТАЛЛОСТРОЙ  Окт.'!CJ30:CK30+'[11]МЕТАЛЛОСТРОЙ  Нояб.'!CJ30:CK30,'[11]МЕТАЛЛОСТРОЙ  Нояб.'!CJ30:CK30,'[12]МЕТАЛЛОСТРОЙ  Дек.'!CJ30:CK30)</f>
        <v>0</v>
      </c>
      <c r="CL35" s="55">
        <v>120</v>
      </c>
      <c r="CM35" s="49">
        <f>SUM('[1]МЕТАЛЛОСТРОЙ Янв.'!CL30:CM30,'[2]МЕТАЛЛОСТРОЙ Февр.'!CL30:CM30,'[3]МЕТАЛЛОСТРОЙ Март'!CL30:CM30,'[4]МЕТАЛЛОСТРОЙ  Апр.'!CL30:CM30,'[5]МЕТАЛЛОСТРОЙ Май'!CL30:CM30,'[6]МЕТАЛЛОСТРОЙ Июнь'!CL30:CM30,'[7]МЕТАЛЛОСТРОЙ  Июль'!CL30:CM30,'[8]МЕТАЛЛОСТРОЙ  Авг.'!CL30:CM30,'[9]МЕТАЛЛОСТРОЙ  Сент.'!CL30:CM30,'[10]МЕТАЛЛОСТРОЙ  Окт.'!CL30:CM30+'[11]МЕТАЛЛОСТРОЙ  Нояб.'!CL30:CM30,'[11]МЕТАЛЛОСТРОЙ  Нояб.'!CL30:CM30,'[12]МЕТАЛЛОСТРОЙ  Дек.'!CL30:CM30)</f>
        <v>81.114999999999995</v>
      </c>
      <c r="CN35" s="47"/>
      <c r="CO35" s="49">
        <f>SUM('[1]МЕТАЛЛОСТРОЙ Янв.'!CN30:CO30,'[2]МЕТАЛЛОСТРОЙ Февр.'!CN30:CO30,'[3]МЕТАЛЛОСТРОЙ Март'!CN30:CO30,'[4]МЕТАЛЛОСТРОЙ  Апр.'!CN30:CO30,'[5]МЕТАЛЛОСТРОЙ Май'!CN30:CO30,'[6]МЕТАЛЛОСТРОЙ Июнь'!CN30:CO30,'[7]МЕТАЛЛОСТРОЙ  Июль'!CN30:CO30,'[8]МЕТАЛЛОСТРОЙ  Авг.'!CN30:CO30,'[9]МЕТАЛЛОСТРОЙ  Сент.'!CN30:CO30,'[10]МЕТАЛЛОСТРОЙ  Окт.'!CN30:CO30+'[11]МЕТАЛЛОСТРОЙ  Нояб.'!CN30:CO30,'[11]МЕТАЛЛОСТРОЙ  Нояб.'!CN30:CO30,'[12]МЕТАЛЛОСТРОЙ  Дек.'!CN30:CO30)</f>
        <v>0</v>
      </c>
      <c r="CQ35" s="94"/>
    </row>
    <row r="36" spans="1:95" ht="15.95" customHeight="1" x14ac:dyDescent="0.25">
      <c r="A36" s="198" t="s">
        <v>31</v>
      </c>
      <c r="B36" s="233" t="s">
        <v>62</v>
      </c>
      <c r="C36" s="22" t="s">
        <v>58</v>
      </c>
      <c r="D36" s="47"/>
      <c r="E36" s="49">
        <f>SUM('[1]МЕТАЛЛОСТРОЙ Янв.'!D31:E31,'[2]МЕТАЛЛОСТРОЙ Февр.'!D31:E31,'[3]МЕТАЛЛОСТРОЙ Март'!D31:E31,'[4]МЕТАЛЛОСТРОЙ  Апр.'!D31:E31,'[5]МЕТАЛЛОСТРОЙ Май'!D31:E31,'[6]МЕТАЛЛОСТРОЙ Июнь'!D31:E31,'[7]МЕТАЛЛОСТРОЙ  Июль'!D31:E31,'[8]МЕТАЛЛОСТРОЙ  Авг.'!D31:E31,'[9]МЕТАЛЛОСТРОЙ  Сент.'!D31:E31,'[10]МЕТАЛЛОСТРОЙ  Окт.'!D31:E31+'[11]МЕТАЛЛОСТРОЙ  Нояб.'!D31:E31,'[11]МЕТАЛЛОСТРОЙ  Нояб.'!D31:E31,'[12]МЕТАЛЛОСТРОЙ  Дек.'!D31:E31)</f>
        <v>0</v>
      </c>
      <c r="F36" s="47"/>
      <c r="G36" s="49">
        <f>SUM('[1]МЕТАЛЛОСТРОЙ Янв.'!F31:G31,'[2]МЕТАЛЛОСТРОЙ Февр.'!F31:G31,'[3]МЕТАЛЛОСТРОЙ Март'!F31:G31,'[4]МЕТАЛЛОСТРОЙ  Апр.'!F31:G31,'[5]МЕТАЛЛОСТРОЙ Май'!F31:G31,'[6]МЕТАЛЛОСТРОЙ Июнь'!F31:G31,'[7]МЕТАЛЛОСТРОЙ  Июль'!F31:G31,'[8]МЕТАЛЛОСТРОЙ  Авг.'!F31:G31,'[9]МЕТАЛЛОСТРОЙ  Сент.'!F31:G31,'[10]МЕТАЛЛОСТРОЙ  Окт.'!F31:G31+'[11]МЕТАЛЛОСТРОЙ  Нояб.'!F31:G31,'[11]МЕТАЛЛОСТРОЙ  Нояб.'!F31:G31,'[12]МЕТАЛЛОСТРОЙ  Дек.'!F31:G31)</f>
        <v>0</v>
      </c>
      <c r="H36" s="71"/>
      <c r="I36" s="49">
        <f>SUM('[1]МЕТАЛЛОСТРОЙ Янв.'!H31:I31,'[2]МЕТАЛЛОСТРОЙ Февр.'!H31:I31,'[3]МЕТАЛЛОСТРОЙ Март'!H31:I31,'[4]МЕТАЛЛОСТРОЙ  Апр.'!H31:I31,'[5]МЕТАЛЛОСТРОЙ Май'!H31:I31,'[6]МЕТАЛЛОСТРОЙ Июнь'!H31:I31,'[7]МЕТАЛЛОСТРОЙ  Июль'!H31:I31,'[8]МЕТАЛЛОСТРОЙ  Авг.'!H31:I31,'[9]МЕТАЛЛОСТРОЙ  Сент.'!H31:I31,'[10]МЕТАЛЛОСТРОЙ  Окт.'!H31:I31+'[11]МЕТАЛЛОСТРОЙ  Нояб.'!H31:I31,'[11]МЕТАЛЛОСТРОЙ  Нояб.'!H31:I31,'[12]МЕТАЛЛОСТРОЙ  Дек.'!H31:I31)</f>
        <v>500</v>
      </c>
      <c r="J36" s="47"/>
      <c r="K36" s="49">
        <f>SUM('[1]МЕТАЛЛОСТРОЙ Янв.'!J31:K31,'[2]МЕТАЛЛОСТРОЙ Февр.'!J31:K31,'[3]МЕТАЛЛОСТРОЙ Март'!J31:K31,'[4]МЕТАЛЛОСТРОЙ  Апр.'!J31:K31,'[5]МЕТАЛЛОСТРОЙ Май'!J31:K31,'[6]МЕТАЛЛОСТРОЙ Июнь'!J31:K31,'[7]МЕТАЛЛОСТРОЙ  Июль'!J31:K31,'[8]МЕТАЛЛОСТРОЙ  Авг.'!J31:K31,'[9]МЕТАЛЛОСТРОЙ  Сент.'!J31:K31,'[10]МЕТАЛЛОСТРОЙ  Окт.'!J31:K31+'[11]МЕТАЛЛОСТРОЙ  Нояб.'!J31:K31,'[11]МЕТАЛЛОСТРОЙ  Нояб.'!J31:K31,'[12]МЕТАЛЛОСТРОЙ  Дек.'!J31:K31)</f>
        <v>0</v>
      </c>
      <c r="L36" s="47"/>
      <c r="M36" s="49">
        <f>SUM('[1]МЕТАЛЛОСТРОЙ Янв.'!L31:M31,'[2]МЕТАЛЛОСТРОЙ Февр.'!L31:M31,'[3]МЕТАЛЛОСТРОЙ Март'!L31:M31,'[4]МЕТАЛЛОСТРОЙ  Апр.'!L31:M31,'[5]МЕТАЛЛОСТРОЙ Май'!L31:M31,'[6]МЕТАЛЛОСТРОЙ Июнь'!L31:M31,'[7]МЕТАЛЛОСТРОЙ  Июль'!L31:M31,'[8]МЕТАЛЛОСТРОЙ  Авг.'!L31:M31,'[9]МЕТАЛЛОСТРОЙ  Сент.'!L31:M31,'[10]МЕТАЛЛОСТРОЙ  Окт.'!L31:M31+'[11]МЕТАЛЛОСТРОЙ  Нояб.'!L31:M31,'[11]МЕТАЛЛОСТРОЙ  Нояб.'!L31:M31,'[12]МЕТАЛЛОСТРОЙ  Дек.'!L31:M31)</f>
        <v>0</v>
      </c>
      <c r="N36" s="47">
        <v>10</v>
      </c>
      <c r="O36" s="49">
        <f>SUM('[1]МЕТАЛЛОСТРОЙ Янв.'!N31:O31,'[2]МЕТАЛЛОСТРОЙ Февр.'!N31:O31,'[3]МЕТАЛЛОСТРОЙ Март'!N31:O31,'[4]МЕТАЛЛОСТРОЙ  Апр.'!N31:O31,'[5]МЕТАЛЛОСТРОЙ Май'!N31:O31,'[6]МЕТАЛЛОСТРОЙ Июнь'!N31:O31,'[7]МЕТАЛЛОСТРОЙ  Июль'!N31:O31,'[8]МЕТАЛЛОСТРОЙ  Авг.'!N31:O31,'[9]МЕТАЛЛОСТРОЙ  Сент.'!N31:O31,'[10]МЕТАЛЛОСТРОЙ  Окт.'!N31:O31+'[11]МЕТАЛЛОСТРОЙ  Нояб.'!N31:O31,'[11]МЕТАЛЛОСТРОЙ  Нояб.'!N31:O31,'[12]МЕТАЛЛОСТРОЙ  Дек.'!N31:O31)</f>
        <v>61</v>
      </c>
      <c r="P36" s="47"/>
      <c r="Q36" s="49">
        <f>SUM('[1]МЕТАЛЛОСТРОЙ Янв.'!P31:Q31,'[2]МЕТАЛЛОСТРОЙ Февр.'!P31:Q31,'[3]МЕТАЛЛОСТРОЙ Март'!P31:Q31,'[4]МЕТАЛЛОСТРОЙ  Апр.'!P31:Q31,'[5]МЕТАЛЛОСТРОЙ Май'!P31:Q31,'[6]МЕТАЛЛОСТРОЙ Июнь'!P31:Q31,'[7]МЕТАЛЛОСТРОЙ  Июль'!P31:Q31,'[8]МЕТАЛЛОСТРОЙ  Авг.'!P31:Q31,'[9]МЕТАЛЛОСТРОЙ  Сент.'!P31:Q31,'[10]МЕТАЛЛОСТРОЙ  Окт.'!P31:Q31+'[11]МЕТАЛЛОСТРОЙ  Нояб.'!P31:Q31,'[11]МЕТАЛЛОСТРОЙ  Нояб.'!P31:Q31,'[12]МЕТАЛЛОСТРОЙ  Дек.'!P31:Q31)</f>
        <v>0</v>
      </c>
      <c r="R36" s="47">
        <v>1</v>
      </c>
      <c r="S36" s="49">
        <f>SUM('[1]МЕТАЛЛОСТРОЙ Янв.'!R31:S31,'[2]МЕТАЛЛОСТРОЙ Февр.'!R31:S31,'[3]МЕТАЛЛОСТРОЙ Март'!R31:S31,'[4]МЕТАЛЛОСТРОЙ  Апр.'!R31:S31,'[5]МЕТАЛЛОСТРОЙ Май'!R31:S31,'[6]МЕТАЛЛОСТРОЙ Июнь'!R31:S31,'[7]МЕТАЛЛОСТРОЙ  Июль'!R31:S31,'[8]МЕТАЛЛОСТРОЙ  Авг.'!R31:S31,'[9]МЕТАЛЛОСТРОЙ  Сент.'!R31:S31,'[10]МЕТАЛЛОСТРОЙ  Окт.'!R31:S31+'[11]МЕТАЛЛОСТРОЙ  Нояб.'!R31:S31,'[11]МЕТАЛЛОСТРОЙ  Нояб.'!R31:S31,'[12]МЕТАЛЛОСТРОЙ  Дек.'!R31:S31)</f>
        <v>0</v>
      </c>
      <c r="T36" s="47"/>
      <c r="U36" s="49">
        <f>SUM('[1]МЕТАЛЛОСТРОЙ Янв.'!T31:U31,'[2]МЕТАЛЛОСТРОЙ Февр.'!T31:U31,'[3]МЕТАЛЛОСТРОЙ Март'!T31:U31,'[4]МЕТАЛЛОСТРОЙ  Апр.'!T31:U31,'[5]МЕТАЛЛОСТРОЙ Май'!T31:U31,'[6]МЕТАЛЛОСТРОЙ Июнь'!T31:U31,'[7]МЕТАЛЛОСТРОЙ  Июль'!T31:U31,'[8]МЕТАЛЛОСТРОЙ  Авг.'!T31:U31,'[9]МЕТАЛЛОСТРОЙ  Сент.'!T31:U31,'[10]МЕТАЛЛОСТРОЙ  Окт.'!T31:U31+'[11]МЕТАЛЛОСТРОЙ  Нояб.'!T31:U31,'[11]МЕТАЛЛОСТРОЙ  Нояб.'!T31:U31,'[12]МЕТАЛЛОСТРОЙ  Дек.'!T31:U31)</f>
        <v>0</v>
      </c>
      <c r="V36" s="47"/>
      <c r="W36" s="49">
        <f>SUM('[1]МЕТАЛЛОСТРОЙ Янв.'!V31:W31,'[2]МЕТАЛЛОСТРОЙ Февр.'!V31:W31,'[3]МЕТАЛЛОСТРОЙ Март'!V31:W31,'[4]МЕТАЛЛОСТРОЙ  Апр.'!V31:W31,'[5]МЕТАЛЛОСТРОЙ Май'!V31:W31,'[6]МЕТАЛЛОСТРОЙ Июнь'!V31:W31,'[7]МЕТАЛЛОСТРОЙ  Июль'!V31:W31,'[8]МЕТАЛЛОСТРОЙ  Авг.'!V31:W31,'[9]МЕТАЛЛОСТРОЙ  Сент.'!V31:W31,'[10]МЕТАЛЛОСТРОЙ  Окт.'!V31:W31+'[11]МЕТАЛЛОСТРОЙ  Нояб.'!V31:W31,'[11]МЕТАЛЛОСТРОЙ  Нояб.'!V31:W31,'[12]МЕТАЛЛОСТРОЙ  Дек.'!V31:W31)</f>
        <v>0</v>
      </c>
      <c r="X36" s="47"/>
      <c r="Y36" s="49">
        <f>SUM('[1]МЕТАЛЛОСТРОЙ Янв.'!X31:Y31,'[2]МЕТАЛЛОСТРОЙ Февр.'!X31:Y31,'[3]МЕТАЛЛОСТРОЙ Март'!X31:Y31,'[4]МЕТАЛЛОСТРОЙ  Апр.'!X31:Y31,'[5]МЕТАЛЛОСТРОЙ Май'!X31:Y31,'[6]МЕТАЛЛОСТРОЙ Июнь'!X31:Y31,'[7]МЕТАЛЛОСТРОЙ  Июль'!X31:Y31,'[8]МЕТАЛЛОСТРОЙ  Авг.'!X31:Y31,'[9]МЕТАЛЛОСТРОЙ  Сент.'!X31:Y31,'[10]МЕТАЛЛОСТРОЙ  Окт.'!X31:Y31+'[11]МЕТАЛЛОСТРОЙ  Нояб.'!X31:Y31,'[11]МЕТАЛЛОСТРОЙ  Нояб.'!X31:Y31,'[12]МЕТАЛЛОСТРОЙ  Дек.'!X31:Y31)</f>
        <v>0.2</v>
      </c>
      <c r="Z36" s="47"/>
      <c r="AA36" s="49">
        <f>SUM('[1]МЕТАЛЛОСТРОЙ Янв.'!Z31:AA31,'[2]МЕТАЛЛОСТРОЙ Февр.'!Z31:AA31,'[3]МЕТАЛЛОСТРОЙ Март'!Z31:AA31,'[4]МЕТАЛЛОСТРОЙ  Апр.'!Z31:AA31,'[5]МЕТАЛЛОСТРОЙ Май'!Z31:AA31,'[6]МЕТАЛЛОСТРОЙ Июнь'!Z31:AA31,'[7]МЕТАЛЛОСТРОЙ  Июль'!Z31:AA31,'[8]МЕТАЛЛОСТРОЙ  Авг.'!Z31:AA31,'[9]МЕТАЛЛОСТРОЙ  Сент.'!Z31:AA31,'[10]МЕТАЛЛОСТРОЙ  Окт.'!Z31:AA31+'[11]МЕТАЛЛОСТРОЙ  Нояб.'!Z31:AA31,'[11]МЕТАЛЛОСТРОЙ  Нояб.'!Z31:AA31,'[12]МЕТАЛЛОСТРОЙ  Дек.'!Z31:AA31)</f>
        <v>1</v>
      </c>
      <c r="AB36" s="47"/>
      <c r="AC36" s="49">
        <f>SUM('[1]МЕТАЛЛОСТРОЙ Янв.'!AB31:AC31,'[2]МЕТАЛЛОСТРОЙ Февр.'!AB31:AC31,'[3]МЕТАЛЛОСТРОЙ Март'!AB31:AC31,'[4]МЕТАЛЛОСТРОЙ  Апр.'!AB31:AC31,'[5]МЕТАЛЛОСТРОЙ Май'!AB31:AC31,'[6]МЕТАЛЛОСТРОЙ Июнь'!AB31:AC31,'[7]МЕТАЛЛОСТРОЙ  Июль'!AB31:AC31,'[8]МЕТАЛЛОСТРОЙ  Авг.'!AB31:AC31,'[9]МЕТАЛЛОСТРОЙ  Сент.'!AB31:AC31,'[10]МЕТАЛЛОСТРОЙ  Окт.'!AB31:AC31+'[11]МЕТАЛЛОСТРОЙ  Нояб.'!AB31:AC31,'[11]МЕТАЛЛОСТРОЙ  Нояб.'!AB31:AC31,'[12]МЕТАЛЛОСТРОЙ  Дек.'!AB31:AC31)</f>
        <v>0</v>
      </c>
      <c r="AD36" s="47"/>
      <c r="AE36" s="49">
        <f>SUM('[1]МЕТАЛЛОСТРОЙ Янв.'!AD31:AE31,'[2]МЕТАЛЛОСТРОЙ Февр.'!AD31:AE31,'[3]МЕТАЛЛОСТРОЙ Март'!AD31:AE31,'[4]МЕТАЛЛОСТРОЙ  Апр.'!AD31:AE31,'[5]МЕТАЛЛОСТРОЙ Май'!AD31:AE31,'[6]МЕТАЛЛОСТРОЙ Июнь'!AD31:AE31,'[7]МЕТАЛЛОСТРОЙ  Июль'!AD31:AE31,'[8]МЕТАЛЛОСТРОЙ  Авг.'!AD31:AE31,'[9]МЕТАЛЛОСТРОЙ  Сент.'!AD31:AE31,'[10]МЕТАЛЛОСТРОЙ  Окт.'!AD31:AE31+'[11]МЕТАЛЛОСТРОЙ  Нояб.'!AD31:AE31,'[11]МЕТАЛЛОСТРОЙ  Нояб.'!AD31:AE31,'[12]МЕТАЛЛОСТРОЙ  Дек.'!AD31:AE31)</f>
        <v>0</v>
      </c>
      <c r="AF36" s="47"/>
      <c r="AG36" s="49">
        <f>SUM('[1]МЕТАЛЛОСТРОЙ Янв.'!AF31:AG31,'[2]МЕТАЛЛОСТРОЙ Февр.'!AF31:AG31,'[3]МЕТАЛЛОСТРОЙ Март'!AF31:AG31,'[4]МЕТАЛЛОСТРОЙ  Апр.'!AF31:AG31,'[5]МЕТАЛЛОСТРОЙ Май'!AF31:AG31,'[6]МЕТАЛЛОСТРОЙ Июнь'!AF31:AG31,'[7]МЕТАЛЛОСТРОЙ  Июль'!AF31:AG31,'[8]МЕТАЛЛОСТРОЙ  Авг.'!AF31:AG31,'[9]МЕТАЛЛОСТРОЙ  Сент.'!AF31:AG31,'[10]МЕТАЛЛОСТРОЙ  Окт.'!AF31:AG31+'[11]МЕТАЛЛОСТРОЙ  Нояб.'!AF31:AG31,'[11]МЕТАЛЛОСТРОЙ  Нояб.'!AF31:AG31,'[12]МЕТАЛЛОСТРОЙ  Дек.'!AF31:AG31)</f>
        <v>0</v>
      </c>
      <c r="AH36" s="47"/>
      <c r="AI36" s="49">
        <f>SUM('[1]МЕТАЛЛОСТРОЙ Янв.'!AH31:AI31,'[2]МЕТАЛЛОСТРОЙ Февр.'!AH31:AI31,'[3]МЕТАЛЛОСТРОЙ Март'!AH31:AI31,'[4]МЕТАЛЛОСТРОЙ  Апр.'!AH31:AI31,'[5]МЕТАЛЛОСТРОЙ Май'!AH31:AI31,'[6]МЕТАЛЛОСТРОЙ Июнь'!AH31:AI31,'[7]МЕТАЛЛОСТРОЙ  Июль'!AH31:AI31,'[8]МЕТАЛЛОСТРОЙ  Авг.'!AH31:AI31,'[9]МЕТАЛЛОСТРОЙ  Сент.'!AH31:AI31,'[10]МЕТАЛЛОСТРОЙ  Окт.'!AH31:AI31+'[11]МЕТАЛЛОСТРОЙ  Нояб.'!AH31:AI31,'[11]МЕТАЛЛОСТРОЙ  Нояб.'!AH31:AI31,'[12]МЕТАЛЛОСТРОЙ  Дек.'!AH31:AI31)</f>
        <v>17</v>
      </c>
      <c r="AJ36" s="47"/>
      <c r="AK36" s="49">
        <f>SUM('[1]МЕТАЛЛОСТРОЙ Янв.'!AJ31:AK31,'[2]МЕТАЛЛОСТРОЙ Февр.'!AJ31:AK31,'[3]МЕТАЛЛОСТРОЙ Март'!AJ31:AK31,'[4]МЕТАЛЛОСТРОЙ  Апр.'!AJ31:AK31,'[5]МЕТАЛЛОСТРОЙ Май'!AJ31:AK31,'[6]МЕТАЛЛОСТРОЙ Июнь'!AJ31:AK31,'[7]МЕТАЛЛОСТРОЙ  Июль'!AJ31:AK31,'[8]МЕТАЛЛОСТРОЙ  Авг.'!AJ31:AK31,'[9]МЕТАЛЛОСТРОЙ  Сент.'!AJ31:AK31,'[10]МЕТАЛЛОСТРОЙ  Окт.'!AJ31:AK31+'[11]МЕТАЛЛОСТРОЙ  Нояб.'!AJ31:AK31,'[11]МЕТАЛЛОСТРОЙ  Нояб.'!AJ31:AK31,'[12]МЕТАЛЛОСТРОЙ  Дек.'!AJ31:AK31)</f>
        <v>0</v>
      </c>
      <c r="AL36" s="47"/>
      <c r="AM36" s="49">
        <f>SUM('[1]МЕТАЛЛОСТРОЙ Янв.'!AL31:AM31,'[2]МЕТАЛЛОСТРОЙ Февр.'!AL31:AM31,'[3]МЕТАЛЛОСТРОЙ Март'!AL31:AM31,'[4]МЕТАЛЛОСТРОЙ  Апр.'!AL31:AM31,'[5]МЕТАЛЛОСТРОЙ Май'!AL31:AM31,'[6]МЕТАЛЛОСТРОЙ Июнь'!AL31:AM31,'[7]МЕТАЛЛОСТРОЙ  Июль'!AL31:AM31,'[8]МЕТАЛЛОСТРОЙ  Авг.'!AL31:AM31,'[9]МЕТАЛЛОСТРОЙ  Сент.'!AL31:AM31,'[10]МЕТАЛЛОСТРОЙ  Окт.'!AL31:AM31+'[11]МЕТАЛЛОСТРОЙ  Нояб.'!AL31:AM31,'[11]МЕТАЛЛОСТРОЙ  Нояб.'!AL31:AM31,'[12]МЕТАЛЛОСТРОЙ  Дек.'!AL31:AM31)</f>
        <v>1444.6</v>
      </c>
      <c r="AN36" s="47"/>
      <c r="AO36" s="49">
        <f>SUM('[1]МЕТАЛЛОСТРОЙ Янв.'!AN31:AO31,'[2]МЕТАЛЛОСТРОЙ Февр.'!AN31:AO31,'[3]МЕТАЛЛОСТРОЙ Март'!AN31:AO31,'[4]МЕТАЛЛОСТРОЙ  Апр.'!AN31:AO31,'[5]МЕТАЛЛОСТРОЙ Май'!AN31:AO31,'[6]МЕТАЛЛОСТРОЙ Июнь'!AN31:AO31,'[7]МЕТАЛЛОСТРОЙ  Июль'!AN31:AO31,'[8]МЕТАЛЛОСТРОЙ  Авг.'!AN31:AO31,'[9]МЕТАЛЛОСТРОЙ  Сент.'!AN31:AO31,'[10]МЕТАЛЛОСТРОЙ  Окт.'!AN31:AO31+'[11]МЕТАЛЛОСТРОЙ  Нояб.'!AN31:AO31,'[11]МЕТАЛЛОСТРОЙ  Нояб.'!AN31:AO31,'[12]МЕТАЛЛОСТРОЙ  Дек.'!AN31:AO31)</f>
        <v>0</v>
      </c>
      <c r="AP36" s="47"/>
      <c r="AQ36" s="49">
        <f>SUM('[1]МЕТАЛЛОСТРОЙ Янв.'!AP31:AQ31,'[2]МЕТАЛЛОСТРОЙ Февр.'!AP31:AQ31,'[3]МЕТАЛЛОСТРОЙ Март'!AP31:AQ31,'[4]МЕТАЛЛОСТРОЙ  Апр.'!AP31:AQ31,'[5]МЕТАЛЛОСТРОЙ Май'!AP31:AQ31,'[6]МЕТАЛЛОСТРОЙ Июнь'!AP31:AQ31,'[7]МЕТАЛЛОСТРОЙ  Июль'!AP31:AQ31,'[8]МЕТАЛЛОСТРОЙ  Авг.'!AP31:AQ31,'[9]МЕТАЛЛОСТРОЙ  Сент.'!AP31:AQ31,'[10]МЕТАЛЛОСТРОЙ  Окт.'!AP31:AQ31+'[11]МЕТАЛЛОСТРОЙ  Нояб.'!AP31:AQ31,'[11]МЕТАЛЛОСТРОЙ  Нояб.'!AP31:AQ31,'[12]МЕТАЛЛОСТРОЙ  Дек.'!AP31:AQ31)</f>
        <v>0</v>
      </c>
      <c r="AR36" s="47"/>
      <c r="AS36" s="49">
        <f>SUM('[1]МЕТАЛЛОСТРОЙ Янв.'!AR31:AS31,'[2]МЕТАЛЛОСТРОЙ Февр.'!AR31:AS31,'[3]МЕТАЛЛОСТРОЙ Март'!AR31:AS31,'[4]МЕТАЛЛОСТРОЙ  Апр.'!AR31:AS31,'[5]МЕТАЛЛОСТРОЙ Май'!AR31:AS31,'[6]МЕТАЛЛОСТРОЙ Июнь'!AR31:AS31,'[7]МЕТАЛЛОСТРОЙ  Июль'!AR31:AS31,'[8]МЕТАЛЛОСТРОЙ  Авг.'!AR31:AS31,'[9]МЕТАЛЛОСТРОЙ  Сент.'!AR31:AS31,'[10]МЕТАЛЛОСТРОЙ  Окт.'!AR31:AS31+'[11]МЕТАЛЛОСТРОЙ  Нояб.'!AR31:AS31,'[11]МЕТАЛЛОСТРОЙ  Нояб.'!AR31:AS31,'[12]МЕТАЛЛОСТРОЙ  Дек.'!AR31:AS31)</f>
        <v>0</v>
      </c>
      <c r="AT36" s="47"/>
      <c r="AU36" s="49">
        <f>SUM('[1]МЕТАЛЛОСТРОЙ Янв.'!AT31:AU31,'[2]МЕТАЛЛОСТРОЙ Февр.'!AT31:AU31,'[3]МЕТАЛЛОСТРОЙ Март'!AT31:AU31,'[4]МЕТАЛЛОСТРОЙ  Апр.'!AT31:AU31,'[5]МЕТАЛЛОСТРОЙ Май'!AT31:AU31,'[6]МЕТАЛЛОСТРОЙ Июнь'!AT31:AU31,'[7]МЕТАЛЛОСТРОЙ  Июль'!AT31:AU31,'[8]МЕТАЛЛОСТРОЙ  Авг.'!AT31:AU31,'[9]МЕТАЛЛОСТРОЙ  Сент.'!AT31:AU31,'[10]МЕТАЛЛОСТРОЙ  Окт.'!AT31:AU31+'[11]МЕТАЛЛОСТРОЙ  Нояб.'!AT31:AU31,'[11]МЕТАЛЛОСТРОЙ  Нояб.'!AT31:AU31,'[12]МЕТАЛЛОСТРОЙ  Дек.'!AT31:AU31)</f>
        <v>0</v>
      </c>
      <c r="AV36" s="47"/>
      <c r="AW36" s="49">
        <f>SUM('[1]МЕТАЛЛОСТРОЙ Янв.'!AV31:AW31,'[2]МЕТАЛЛОСТРОЙ Февр.'!AV31:AW31,'[3]МЕТАЛЛОСТРОЙ Март'!AV31:AW31,'[4]МЕТАЛЛОСТРОЙ  Апр.'!AV31:AW31,'[5]МЕТАЛЛОСТРОЙ Май'!AV31:AW31,'[6]МЕТАЛЛОСТРОЙ Июнь'!AV31:AW31,'[7]МЕТАЛЛОСТРОЙ  Июль'!AV31:AW31,'[8]МЕТАЛЛОСТРОЙ  Авг.'!AV31:AW31,'[9]МЕТАЛЛОСТРОЙ  Сент.'!AV31:AW31,'[10]МЕТАЛЛОСТРОЙ  Окт.'!AV31:AW31+'[11]МЕТАЛЛОСТРОЙ  Нояб.'!AV31:AW31,'[11]МЕТАЛЛОСТРОЙ  Нояб.'!AV31:AW31,'[12]МЕТАЛЛОСТРОЙ  Дек.'!AV31:AW31)</f>
        <v>0</v>
      </c>
      <c r="AX36" s="47"/>
      <c r="AY36" s="49">
        <f>SUM('[1]МЕТАЛЛОСТРОЙ Янв.'!AX31:AY31,'[2]МЕТАЛЛОСТРОЙ Февр.'!AX31:AY31,'[3]МЕТАЛЛОСТРОЙ Март'!AX31:AY31,'[4]МЕТАЛЛОСТРОЙ  Апр.'!AX31:AY31,'[5]МЕТАЛЛОСТРОЙ Май'!AX31:AY31,'[6]МЕТАЛЛОСТРОЙ Июнь'!AX31:AY31,'[7]МЕТАЛЛОСТРОЙ  Июль'!AX31:AY31,'[8]МЕТАЛЛОСТРОЙ  Авг.'!AX31:AY31,'[9]МЕТАЛЛОСТРОЙ  Сент.'!AX31:AY31,'[10]МЕТАЛЛОСТРОЙ  Окт.'!AX31:AY31+'[11]МЕТАЛЛОСТРОЙ  Нояб.'!AX31:AY31,'[11]МЕТАЛЛОСТРОЙ  Нояб.'!AX31:AY31,'[12]МЕТАЛЛОСТРОЙ  Дек.'!AX31:AY31)</f>
        <v>172.5</v>
      </c>
      <c r="AZ36" s="47"/>
      <c r="BA36" s="49">
        <f>SUM('[1]МЕТАЛЛОСТРОЙ Янв.'!AZ31:BA31,'[2]МЕТАЛЛОСТРОЙ Февр.'!AZ31:BA31,'[3]МЕТАЛЛОСТРОЙ Март'!AZ31:BA31,'[4]МЕТАЛЛОСТРОЙ  Апр.'!AZ31:BA31,'[5]МЕТАЛЛОСТРОЙ Май'!AZ31:BA31,'[6]МЕТАЛЛОСТРОЙ Июнь'!AZ31:BA31,'[7]МЕТАЛЛОСТРОЙ  Июль'!AZ31:BA31,'[8]МЕТАЛЛОСТРОЙ  Авг.'!AZ31:BA31,'[9]МЕТАЛЛОСТРОЙ  Сент.'!AZ31:BA31,'[10]МЕТАЛЛОСТРОЙ  Окт.'!AZ31:BA31+'[11]МЕТАЛЛОСТРОЙ  Нояб.'!AZ31:BA31,'[11]МЕТАЛЛОСТРОЙ  Нояб.'!AZ31:BA31,'[12]МЕТАЛЛОСТРОЙ  Дек.'!AZ31:BA31)</f>
        <v>231</v>
      </c>
      <c r="BB36" s="47"/>
      <c r="BC36" s="49">
        <f>SUM('[1]МЕТАЛЛОСТРОЙ Янв.'!BB31:BC31,'[2]МЕТАЛЛОСТРОЙ Февр.'!BB31:BC31,'[3]МЕТАЛЛОСТРОЙ Март'!BB31:BC31,'[4]МЕТАЛЛОСТРОЙ  Апр.'!BB31:BC31,'[5]МЕТАЛЛОСТРОЙ Май'!BB31:BC31,'[6]МЕТАЛЛОСТРОЙ Июнь'!BB31:BC31,'[7]МЕТАЛЛОСТРОЙ  Июль'!BB31:BC31,'[8]МЕТАЛЛОСТРОЙ  Авг.'!BB31:BC31,'[9]МЕТАЛЛОСТРОЙ  Сент.'!BB31:BC31,'[10]МЕТАЛЛОСТРОЙ  Окт.'!BB31:BC31+'[11]МЕТАЛЛОСТРОЙ  Нояб.'!BB31:BC31,'[11]МЕТАЛЛОСТРОЙ  Нояб.'!BB31:BC31,'[12]МЕТАЛЛОСТРОЙ  Дек.'!BB31:BC31)</f>
        <v>0</v>
      </c>
      <c r="BD36" s="47"/>
      <c r="BE36" s="49">
        <f>SUM('[1]МЕТАЛЛОСТРОЙ Янв.'!BD31:BE31,'[2]МЕТАЛЛОСТРОЙ Февр.'!BD31:BE31,'[3]МЕТАЛЛОСТРОЙ Март'!BD31:BE31,'[4]МЕТАЛЛОСТРОЙ  Апр.'!BD31:BE31,'[5]МЕТАЛЛОСТРОЙ Май'!BD31:BE31,'[6]МЕТАЛЛОСТРОЙ Июнь'!BD31:BE31,'[7]МЕТАЛЛОСТРОЙ  Июль'!BD31:BE31,'[8]МЕТАЛЛОСТРОЙ  Авг.'!BD31:BE31,'[9]МЕТАЛЛОСТРОЙ  Сент.'!BD31:BE31,'[10]МЕТАЛЛОСТРОЙ  Окт.'!BD31:BE31+'[11]МЕТАЛЛОСТРОЙ  Нояб.'!BD31:BE31,'[11]МЕТАЛЛОСТРОЙ  Нояб.'!BD31:BE31,'[12]МЕТАЛЛОСТРОЙ  Дек.'!BD31:BE31)</f>
        <v>0</v>
      </c>
      <c r="BF36" s="47"/>
      <c r="BG36" s="49">
        <f>SUM('[1]МЕТАЛЛОСТРОЙ Янв.'!BF31:BG31,'[2]МЕТАЛЛОСТРОЙ Февр.'!BF31:BG31,'[3]МЕТАЛЛОСТРОЙ Март'!BF31:BG31,'[4]МЕТАЛЛОСТРОЙ  Апр.'!BF31:BG31,'[5]МЕТАЛЛОСТРОЙ Май'!BF31:BG31,'[6]МЕТАЛЛОСТРОЙ Июнь'!BF31:BG31,'[7]МЕТАЛЛОСТРОЙ  Июль'!BF31:BG31,'[8]МЕТАЛЛОСТРОЙ  Авг.'!BF31:BG31,'[9]МЕТАЛЛОСТРОЙ  Сент.'!BF31:BG31,'[10]МЕТАЛЛОСТРОЙ  Окт.'!BF31:BG31+'[11]МЕТАЛЛОСТРОЙ  Нояб.'!BF31:BG31,'[11]МЕТАЛЛОСТРОЙ  Нояб.'!BF31:BG31,'[12]МЕТАЛЛОСТРОЙ  Дек.'!BF31:BG31)</f>
        <v>0</v>
      </c>
      <c r="BH36" s="47"/>
      <c r="BI36" s="49">
        <f>SUM('[1]МЕТАЛЛОСТРОЙ Янв.'!BH31:BI31,'[2]МЕТАЛЛОСТРОЙ Февр.'!BH31:BI31,'[3]МЕТАЛЛОСТРОЙ Март'!BH31:BI31,'[4]МЕТАЛЛОСТРОЙ  Апр.'!BH31:BI31,'[5]МЕТАЛЛОСТРОЙ Май'!BH31:BI31,'[6]МЕТАЛЛОСТРОЙ Июнь'!BH31:BI31,'[7]МЕТАЛЛОСТРОЙ  Июль'!BH31:BI31,'[8]МЕТАЛЛОСТРОЙ  Авг.'!BH31:BI31,'[9]МЕТАЛЛОСТРОЙ  Сент.'!BH31:BI31,'[10]МЕТАЛЛОСТРОЙ  Окт.'!BH31:BI31+'[11]МЕТАЛЛОСТРОЙ  Нояб.'!BH31:BI31,'[11]МЕТАЛЛОСТРОЙ  Нояб.'!BH31:BI31,'[12]МЕТАЛЛОСТРОЙ  Дек.'!BH31:BI31)</f>
        <v>0</v>
      </c>
      <c r="BJ36" s="47"/>
      <c r="BK36" s="49">
        <f>SUM('[1]МЕТАЛЛОСТРОЙ Янв.'!BJ31:BK31,'[2]МЕТАЛЛОСТРОЙ Февр.'!BJ31:BK31,'[3]МЕТАЛЛОСТРОЙ Март'!BJ31:BK31,'[4]МЕТАЛЛОСТРОЙ  Апр.'!BJ31:BK31,'[5]МЕТАЛЛОСТРОЙ Май'!BJ31:BK31,'[6]МЕТАЛЛОСТРОЙ Июнь'!BJ31:BK31,'[7]МЕТАЛЛОСТРОЙ  Июль'!BJ31:BK31,'[8]МЕТАЛЛОСТРОЙ  Авг.'!BJ31:BK31,'[9]МЕТАЛЛОСТРОЙ  Сент.'!BJ31:BK31,'[10]МЕТАЛЛОСТРОЙ  Окт.'!BJ31:BK31+'[11]МЕТАЛЛОСТРОЙ  Нояб.'!BJ31:BK31,'[11]МЕТАЛЛОСТРОЙ  Нояб.'!BJ31:BK31,'[12]МЕТАЛЛОСТРОЙ  Дек.'!BJ31:BK31)</f>
        <v>0</v>
      </c>
      <c r="BL36" s="47"/>
      <c r="BM36" s="49">
        <f>SUM('[1]МЕТАЛЛОСТРОЙ Янв.'!BL31:BM31,'[2]МЕТАЛЛОСТРОЙ Февр.'!BL31:BM31,'[3]МЕТАЛЛОСТРОЙ Март'!BL31:BM31,'[4]МЕТАЛЛОСТРОЙ  Апр.'!BL31:BM31,'[5]МЕТАЛЛОСТРОЙ Май'!BL31:BM31,'[6]МЕТАЛЛОСТРОЙ Июнь'!BL31:BM31,'[7]МЕТАЛЛОСТРОЙ  Июль'!BL31:BM31,'[8]МЕТАЛЛОСТРОЙ  Авг.'!BL31:BM31,'[9]МЕТАЛЛОСТРОЙ  Сент.'!BL31:BM31,'[10]МЕТАЛЛОСТРОЙ  Окт.'!BL31:BM31+'[11]МЕТАЛЛОСТРОЙ  Нояб.'!BL31:BM31,'[11]МЕТАЛЛОСТРОЙ  Нояб.'!BL31:BM31,'[12]МЕТАЛЛОСТРОЙ  Дек.'!BL31:BM31)</f>
        <v>11</v>
      </c>
      <c r="BN36" s="47"/>
      <c r="BO36" s="49">
        <f>SUM('[1]МЕТАЛЛОСТРОЙ Янв.'!BN31:BO31,'[2]МЕТАЛЛОСТРОЙ Февр.'!BN31:BO31,'[3]МЕТАЛЛОСТРОЙ Март'!BN31:BO31,'[4]МЕТАЛЛОСТРОЙ  Апр.'!BN31:BO31,'[5]МЕТАЛЛОСТРОЙ Май'!BN31:BO31,'[6]МЕТАЛЛОСТРОЙ Июнь'!BN31:BO31,'[7]МЕТАЛЛОСТРОЙ  Июль'!BN31:BO31,'[8]МЕТАЛЛОСТРОЙ  Авг.'!BN31:BO31,'[9]МЕТАЛЛОСТРОЙ  Сент.'!BN31:BO31,'[10]МЕТАЛЛОСТРОЙ  Окт.'!BN31:BO31+'[11]МЕТАЛЛОСТРОЙ  Нояб.'!BN31:BO31,'[11]МЕТАЛЛОСТРОЙ  Нояб.'!BN31:BO31,'[12]МЕТАЛЛОСТРОЙ  Дек.'!BN31:BO31)</f>
        <v>0</v>
      </c>
      <c r="BP36" s="47"/>
      <c r="BQ36" s="49">
        <f>SUM('[1]МЕТАЛЛОСТРОЙ Янв.'!BP31:BQ31,'[2]МЕТАЛЛОСТРОЙ Февр.'!BP31:BQ31,'[3]МЕТАЛЛОСТРОЙ Март'!BP31:BQ31,'[4]МЕТАЛЛОСТРОЙ  Апр.'!BP31:BQ31,'[5]МЕТАЛЛОСТРОЙ Май'!BP31:BQ31,'[6]МЕТАЛЛОСТРОЙ Июнь'!BP31:BQ31,'[7]МЕТАЛЛОСТРОЙ  Июль'!BP31:BQ31,'[8]МЕТАЛЛОСТРОЙ  Авг.'!BP31:BQ31,'[9]МЕТАЛЛОСТРОЙ  Сент.'!BP31:BQ31,'[10]МЕТАЛЛОСТРОЙ  Окт.'!BP31:BQ31+'[11]МЕТАЛЛОСТРОЙ  Нояб.'!BP31:BQ31,'[11]МЕТАЛЛОСТРОЙ  Нояб.'!BP31:BQ31,'[12]МЕТАЛЛОСТРОЙ  Дек.'!BP31:BQ31)</f>
        <v>0</v>
      </c>
      <c r="BR36" s="47"/>
      <c r="BS36" s="49">
        <f>SUM('[1]МЕТАЛЛОСТРОЙ Янв.'!BR31:BS31,'[2]МЕТАЛЛОСТРОЙ Февр.'!BR31:BS31,'[3]МЕТАЛЛОСТРОЙ Март'!BR31:BS31,'[4]МЕТАЛЛОСТРОЙ  Апр.'!BR31:BS31,'[5]МЕТАЛЛОСТРОЙ Май'!BR31:BS31,'[6]МЕТАЛЛОСТРОЙ Июнь'!BR31:BS31,'[7]МЕТАЛЛОСТРОЙ  Июль'!BR31:BS31,'[8]МЕТАЛЛОСТРОЙ  Авг.'!BR31:BS31,'[9]МЕТАЛЛОСТРОЙ  Сент.'!BR31:BS31,'[10]МЕТАЛЛОСТРОЙ  Окт.'!BR31:BS31+'[11]МЕТАЛЛОСТРОЙ  Нояб.'!BR31:BS31,'[11]МЕТАЛЛОСТРОЙ  Нояб.'!BR31:BS31,'[12]МЕТАЛЛОСТРОЙ  Дек.'!BR31:BS31)</f>
        <v>0</v>
      </c>
      <c r="BT36" s="47"/>
      <c r="BU36" s="49">
        <f>SUM('[1]МЕТАЛЛОСТРОЙ Янв.'!BT31:BU31,'[2]МЕТАЛЛОСТРОЙ Февр.'!BT31:BU31,'[3]МЕТАЛЛОСТРОЙ Март'!BT31:BU31,'[4]МЕТАЛЛОСТРОЙ  Апр.'!BT31:BU31,'[5]МЕТАЛЛОСТРОЙ Май'!BT31:BU31,'[6]МЕТАЛЛОСТРОЙ Июнь'!BT31:BU31,'[7]МЕТАЛЛОСТРОЙ  Июль'!BT31:BU31,'[8]МЕТАЛЛОСТРОЙ  Авг.'!BT31:BU31,'[9]МЕТАЛЛОСТРОЙ  Сент.'!BT31:BU31,'[10]МЕТАЛЛОСТРОЙ  Окт.'!BT31:BU31+'[11]МЕТАЛЛОСТРОЙ  Нояб.'!BT31:BU31,'[11]МЕТАЛЛОСТРОЙ  Нояб.'!BT31:BU31,'[12]МЕТАЛЛОСТРОЙ  Дек.'!BT31:BU31)</f>
        <v>27</v>
      </c>
      <c r="BV36" s="47"/>
      <c r="BW36" s="49">
        <f>SUM('[1]МЕТАЛЛОСТРОЙ Янв.'!BV31:BW31,'[2]МЕТАЛЛОСТРОЙ Февр.'!BV31:BW31,'[3]МЕТАЛЛОСТРОЙ Март'!BV31:BW31,'[4]МЕТАЛЛОСТРОЙ  Апр.'!BV31:BW31,'[5]МЕТАЛЛОСТРОЙ Май'!BV31:BW31,'[6]МЕТАЛЛОСТРОЙ Июнь'!BV31:BW31,'[7]МЕТАЛЛОСТРОЙ  Июль'!BV31:BW31,'[8]МЕТАЛЛОСТРОЙ  Авг.'!BV31:BW31,'[9]МЕТАЛЛОСТРОЙ  Сент.'!BV31:BW31,'[10]МЕТАЛЛОСТРОЙ  Окт.'!BV31:BW31+'[11]МЕТАЛЛОСТРОЙ  Нояб.'!BV31:BW31,'[11]МЕТАЛЛОСТРОЙ  Нояб.'!BV31:BW31,'[12]МЕТАЛЛОСТРОЙ  Дек.'!BV31:BW31)</f>
        <v>0</v>
      </c>
      <c r="BX36" s="47"/>
      <c r="BY36" s="49">
        <f>SUM('[1]МЕТАЛЛОСТРОЙ Янв.'!BX31:BY31,'[2]МЕТАЛЛОСТРОЙ Февр.'!BX31:BY31,'[3]МЕТАЛЛОСТРОЙ Март'!BX31:BY31,'[4]МЕТАЛЛОСТРОЙ  Апр.'!BX31:BY31,'[5]МЕТАЛЛОСТРОЙ Май'!BX31:BY31,'[6]МЕТАЛЛОСТРОЙ Июнь'!BX31:BY31,'[7]МЕТАЛЛОСТРОЙ  Июль'!BX31:BY31,'[8]МЕТАЛЛОСТРОЙ  Авг.'!BX31:BY31,'[9]МЕТАЛЛОСТРОЙ  Сент.'!BX31:BY31,'[10]МЕТАЛЛОСТРОЙ  Окт.'!BX31:BY31+'[11]МЕТАЛЛОСТРОЙ  Нояб.'!BX31:BY31,'[11]МЕТАЛЛОСТРОЙ  Нояб.'!BX31:BY31,'[12]МЕТАЛЛОСТРОЙ  Дек.'!BX31:BY31)</f>
        <v>0</v>
      </c>
      <c r="BZ36" s="47"/>
      <c r="CA36" s="49">
        <f>SUM('[1]МЕТАЛЛОСТРОЙ Янв.'!BZ31:CA31,'[2]МЕТАЛЛОСТРОЙ Февр.'!BZ31:CA31,'[3]МЕТАЛЛОСТРОЙ Март'!BZ31:CA31,'[4]МЕТАЛЛОСТРОЙ  Апр.'!BZ31:CA31,'[5]МЕТАЛЛОСТРОЙ Май'!BZ31:CA31,'[6]МЕТАЛЛОСТРОЙ Июнь'!BZ31:CA31,'[7]МЕТАЛЛОСТРОЙ  Июль'!BZ31:CA31,'[8]МЕТАЛЛОСТРОЙ  Авг.'!BZ31:CA31,'[9]МЕТАЛЛОСТРОЙ  Сент.'!BZ31:CA31,'[10]МЕТАЛЛОСТРОЙ  Окт.'!BZ31:CA31+'[11]МЕТАЛЛОСТРОЙ  Нояб.'!BZ31:CA31,'[11]МЕТАЛЛОСТРОЙ  Нояб.'!BZ31:CA31,'[12]МЕТАЛЛОСТРОЙ  Дек.'!BZ31:CA31)</f>
        <v>3</v>
      </c>
      <c r="CB36" s="47"/>
      <c r="CC36" s="49">
        <f>SUM('[1]МЕТАЛЛОСТРОЙ Янв.'!CB31:CC31,'[2]МЕТАЛЛОСТРОЙ Февр.'!CB31:CC31,'[3]МЕТАЛЛОСТРОЙ Март'!CB31:CC31,'[4]МЕТАЛЛОСТРОЙ  Апр.'!CB31:CC31,'[5]МЕТАЛЛОСТРОЙ Май'!CB31:CC31,'[6]МЕТАЛЛОСТРОЙ Июнь'!CB31:CC31,'[7]МЕТАЛЛОСТРОЙ  Июль'!CB31:CC31,'[8]МЕТАЛЛОСТРОЙ  Авг.'!CB31:CC31,'[9]МЕТАЛЛОСТРОЙ  Сент.'!CB31:CC31,'[10]МЕТАЛЛОСТРОЙ  Окт.'!CB31:CC31+'[11]МЕТАЛЛОСТРОЙ  Нояб.'!CB31:CC31,'[11]МЕТАЛЛОСТРОЙ  Нояб.'!CB31:CC31,'[12]МЕТАЛЛОСТРОЙ  Дек.'!CB31:CC31)</f>
        <v>0</v>
      </c>
      <c r="CD36" s="47"/>
      <c r="CE36" s="49">
        <f>SUM('[1]МЕТАЛЛОСТРОЙ Янв.'!CD31:CE31,'[2]МЕТАЛЛОСТРОЙ Февр.'!CD31:CE31,'[3]МЕТАЛЛОСТРОЙ Март'!CD31:CE31,'[4]МЕТАЛЛОСТРОЙ  Апр.'!CD31:CE31,'[5]МЕТАЛЛОСТРОЙ Май'!CD31:CE31,'[6]МЕТАЛЛОСТРОЙ Июнь'!CD31:CE31,'[7]МЕТАЛЛОСТРОЙ  Июль'!CD31:CE31,'[8]МЕТАЛЛОСТРОЙ  Авг.'!CD31:CE31,'[9]МЕТАЛЛОСТРОЙ  Сент.'!CD31:CE31,'[10]МЕТАЛЛОСТРОЙ  Окт.'!CD31:CE31+'[11]МЕТАЛЛОСТРОЙ  Нояб.'!CD31:CE31,'[11]МЕТАЛЛОСТРОЙ  Нояб.'!CD31:CE31,'[12]МЕТАЛЛОСТРОЙ  Дек.'!CD31:CE31)</f>
        <v>0</v>
      </c>
      <c r="CF36" s="47"/>
      <c r="CG36" s="49">
        <f>SUM('[1]МЕТАЛЛОСТРОЙ Янв.'!CF31:CG31,'[2]МЕТАЛЛОСТРОЙ Февр.'!CF31:CG31,'[3]МЕТАЛЛОСТРОЙ Март'!CF31:CG31,'[4]МЕТАЛЛОСТРОЙ  Апр.'!CF31:CG31,'[5]МЕТАЛЛОСТРОЙ Май'!CF31:CG31,'[6]МЕТАЛЛОСТРОЙ Июнь'!CF31:CG31,'[7]МЕТАЛЛОСТРОЙ  Июль'!CF31:CG31,'[8]МЕТАЛЛОСТРОЙ  Авг.'!CF31:CG31,'[9]МЕТАЛЛОСТРОЙ  Сент.'!CF31:CG31,'[10]МЕТАЛЛОСТРОЙ  Окт.'!CF31:CG31+'[11]МЕТАЛЛОСТРОЙ  Нояб.'!CF31:CG31,'[11]МЕТАЛЛОСТРОЙ  Нояб.'!CF31:CG31,'[12]МЕТАЛЛОСТРОЙ  Дек.'!CF31:CG31)</f>
        <v>0</v>
      </c>
      <c r="CH36" s="47"/>
      <c r="CI36" s="49">
        <f>SUM('[1]МЕТАЛЛОСТРОЙ Янв.'!CH31:CI31,'[2]МЕТАЛЛОСТРОЙ Февр.'!CH31:CI31,'[3]МЕТАЛЛОСТРОЙ Март'!CH31:CI31,'[4]МЕТАЛЛОСТРОЙ  Апр.'!CH31:CI31,'[5]МЕТАЛЛОСТРОЙ Май'!CH31:CI31,'[6]МЕТАЛЛОСТРОЙ Июнь'!CH31:CI31,'[7]МЕТАЛЛОСТРОЙ  Июль'!CH31:CI31,'[8]МЕТАЛЛОСТРОЙ  Авг.'!CH31:CI31,'[9]МЕТАЛЛОСТРОЙ  Сент.'!CH31:CI31,'[10]МЕТАЛЛОСТРОЙ  Окт.'!CH31:CI31+'[11]МЕТАЛЛОСТРОЙ  Нояб.'!CH31:CI31,'[11]МЕТАЛЛОСТРОЙ  Нояб.'!CH31:CI31,'[12]МЕТАЛЛОСТРОЙ  Дек.'!CH31:CI31)</f>
        <v>7.9</v>
      </c>
      <c r="CJ36" s="47"/>
      <c r="CK36" s="49">
        <f>SUM('[1]МЕТАЛЛОСТРОЙ Янв.'!CJ31:CK31,'[2]МЕТАЛЛОСТРОЙ Февр.'!CJ31:CK31,'[3]МЕТАЛЛОСТРОЙ Март'!CJ31:CK31,'[4]МЕТАЛЛОСТРОЙ  Апр.'!CJ31:CK31,'[5]МЕТАЛЛОСТРОЙ Май'!CJ31:CK31,'[6]МЕТАЛЛОСТРОЙ Июнь'!CJ31:CK31,'[7]МЕТАЛЛОСТРОЙ  Июль'!CJ31:CK31,'[8]МЕТАЛЛОСТРОЙ  Авг.'!CJ31:CK31,'[9]МЕТАЛЛОСТРОЙ  Сент.'!CJ31:CK31,'[10]МЕТАЛЛОСТРОЙ  Окт.'!CJ31:CK31+'[11]МЕТАЛЛОСТРОЙ  Нояб.'!CJ31:CK31,'[11]МЕТАЛЛОСТРОЙ  Нояб.'!CJ31:CK31,'[12]МЕТАЛЛОСТРОЙ  Дек.'!CJ31:CK31)</f>
        <v>0</v>
      </c>
      <c r="CL36" s="47"/>
      <c r="CM36" s="49">
        <f>SUM('[1]МЕТАЛЛОСТРОЙ Янв.'!CL31:CM31,'[2]МЕТАЛЛОСТРОЙ Февр.'!CL31:CM31,'[3]МЕТАЛЛОСТРОЙ Март'!CL31:CM31,'[4]МЕТАЛЛОСТРОЙ  Апр.'!CL31:CM31,'[5]МЕТАЛЛОСТРОЙ Май'!CL31:CM31,'[6]МЕТАЛЛОСТРОЙ Июнь'!CL31:CM31,'[7]МЕТАЛЛОСТРОЙ  Июль'!CL31:CM31,'[8]МЕТАЛЛОСТРОЙ  Авг.'!CL31:CM31,'[9]МЕТАЛЛОСТРОЙ  Сент.'!CL31:CM31,'[10]МЕТАЛЛОСТРОЙ  Окт.'!CL31:CM31+'[11]МЕТАЛЛОСТРОЙ  Нояб.'!CL31:CM31,'[11]МЕТАЛЛОСТРОЙ  Нояб.'!CL31:CM31,'[12]МЕТАЛЛОСТРОЙ  Дек.'!CL31:CM31)</f>
        <v>0</v>
      </c>
      <c r="CN36" s="47"/>
      <c r="CO36" s="49">
        <f>SUM('[1]МЕТАЛЛОСТРОЙ Янв.'!CN31:CO31,'[2]МЕТАЛЛОСТРОЙ Февр.'!CN31:CO31,'[3]МЕТАЛЛОСТРОЙ Март'!CN31:CO31,'[4]МЕТАЛЛОСТРОЙ  Апр.'!CN31:CO31,'[5]МЕТАЛЛОСТРОЙ Май'!CN31:CO31,'[6]МЕТАЛЛОСТРОЙ Июнь'!CN31:CO31,'[7]МЕТАЛЛОСТРОЙ  Июль'!CN31:CO31,'[8]МЕТАЛЛОСТРОЙ  Авг.'!CN31:CO31,'[9]МЕТАЛЛОСТРОЙ  Сент.'!CN31:CO31,'[10]МЕТАЛЛОСТРОЙ  Окт.'!CN31:CO31+'[11]МЕТАЛЛОСТРОЙ  Нояб.'!CN31:CO31,'[11]МЕТАЛЛОСТРОЙ  Нояб.'!CN31:CO31,'[12]МЕТАЛЛОСТРОЙ  Дек.'!CN31:CO31)</f>
        <v>0</v>
      </c>
      <c r="CQ36" s="94"/>
    </row>
    <row r="37" spans="1:95" ht="15.95" customHeight="1" x14ac:dyDescent="0.25">
      <c r="A37" s="198"/>
      <c r="B37" s="233"/>
      <c r="C37" s="22" t="s">
        <v>5</v>
      </c>
      <c r="D37" s="47"/>
      <c r="E37" s="49">
        <f>SUM('[1]МЕТАЛЛОСТРОЙ Янв.'!D32:E32,'[2]МЕТАЛЛОСТРОЙ Февр.'!D32:E32,'[3]МЕТАЛЛОСТРОЙ Март'!D32:E32,'[4]МЕТАЛЛОСТРОЙ  Апр.'!D32:E32,'[5]МЕТАЛЛОСТРОЙ Май'!D32:E32,'[6]МЕТАЛЛОСТРОЙ Июнь'!D32:E32,'[7]МЕТАЛЛОСТРОЙ  Июль'!D32:E32,'[8]МЕТАЛЛОСТРОЙ  Авг.'!D32:E32,'[9]МЕТАЛЛОСТРОЙ  Сент.'!D32:E32,'[10]МЕТАЛЛОСТРОЙ  Окт.'!D32:E32+'[11]МЕТАЛЛОСТРОЙ  Нояб.'!D32:E32,'[11]МЕТАЛЛОСТРОЙ  Нояб.'!D32:E32,'[12]МЕТАЛЛОСТРОЙ  Дек.'!D32:E32)</f>
        <v>0</v>
      </c>
      <c r="F37" s="47"/>
      <c r="G37" s="49">
        <f>SUM('[1]МЕТАЛЛОСТРОЙ Янв.'!F32:G32,'[2]МЕТАЛЛОСТРОЙ Февр.'!F32:G32,'[3]МЕТАЛЛОСТРОЙ Март'!F32:G32,'[4]МЕТАЛЛОСТРОЙ  Апр.'!F32:G32,'[5]МЕТАЛЛОСТРОЙ Май'!F32:G32,'[6]МЕТАЛЛОСТРОЙ Июнь'!F32:G32,'[7]МЕТАЛЛОСТРОЙ  Июль'!F32:G32,'[8]МЕТАЛЛОСТРОЙ  Авг.'!F32:G32,'[9]МЕТАЛЛОСТРОЙ  Сент.'!F32:G32,'[10]МЕТАЛЛОСТРОЙ  Окт.'!F32:G32+'[11]МЕТАЛЛОСТРОЙ  Нояб.'!F32:G32,'[11]МЕТАЛЛОСТРОЙ  Нояб.'!F32:G32,'[12]МЕТАЛЛОСТРОЙ  Дек.'!F32:G32)</f>
        <v>0</v>
      </c>
      <c r="H37" s="72">
        <v>110</v>
      </c>
      <c r="I37" s="49">
        <f>SUM('[1]МЕТАЛЛОСТРОЙ Янв.'!H32:I32,'[2]МЕТАЛЛОСТРОЙ Февр.'!H32:I32,'[3]МЕТАЛЛОСТРОЙ Март'!H32:I32,'[4]МЕТАЛЛОСТРОЙ  Апр.'!H32:I32,'[5]МЕТАЛЛОСТРОЙ Май'!H32:I32,'[6]МЕТАЛЛОСТРОЙ Июнь'!H32:I32,'[7]МЕТАЛЛОСТРОЙ  Июль'!H32:I32,'[8]МЕТАЛЛОСТРОЙ  Авг.'!H32:I32,'[9]МЕТАЛЛОСТРОЙ  Сент.'!H32:I32,'[10]МЕТАЛЛОСТРОЙ  Окт.'!H32:I32+'[11]МЕТАЛЛОСТРОЙ  Нояб.'!H32:I32,'[11]МЕТАЛЛОСТРОЙ  Нояб.'!H32:I32,'[12]МЕТАЛЛОСТРОЙ  Дек.'!H32:I32)</f>
        <v>38.514000000000003</v>
      </c>
      <c r="J37" s="47"/>
      <c r="K37" s="49">
        <f>SUM('[1]МЕТАЛЛОСТРОЙ Янв.'!J32:K32,'[2]МЕТАЛЛОСТРОЙ Февр.'!J32:K32,'[3]МЕТАЛЛОСТРОЙ Март'!J32:K32,'[4]МЕТАЛЛОСТРОЙ  Апр.'!J32:K32,'[5]МЕТАЛЛОСТРОЙ Май'!J32:K32,'[6]МЕТАЛЛОСТРОЙ Июнь'!J32:K32,'[7]МЕТАЛЛОСТРОЙ  Июль'!J32:K32,'[8]МЕТАЛЛОСТРОЙ  Авг.'!J32:K32,'[9]МЕТАЛЛОСТРОЙ  Сент.'!J32:K32,'[10]МЕТАЛЛОСТРОЙ  Окт.'!J32:K32+'[11]МЕТАЛЛОСТРОЙ  Нояб.'!J32:K32,'[11]МЕТАЛЛОСТРОЙ  Нояб.'!J32:K32,'[12]МЕТАЛЛОСТРОЙ  Дек.'!J32:K32)</f>
        <v>0</v>
      </c>
      <c r="L37" s="47"/>
      <c r="M37" s="49">
        <f>SUM('[1]МЕТАЛЛОСТРОЙ Янв.'!L32:M32,'[2]МЕТАЛЛОСТРОЙ Февр.'!L32:M32,'[3]МЕТАЛЛОСТРОЙ Март'!L32:M32,'[4]МЕТАЛЛОСТРОЙ  Апр.'!L32:M32,'[5]МЕТАЛЛОСТРОЙ Май'!L32:M32,'[6]МЕТАЛЛОСТРОЙ Июнь'!L32:M32,'[7]МЕТАЛЛОСТРОЙ  Июль'!L32:M32,'[8]МЕТАЛЛОСТРОЙ  Авг.'!L32:M32,'[9]МЕТАЛЛОСТРОЙ  Сент.'!L32:M32,'[10]МЕТАЛЛОСТРОЙ  Окт.'!L32:M32+'[11]МЕТАЛЛОСТРОЙ  Нояб.'!L32:M32,'[11]МЕТАЛЛОСТРОЙ  Нояб.'!L32:M32,'[12]МЕТАЛЛОСТРОЙ  Дек.'!L32:M32)</f>
        <v>0</v>
      </c>
      <c r="N37" s="55">
        <v>4.5</v>
      </c>
      <c r="O37" s="49">
        <f>SUM('[1]МЕТАЛЛОСТРОЙ Янв.'!N32:O32,'[2]МЕТАЛЛОСТРОЙ Февр.'!N32:O32,'[3]МЕТАЛЛОСТРОЙ Март'!N32:O32,'[4]МЕТАЛЛОСТРОЙ  Апр.'!N32:O32,'[5]МЕТАЛЛОСТРОЙ Май'!N32:O32,'[6]МЕТАЛЛОСТРОЙ Июнь'!N32:O32,'[7]МЕТАЛЛОСТРОЙ  Июль'!N32:O32,'[8]МЕТАЛЛОСТРОЙ  Авг.'!N32:O32,'[9]МЕТАЛЛОСТРОЙ  Сент.'!N32:O32,'[10]МЕТАЛЛОСТРОЙ  Окт.'!N32:O32+'[11]МЕТАЛЛОСТРОЙ  Нояб.'!N32:O32,'[11]МЕТАЛЛОСТРОЙ  Нояб.'!N32:O32,'[12]МЕТАЛЛОСТРОЙ  Дек.'!N32:O32)</f>
        <v>25.350999999999999</v>
      </c>
      <c r="P37" s="47"/>
      <c r="Q37" s="49">
        <f>SUM('[1]МЕТАЛЛОСТРОЙ Янв.'!P32:Q32,'[2]МЕТАЛЛОСТРОЙ Февр.'!P32:Q32,'[3]МЕТАЛЛОСТРОЙ Март'!P32:Q32,'[4]МЕТАЛЛОСТРОЙ  Апр.'!P32:Q32,'[5]МЕТАЛЛОСТРОЙ Май'!P32:Q32,'[6]МЕТАЛЛОСТРОЙ Июнь'!P32:Q32,'[7]МЕТАЛЛОСТРОЙ  Июль'!P32:Q32,'[8]МЕТАЛЛОСТРОЙ  Авг.'!P32:Q32,'[9]МЕТАЛЛОСТРОЙ  Сент.'!P32:Q32,'[10]МЕТАЛЛОСТРОЙ  Окт.'!P32:Q32+'[11]МЕТАЛЛОСТРОЙ  Нояб.'!P32:Q32,'[11]МЕТАЛЛОСТРОЙ  Нояб.'!P32:Q32,'[12]МЕТАЛЛОСТРОЙ  Дек.'!P32:Q32)</f>
        <v>0</v>
      </c>
      <c r="R37" s="55">
        <v>300</v>
      </c>
      <c r="S37" s="49">
        <f>SUM('[1]МЕТАЛЛОСТРОЙ Янв.'!R32:S32,'[2]МЕТАЛЛОСТРОЙ Февр.'!R32:S32,'[3]МЕТАЛЛОСТРОЙ Март'!R32:S32,'[4]МЕТАЛЛОСТРОЙ  Апр.'!R32:S32,'[5]МЕТАЛЛОСТРОЙ Май'!R32:S32,'[6]МЕТАЛЛОСТРОЙ Июнь'!R32:S32,'[7]МЕТАЛЛОСТРОЙ  Июль'!R32:S32,'[8]МЕТАЛЛОСТРОЙ  Авг.'!R32:S32,'[9]МЕТАЛЛОСТРОЙ  Сент.'!R32:S32,'[10]МЕТАЛЛОСТРОЙ  Окт.'!R32:S32+'[11]МЕТАЛЛОСТРОЙ  Нояб.'!R32:S32,'[11]МЕТАЛЛОСТРОЙ  Нояб.'!R32:S32,'[12]МЕТАЛЛОСТРОЙ  Дек.'!R32:S32)</f>
        <v>0</v>
      </c>
      <c r="T37" s="47"/>
      <c r="U37" s="49">
        <f>SUM('[1]МЕТАЛЛОСТРОЙ Янв.'!T32:U32,'[2]МЕТАЛЛОСТРОЙ Февр.'!T32:U32,'[3]МЕТАЛЛОСТРОЙ Март'!T32:U32,'[4]МЕТАЛЛОСТРОЙ  Апр.'!T32:U32,'[5]МЕТАЛЛОСТРОЙ Май'!T32:U32,'[6]МЕТАЛЛОСТРОЙ Июнь'!T32:U32,'[7]МЕТАЛЛОСТРОЙ  Июль'!T32:U32,'[8]МЕТАЛЛОСТРОЙ  Авг.'!T32:U32,'[9]МЕТАЛЛОСТРОЙ  Сент.'!T32:U32,'[10]МЕТАЛЛОСТРОЙ  Окт.'!T32:U32+'[11]МЕТАЛЛОСТРОЙ  Нояб.'!T32:U32,'[11]МЕТАЛЛОСТРОЙ  Нояб.'!T32:U32,'[12]МЕТАЛЛОСТРОЙ  Дек.'!T32:U32)</f>
        <v>0</v>
      </c>
      <c r="V37" s="47"/>
      <c r="W37" s="49">
        <f>SUM('[1]МЕТАЛЛОСТРОЙ Янв.'!V32:W32,'[2]МЕТАЛЛОСТРОЙ Февр.'!V32:W32,'[3]МЕТАЛЛОСТРОЙ Март'!V32:W32,'[4]МЕТАЛЛОСТРОЙ  Апр.'!V32:W32,'[5]МЕТАЛЛОСТРОЙ Май'!V32:W32,'[6]МЕТАЛЛОСТРОЙ Июнь'!V32:W32,'[7]МЕТАЛЛОСТРОЙ  Июль'!V32:W32,'[8]МЕТАЛЛОСТРОЙ  Авг.'!V32:W32,'[9]МЕТАЛЛОСТРОЙ  Сент.'!V32:W32,'[10]МЕТАЛЛОСТРОЙ  Окт.'!V32:W32+'[11]МЕТАЛЛОСТРОЙ  Нояб.'!V32:W32,'[11]МЕТАЛЛОСТРОЙ  Нояб.'!V32:W32,'[12]МЕТАЛЛОСТРОЙ  Дек.'!V32:W32)</f>
        <v>0</v>
      </c>
      <c r="X37" s="55">
        <v>280</v>
      </c>
      <c r="Y37" s="49">
        <f>SUM('[1]МЕТАЛЛОСТРОЙ Янв.'!X32:Y32,'[2]МЕТАЛЛОСТРОЙ Февр.'!X32:Y32,'[3]МЕТАЛЛОСТРОЙ Март'!X32:Y32,'[4]МЕТАЛЛОСТРОЙ  Апр.'!X32:Y32,'[5]МЕТАЛЛОСТРОЙ Май'!X32:Y32,'[6]МЕТАЛЛОСТРОЙ Июнь'!X32:Y32,'[7]МЕТАЛЛОСТРОЙ  Июль'!X32:Y32,'[8]МЕТАЛЛОСТРОЙ  Авг.'!X32:Y32,'[9]МЕТАЛЛОСТРОЙ  Сент.'!X32:Y32,'[10]МЕТАЛЛОСТРОЙ  Окт.'!X32:Y32+'[11]МЕТАЛЛОСТРОЙ  Нояб.'!X32:Y32,'[11]МЕТАЛЛОСТРОЙ  Нояб.'!X32:Y32,'[12]МЕТАЛЛОСТРОЙ  Дек.'!X32:Y32)</f>
        <v>0.82799999999999996</v>
      </c>
      <c r="Z37" s="47"/>
      <c r="AA37" s="49">
        <f>SUM('[1]МЕТАЛЛОСТРОЙ Янв.'!Z32:AA32,'[2]МЕТАЛЛОСТРОЙ Февр.'!Z32:AA32,'[3]МЕТАЛЛОСТРОЙ Март'!Z32:AA32,'[4]МЕТАЛЛОСТРОЙ  Апр.'!Z32:AA32,'[5]МЕТАЛЛОСТРОЙ Май'!Z32:AA32,'[6]МЕТАЛЛОСТРОЙ Июнь'!Z32:AA32,'[7]МЕТАЛЛОСТРОЙ  Июль'!Z32:AA32,'[8]МЕТАЛЛОСТРОЙ  Авг.'!Z32:AA32,'[9]МЕТАЛЛОСТРОЙ  Сент.'!Z32:AA32,'[10]МЕТАЛЛОСТРОЙ  Окт.'!Z32:AA32+'[11]МЕТАЛЛОСТРОЙ  Нояб.'!Z32:AA32,'[11]МЕТАЛЛОСТРОЙ  Нояб.'!Z32:AA32,'[12]МЕТАЛЛОСТРОЙ  Дек.'!Z32:AA32)</f>
        <v>6.4550000000000001</v>
      </c>
      <c r="AB37" s="55">
        <v>140</v>
      </c>
      <c r="AC37" s="49">
        <f>SUM('[1]МЕТАЛЛОСТРОЙ Янв.'!AB32:AC32,'[2]МЕТАЛЛОСТРОЙ Февр.'!AB32:AC32,'[3]МЕТАЛЛОСТРОЙ Март'!AB32:AC32,'[4]МЕТАЛЛОСТРОЙ  Апр.'!AB32:AC32,'[5]МЕТАЛЛОСТРОЙ Май'!AB32:AC32,'[6]МЕТАЛЛОСТРОЙ Июнь'!AB32:AC32,'[7]МЕТАЛЛОСТРОЙ  Июль'!AB32:AC32,'[8]МЕТАЛЛОСТРОЙ  Авг.'!AB32:AC32,'[9]МЕТАЛЛОСТРОЙ  Сент.'!AB32:AC32,'[10]МЕТАЛЛОСТРОЙ  Окт.'!AB32:AC32+'[11]МЕТАЛЛОСТРОЙ  Нояб.'!AB32:AC32,'[11]МЕТАЛЛОСТРОЙ  Нояб.'!AB32:AC32,'[12]МЕТАЛЛОСТРОЙ  Дек.'!AB32:AC32)</f>
        <v>0</v>
      </c>
      <c r="AD37" s="47"/>
      <c r="AE37" s="49">
        <f>SUM('[1]МЕТАЛЛОСТРОЙ Янв.'!AD32:AE32,'[2]МЕТАЛЛОСТРОЙ Февр.'!AD32:AE32,'[3]МЕТАЛЛОСТРОЙ Март'!AD32:AE32,'[4]МЕТАЛЛОСТРОЙ  Апр.'!AD32:AE32,'[5]МЕТАЛЛОСТРОЙ Май'!AD32:AE32,'[6]МЕТАЛЛОСТРОЙ Июнь'!AD32:AE32,'[7]МЕТАЛЛОСТРОЙ  Июль'!AD32:AE32,'[8]МЕТАЛЛОСТРОЙ  Авг.'!AD32:AE32,'[9]МЕТАЛЛОСТРОЙ  Сент.'!AD32:AE32,'[10]МЕТАЛЛОСТРОЙ  Окт.'!AD32:AE32+'[11]МЕТАЛЛОСТРОЙ  Нояб.'!AD32:AE32,'[11]МЕТАЛЛОСТРОЙ  Нояб.'!AD32:AE32,'[12]МЕТАЛЛОСТРОЙ  Дек.'!AD32:AE32)</f>
        <v>0</v>
      </c>
      <c r="AF37" s="55">
        <v>120</v>
      </c>
      <c r="AG37" s="49">
        <f>SUM('[1]МЕТАЛЛОСТРОЙ Янв.'!AF32:AG32,'[2]МЕТАЛЛОСТРОЙ Февр.'!AF32:AG32,'[3]МЕТАЛЛОСТРОЙ Март'!AF32:AG32,'[4]МЕТАЛЛОСТРОЙ  Апр.'!AF32:AG32,'[5]МЕТАЛЛОСТРОЙ Май'!AF32:AG32,'[6]МЕТАЛЛОСТРОЙ Июнь'!AF32:AG32,'[7]МЕТАЛЛОСТРОЙ  Июль'!AF32:AG32,'[8]МЕТАЛЛОСТРОЙ  Авг.'!AF32:AG32,'[9]МЕТАЛЛОСТРОЙ  Сент.'!AF32:AG32,'[10]МЕТАЛЛОСТРОЙ  Окт.'!AF32:AG32+'[11]МЕТАЛЛОСТРОЙ  Нояб.'!AF32:AG32,'[11]МЕТАЛЛОСТРОЙ  Нояб.'!AF32:AG32,'[12]МЕТАЛЛОСТРОЙ  Дек.'!AF32:AG32)</f>
        <v>0</v>
      </c>
      <c r="AH37" s="47"/>
      <c r="AI37" s="49">
        <f>SUM('[1]МЕТАЛЛОСТРОЙ Янв.'!AH32:AI32,'[2]МЕТАЛЛОСТРОЙ Февр.'!AH32:AI32,'[3]МЕТАЛЛОСТРОЙ Март'!AH32:AI32,'[4]МЕТАЛЛОСТРОЙ  Апр.'!AH32:AI32,'[5]МЕТАЛЛОСТРОЙ Май'!AH32:AI32,'[6]МЕТАЛЛОСТРОЙ Июнь'!AH32:AI32,'[7]МЕТАЛЛОСТРОЙ  Июль'!AH32:AI32,'[8]МЕТАЛЛОСТРОЙ  Авг.'!AH32:AI32,'[9]МЕТАЛЛОСТРОЙ  Сент.'!AH32:AI32,'[10]МЕТАЛЛОСТРОЙ  Окт.'!AH32:AI32+'[11]МЕТАЛЛОСТРОЙ  Нояб.'!AH32:AI32,'[11]МЕТАЛЛОСТРОЙ  Нояб.'!AH32:AI32,'[12]МЕТАЛЛОСТРОЙ  Дек.'!AH32:AI32)</f>
        <v>12.148</v>
      </c>
      <c r="AJ37" s="47"/>
      <c r="AK37" s="49">
        <f>SUM('[1]МЕТАЛЛОСТРОЙ Янв.'!AJ32:AK32,'[2]МЕТАЛЛОСТРОЙ Февр.'!AJ32:AK32,'[3]МЕТАЛЛОСТРОЙ Март'!AJ32:AK32,'[4]МЕТАЛЛОСТРОЙ  Апр.'!AJ32:AK32,'[5]МЕТАЛЛОСТРОЙ Май'!AJ32:AK32,'[6]МЕТАЛЛОСТРОЙ Июнь'!AJ32:AK32,'[7]МЕТАЛЛОСТРОЙ  Июль'!AJ32:AK32,'[8]МЕТАЛЛОСТРОЙ  Авг.'!AJ32:AK32,'[9]МЕТАЛЛОСТРОЙ  Сент.'!AJ32:AK32,'[10]МЕТАЛЛОСТРОЙ  Окт.'!AJ32:AK32+'[11]МЕТАЛЛОСТРОЙ  Нояб.'!AJ32:AK32,'[11]МЕТАЛЛОСТРОЙ  Нояб.'!AJ32:AK32,'[12]МЕТАЛЛОСТРОЙ  Дек.'!AJ32:AK32)</f>
        <v>0</v>
      </c>
      <c r="AL37" s="55">
        <v>350</v>
      </c>
      <c r="AM37" s="49">
        <f>SUM('[1]МЕТАЛЛОСТРОЙ Янв.'!AL32:AM32,'[2]МЕТАЛЛОСТРОЙ Февр.'!AL32:AM32,'[3]МЕТАЛЛОСТРОЙ Март'!AL32:AM32,'[4]МЕТАЛЛОСТРОЙ  Апр.'!AL32:AM32,'[5]МЕТАЛЛОСТРОЙ Май'!AL32:AM32,'[6]МЕТАЛЛОСТРОЙ Июнь'!AL32:AM32,'[7]МЕТАЛЛОСТРОЙ  Июль'!AL32:AM32,'[8]МЕТАЛЛОСТРОЙ  Авг.'!AL32:AM32,'[9]МЕТАЛЛОСТРОЙ  Сент.'!AL32:AM32,'[10]МЕТАЛЛОСТРОЙ  Окт.'!AL32:AM32+'[11]МЕТАЛЛОСТРОЙ  Нояб.'!AL32:AM32,'[11]МЕТАЛЛОСТРОЙ  Нояб.'!AL32:AM32,'[12]МЕТАЛЛОСТРОЙ  Дек.'!AL32:AM32)</f>
        <v>240.876</v>
      </c>
      <c r="AN37" s="47"/>
      <c r="AO37" s="49">
        <f>SUM('[1]МЕТАЛЛОСТРОЙ Янв.'!AN32:AO32,'[2]МЕТАЛЛОСТРОЙ Февр.'!AN32:AO32,'[3]МЕТАЛЛОСТРОЙ Март'!AN32:AO32,'[4]МЕТАЛЛОСТРОЙ  Апр.'!AN32:AO32,'[5]МЕТАЛЛОСТРОЙ Май'!AN32:AO32,'[6]МЕТАЛЛОСТРОЙ Июнь'!AN32:AO32,'[7]МЕТАЛЛОСТРОЙ  Июль'!AN32:AO32,'[8]МЕТАЛЛОСТРОЙ  Авг.'!AN32:AO32,'[9]МЕТАЛЛОСТРОЙ  Сент.'!AN32:AO32,'[10]МЕТАЛЛОСТРОЙ  Окт.'!AN32:AO32+'[11]МЕТАЛЛОСТРОЙ  Нояб.'!AN32:AO32,'[11]МЕТАЛЛОСТРОЙ  Нояб.'!AN32:AO32,'[12]МЕТАЛЛОСТРОЙ  Дек.'!AN32:AO32)</f>
        <v>0</v>
      </c>
      <c r="AP37" s="47"/>
      <c r="AQ37" s="49">
        <f>SUM('[1]МЕТАЛЛОСТРОЙ Янв.'!AP32:AQ32,'[2]МЕТАЛЛОСТРОЙ Февр.'!AP32:AQ32,'[3]МЕТАЛЛОСТРОЙ Март'!AP32:AQ32,'[4]МЕТАЛЛОСТРОЙ  Апр.'!AP32:AQ32,'[5]МЕТАЛЛОСТРОЙ Май'!AP32:AQ32,'[6]МЕТАЛЛОСТРОЙ Июнь'!AP32:AQ32,'[7]МЕТАЛЛОСТРОЙ  Июль'!AP32:AQ32,'[8]МЕТАЛЛОСТРОЙ  Авг.'!AP32:AQ32,'[9]МЕТАЛЛОСТРОЙ  Сент.'!AP32:AQ32,'[10]МЕТАЛЛОСТРОЙ  Окт.'!AP32:AQ32+'[11]МЕТАЛЛОСТРОЙ  Нояб.'!AP32:AQ32,'[11]МЕТАЛЛОСТРОЙ  Нояб.'!AP32:AQ32,'[12]МЕТАЛЛОСТРОЙ  Дек.'!AP32:AQ32)</f>
        <v>0</v>
      </c>
      <c r="AR37" s="47"/>
      <c r="AS37" s="49">
        <f>SUM('[1]МЕТАЛЛОСТРОЙ Янв.'!AR32:AS32,'[2]МЕТАЛЛОСТРОЙ Февр.'!AR32:AS32,'[3]МЕТАЛЛОСТРОЙ Март'!AR32:AS32,'[4]МЕТАЛЛОСТРОЙ  Апр.'!AR32:AS32,'[5]МЕТАЛЛОСТРОЙ Май'!AR32:AS32,'[6]МЕТАЛЛОСТРОЙ Июнь'!AR32:AS32,'[7]МЕТАЛЛОСТРОЙ  Июль'!AR32:AS32,'[8]МЕТАЛЛОСТРОЙ  Авг.'!AR32:AS32,'[9]МЕТАЛЛОСТРОЙ  Сент.'!AR32:AS32,'[10]МЕТАЛЛОСТРОЙ  Окт.'!AR32:AS32+'[11]МЕТАЛЛОСТРОЙ  Нояб.'!AR32:AS32,'[11]МЕТАЛЛОСТРОЙ  Нояб.'!AR32:AS32,'[12]МЕТАЛЛОСТРОЙ  Дек.'!AR32:AS32)</f>
        <v>0</v>
      </c>
      <c r="AT37" s="47"/>
      <c r="AU37" s="49">
        <f>SUM('[1]МЕТАЛЛОСТРОЙ Янв.'!AT32:AU32,'[2]МЕТАЛЛОСТРОЙ Февр.'!AT32:AU32,'[3]МЕТАЛЛОСТРОЙ Март'!AT32:AU32,'[4]МЕТАЛЛОСТРОЙ  Апр.'!AT32:AU32,'[5]МЕТАЛЛОСТРОЙ Май'!AT32:AU32,'[6]МЕТАЛЛОСТРОЙ Июнь'!AT32:AU32,'[7]МЕТАЛЛОСТРОЙ  Июль'!AT32:AU32,'[8]МЕТАЛЛОСТРОЙ  Авг.'!AT32:AU32,'[9]МЕТАЛЛОСТРОЙ  Сент.'!AT32:AU32,'[10]МЕТАЛЛОСТРОЙ  Окт.'!AT32:AU32+'[11]МЕТАЛЛОСТРОЙ  Нояб.'!AT32:AU32,'[11]МЕТАЛЛОСТРОЙ  Нояб.'!AT32:AU32,'[12]МЕТАЛЛОСТРОЙ  Дек.'!AT32:AU32)</f>
        <v>0</v>
      </c>
      <c r="AV37" s="47"/>
      <c r="AW37" s="49">
        <f>SUM('[1]МЕТАЛЛОСТРОЙ Янв.'!AV32:AW32,'[2]МЕТАЛЛОСТРОЙ Февр.'!AV32:AW32,'[3]МЕТАЛЛОСТРОЙ Март'!AV32:AW32,'[4]МЕТАЛЛОСТРОЙ  Апр.'!AV32:AW32,'[5]МЕТАЛЛОСТРОЙ Май'!AV32:AW32,'[6]МЕТАЛЛОСТРОЙ Июнь'!AV32:AW32,'[7]МЕТАЛЛОСТРОЙ  Июль'!AV32:AW32,'[8]МЕТАЛЛОСТРОЙ  Авг.'!AV32:AW32,'[9]МЕТАЛЛОСТРОЙ  Сент.'!AV32:AW32,'[10]МЕТАЛЛОСТРОЙ  Окт.'!AV32:AW32+'[11]МЕТАЛЛОСТРОЙ  Нояб.'!AV32:AW32,'[11]МЕТАЛЛОСТРОЙ  Нояб.'!AV32:AW32,'[12]МЕТАЛЛОСТРОЙ  Дек.'!AV32:AW32)</f>
        <v>0</v>
      </c>
      <c r="AX37" s="55">
        <v>260</v>
      </c>
      <c r="AY37" s="49">
        <f>SUM('[1]МЕТАЛЛОСТРОЙ Янв.'!AX32:AY32,'[2]МЕТАЛЛОСТРОЙ Февр.'!AX32:AY32,'[3]МЕТАЛЛОСТРОЙ Март'!AX32:AY32,'[4]МЕТАЛЛОСТРОЙ  Апр.'!AX32:AY32,'[5]МЕТАЛЛОСТРОЙ Май'!AX32:AY32,'[6]МЕТАЛЛОСТРОЙ Июнь'!AX32:AY32,'[7]МЕТАЛЛОСТРОЙ  Июль'!AX32:AY32,'[8]МЕТАЛЛОСТРОЙ  Авг.'!AX32:AY32,'[9]МЕТАЛЛОСТРОЙ  Сент.'!AX32:AY32,'[10]МЕТАЛЛОСТРОЙ  Окт.'!AX32:AY32+'[11]МЕТАЛЛОСТРОЙ  Нояб.'!AX32:AY32,'[11]МЕТАЛЛОСТРОЙ  Нояб.'!AX32:AY32,'[12]МЕТАЛЛОСТРОЙ  Дек.'!AX32:AY32)</f>
        <v>95.174000000000007</v>
      </c>
      <c r="AZ37" s="55">
        <v>4.5</v>
      </c>
      <c r="BA37" s="49">
        <f>SUM('[1]МЕТАЛЛОСТРОЙ Янв.'!AZ32:BA32,'[2]МЕТАЛЛОСТРОЙ Февр.'!AZ32:BA32,'[3]МЕТАЛЛОСТРОЙ Март'!AZ32:BA32,'[4]МЕТАЛЛОСТРОЙ  Апр.'!AZ32:BA32,'[5]МЕТАЛЛОСТРОЙ Май'!AZ32:BA32,'[6]МЕТАЛЛОСТРОЙ Июнь'!AZ32:BA32,'[7]МЕТАЛЛОСТРОЙ  Июль'!AZ32:BA32,'[8]МЕТАЛЛОСТРОЙ  Авг.'!AZ32:BA32,'[9]МЕТАЛЛОСТРОЙ  Сент.'!AZ32:BA32,'[10]МЕТАЛЛОСТРОЙ  Окт.'!AZ32:BA32+'[11]МЕТАЛЛОСТРОЙ  Нояб.'!AZ32:BA32,'[11]МЕТАЛЛОСТРОЙ  Нояб.'!AZ32:BA32,'[12]МЕТАЛЛОСТРОЙ  Дек.'!AZ32:BA32)</f>
        <v>76.843999999999994</v>
      </c>
      <c r="BB37" s="47"/>
      <c r="BC37" s="49">
        <f>SUM('[1]МЕТАЛЛОСТРОЙ Янв.'!BB32:BC32,'[2]МЕТАЛЛОСТРОЙ Февр.'!BB32:BC32,'[3]МЕТАЛЛОСТРОЙ Март'!BB32:BC32,'[4]МЕТАЛЛОСТРОЙ  Апр.'!BB32:BC32,'[5]МЕТАЛЛОСТРОЙ Май'!BB32:BC32,'[6]МЕТАЛЛОСТРОЙ Июнь'!BB32:BC32,'[7]МЕТАЛЛОСТРОЙ  Июль'!BB32:BC32,'[8]МЕТАЛЛОСТРОЙ  Авг.'!BB32:BC32,'[9]МЕТАЛЛОСТРОЙ  Сент.'!BB32:BC32,'[10]МЕТАЛЛОСТРОЙ  Окт.'!BB32:BC32+'[11]МЕТАЛЛОСТРОЙ  Нояб.'!BB32:BC32,'[11]МЕТАЛЛОСТРОЙ  Нояб.'!BB32:BC32,'[12]МЕТАЛЛОСТРОЙ  Дек.'!BB32:BC32)</f>
        <v>0</v>
      </c>
      <c r="BD37" s="55">
        <v>4.5</v>
      </c>
      <c r="BE37" s="49">
        <f>SUM('[1]МЕТАЛЛОСТРОЙ Янв.'!BD32:BE32,'[2]МЕТАЛЛОСТРОЙ Февр.'!BD32:BE32,'[3]МЕТАЛЛОСТРОЙ Март'!BD32:BE32,'[4]МЕТАЛЛОСТРОЙ  Апр.'!BD32:BE32,'[5]МЕТАЛЛОСТРОЙ Май'!BD32:BE32,'[6]МЕТАЛЛОСТРОЙ Июнь'!BD32:BE32,'[7]МЕТАЛЛОСТРОЙ  Июль'!BD32:BE32,'[8]МЕТАЛЛОСТРОЙ  Авг.'!BD32:BE32,'[9]МЕТАЛЛОСТРОЙ  Сент.'!BD32:BE32,'[10]МЕТАЛЛОСТРОЙ  Окт.'!BD32:BE32+'[11]МЕТАЛЛОСТРОЙ  Нояб.'!BD32:BE32,'[11]МЕТАЛЛОСТРОЙ  Нояб.'!BD32:BE32,'[12]МЕТАЛЛОСТРОЙ  Дек.'!BD32:BE32)</f>
        <v>0</v>
      </c>
      <c r="BF37" s="47"/>
      <c r="BG37" s="49">
        <f>SUM('[1]МЕТАЛЛОСТРОЙ Янв.'!BF32:BG32,'[2]МЕТАЛЛОСТРОЙ Февр.'!BF32:BG32,'[3]МЕТАЛЛОСТРОЙ Март'!BF32:BG32,'[4]МЕТАЛЛОСТРОЙ  Апр.'!BF32:BG32,'[5]МЕТАЛЛОСТРОЙ Май'!BF32:BG32,'[6]МЕТАЛЛОСТРОЙ Июнь'!BF32:BG32,'[7]МЕТАЛЛОСТРОЙ  Июль'!BF32:BG32,'[8]МЕТАЛЛОСТРОЙ  Авг.'!BF32:BG32,'[9]МЕТАЛЛОСТРОЙ  Сент.'!BF32:BG32,'[10]МЕТАЛЛОСТРОЙ  Окт.'!BF32:BG32+'[11]МЕТАЛЛОСТРОЙ  Нояб.'!BF32:BG32,'[11]МЕТАЛЛОСТРОЙ  Нояб.'!BF32:BG32,'[12]МЕТАЛЛОСТРОЙ  Дек.'!BF32:BG32)</f>
        <v>0</v>
      </c>
      <c r="BH37" s="55">
        <v>100</v>
      </c>
      <c r="BI37" s="49">
        <f>SUM('[1]МЕТАЛЛОСТРОЙ Янв.'!BH32:BI32,'[2]МЕТАЛЛОСТРОЙ Февр.'!BH32:BI32,'[3]МЕТАЛЛОСТРОЙ Март'!BH32:BI32,'[4]МЕТАЛЛОСТРОЙ  Апр.'!BH32:BI32,'[5]МЕТАЛЛОСТРОЙ Май'!BH32:BI32,'[6]МЕТАЛЛОСТРОЙ Июнь'!BH32:BI32,'[7]МЕТАЛЛОСТРОЙ  Июль'!BH32:BI32,'[8]МЕТАЛЛОСТРОЙ  Авг.'!BH32:BI32,'[9]МЕТАЛЛОСТРОЙ  Сент.'!BH32:BI32,'[10]МЕТАЛЛОСТРОЙ  Окт.'!BH32:BI32+'[11]МЕТАЛЛОСТРОЙ  Нояб.'!BH32:BI32,'[11]МЕТАЛЛОСТРОЙ  Нояб.'!BH32:BI32,'[12]МЕТАЛЛОСТРОЙ  Дек.'!BH32:BI32)</f>
        <v>0</v>
      </c>
      <c r="BJ37" s="47"/>
      <c r="BK37" s="49">
        <f>SUM('[1]МЕТАЛЛОСТРОЙ Янв.'!BJ32:BK32,'[2]МЕТАЛЛОСТРОЙ Февр.'!BJ32:BK32,'[3]МЕТАЛЛОСТРОЙ Март'!BJ32:BK32,'[4]МЕТАЛЛОСТРОЙ  Апр.'!BJ32:BK32,'[5]МЕТАЛЛОСТРОЙ Май'!BJ32:BK32,'[6]МЕТАЛЛОСТРОЙ Июнь'!BJ32:BK32,'[7]МЕТАЛЛОСТРОЙ  Июль'!BJ32:BK32,'[8]МЕТАЛЛОСТРОЙ  Авг.'!BJ32:BK32,'[9]МЕТАЛЛОСТРОЙ  Сент.'!BJ32:BK32,'[10]МЕТАЛЛОСТРОЙ  Окт.'!BJ32:BK32+'[11]МЕТАЛЛОСТРОЙ  Нояб.'!BJ32:BK32,'[11]МЕТАЛЛОСТРОЙ  Нояб.'!BJ32:BK32,'[12]МЕТАЛЛОСТРОЙ  Дек.'!BJ32:BK32)</f>
        <v>0</v>
      </c>
      <c r="BL37" s="47"/>
      <c r="BM37" s="49">
        <f>SUM('[1]МЕТАЛЛОСТРОЙ Янв.'!BL32:BM32,'[2]МЕТАЛЛОСТРОЙ Февр.'!BL32:BM32,'[3]МЕТАЛЛОСТРОЙ Март'!BL32:BM32,'[4]МЕТАЛЛОСТРОЙ  Апр.'!BL32:BM32,'[5]МЕТАЛЛОСТРОЙ Май'!BL32:BM32,'[6]МЕТАЛЛОСТРОЙ Июнь'!BL32:BM32,'[7]МЕТАЛЛОСТРОЙ  Июль'!BL32:BM32,'[8]МЕТАЛЛОСТРОЙ  Авг.'!BL32:BM32,'[9]МЕТАЛЛОСТРОЙ  Сент.'!BL32:BM32,'[10]МЕТАЛЛОСТРОЙ  Окт.'!BL32:BM32+'[11]МЕТАЛЛОСТРОЙ  Нояб.'!BL32:BM32,'[11]МЕТАЛЛОСТРОЙ  Нояб.'!BL32:BM32,'[12]МЕТАЛЛОСТРОЙ  Дек.'!BL32:BM32)</f>
        <v>14.975</v>
      </c>
      <c r="BN37" s="47"/>
      <c r="BO37" s="49">
        <f>SUM('[1]МЕТАЛЛОСТРОЙ Янв.'!BN32:BO32,'[2]МЕТАЛЛОСТРОЙ Февр.'!BN32:BO32,'[3]МЕТАЛЛОСТРОЙ Март'!BN32:BO32,'[4]МЕТАЛЛОСТРОЙ  Апр.'!BN32:BO32,'[5]МЕТАЛЛОСТРОЙ Май'!BN32:BO32,'[6]МЕТАЛЛОСТРОЙ Июнь'!BN32:BO32,'[7]МЕТАЛЛОСТРОЙ  Июль'!BN32:BO32,'[8]МЕТАЛЛОСТРОЙ  Авг.'!BN32:BO32,'[9]МЕТАЛЛОСТРОЙ  Сент.'!BN32:BO32,'[10]МЕТАЛЛОСТРОЙ  Окт.'!BN32:BO32+'[11]МЕТАЛЛОСТРОЙ  Нояб.'!BN32:BO32,'[11]МЕТАЛЛОСТРОЙ  Нояб.'!BN32:BO32,'[12]МЕТАЛЛОСТРОЙ  Дек.'!BN32:BO32)</f>
        <v>0</v>
      </c>
      <c r="BP37" s="47"/>
      <c r="BQ37" s="49">
        <f>SUM('[1]МЕТАЛЛОСТРОЙ Янв.'!BP32:BQ32,'[2]МЕТАЛЛОСТРОЙ Февр.'!BP32:BQ32,'[3]МЕТАЛЛОСТРОЙ Март'!BP32:BQ32,'[4]МЕТАЛЛОСТРОЙ  Апр.'!BP32:BQ32,'[5]МЕТАЛЛОСТРОЙ Май'!BP32:BQ32,'[6]МЕТАЛЛОСТРОЙ Июнь'!BP32:BQ32,'[7]МЕТАЛЛОСТРОЙ  Июль'!BP32:BQ32,'[8]МЕТАЛЛОСТРОЙ  Авг.'!BP32:BQ32,'[9]МЕТАЛЛОСТРОЙ  Сент.'!BP32:BQ32,'[10]МЕТАЛЛОСТРОЙ  Окт.'!BP32:BQ32+'[11]МЕТАЛЛОСТРОЙ  Нояб.'!BP32:BQ32,'[11]МЕТАЛЛОСТРОЙ  Нояб.'!BP32:BQ32,'[12]МЕТАЛЛОСТРОЙ  Дек.'!BP32:BQ32)</f>
        <v>0</v>
      </c>
      <c r="BR37" s="47"/>
      <c r="BS37" s="49">
        <f>SUM('[1]МЕТАЛЛОСТРОЙ Янв.'!BR32:BS32,'[2]МЕТАЛЛОСТРОЙ Февр.'!BR32:BS32,'[3]МЕТАЛЛОСТРОЙ Март'!BR32:BS32,'[4]МЕТАЛЛОСТРОЙ  Апр.'!BR32:BS32,'[5]МЕТАЛЛОСТРОЙ Май'!BR32:BS32,'[6]МЕТАЛЛОСТРОЙ Июнь'!BR32:BS32,'[7]МЕТАЛЛОСТРОЙ  Июль'!BR32:BS32,'[8]МЕТАЛЛОСТРОЙ  Авг.'!BR32:BS32,'[9]МЕТАЛЛОСТРОЙ  Сент.'!BR32:BS32,'[10]МЕТАЛЛОСТРОЙ  Окт.'!BR32:BS32+'[11]МЕТАЛЛОСТРОЙ  Нояб.'!BR32:BS32,'[11]МЕТАЛЛОСТРОЙ  Нояб.'!BR32:BS32,'[12]МЕТАЛЛОСТРОЙ  Дек.'!BR32:BS32)</f>
        <v>0</v>
      </c>
      <c r="BT37" s="47"/>
      <c r="BU37" s="49">
        <f>SUM('[1]МЕТАЛЛОСТРОЙ Янв.'!BT32:BU32,'[2]МЕТАЛЛОСТРОЙ Февр.'!BT32:BU32,'[3]МЕТАЛЛОСТРОЙ Март'!BT32:BU32,'[4]МЕТАЛЛОСТРОЙ  Апр.'!BT32:BU32,'[5]МЕТАЛЛОСТРОЙ Май'!BT32:BU32,'[6]МЕТАЛЛОСТРОЙ Июнь'!BT32:BU32,'[7]МЕТАЛЛОСТРОЙ  Июль'!BT32:BU32,'[8]МЕТАЛЛОСТРОЙ  Авг.'!BT32:BU32,'[9]МЕТАЛЛОСТРОЙ  Сент.'!BT32:BU32,'[10]МЕТАЛЛОСТРОЙ  Окт.'!BT32:BU32+'[11]МЕТАЛЛОСТРОЙ  Нояб.'!BT32:BU32,'[11]МЕТАЛЛОСТРОЙ  Нояб.'!BT32:BU32,'[12]МЕТАЛЛОСТРОЙ  Дек.'!BT32:BU32)</f>
        <v>21.061</v>
      </c>
      <c r="BV37" s="47"/>
      <c r="BW37" s="49">
        <f>SUM('[1]МЕТАЛЛОСТРОЙ Янв.'!BV32:BW32,'[2]МЕТАЛЛОСТРОЙ Февр.'!BV32:BW32,'[3]МЕТАЛЛОСТРОЙ Март'!BV32:BW32,'[4]МЕТАЛЛОСТРОЙ  Апр.'!BV32:BW32,'[5]МЕТАЛЛОСТРОЙ Май'!BV32:BW32,'[6]МЕТАЛЛОСТРОЙ Июнь'!BV32:BW32,'[7]МЕТАЛЛОСТРОЙ  Июль'!BV32:BW32,'[8]МЕТАЛЛОСТРОЙ  Авг.'!BV32:BW32,'[9]МЕТАЛЛОСТРОЙ  Сент.'!BV32:BW32,'[10]МЕТАЛЛОСТРОЙ  Окт.'!BV32:BW32+'[11]МЕТАЛЛОСТРОЙ  Нояб.'!BV32:BW32,'[11]МЕТАЛЛОСТРОЙ  Нояб.'!BV32:BW32,'[12]МЕТАЛЛОСТРОЙ  Дек.'!BV32:BW32)</f>
        <v>0</v>
      </c>
      <c r="BX37" s="47"/>
      <c r="BY37" s="49">
        <f>SUM('[1]МЕТАЛЛОСТРОЙ Янв.'!BX32:BY32,'[2]МЕТАЛЛОСТРОЙ Февр.'!BX32:BY32,'[3]МЕТАЛЛОСТРОЙ Март'!BX32:BY32,'[4]МЕТАЛЛОСТРОЙ  Апр.'!BX32:BY32,'[5]МЕТАЛЛОСТРОЙ Май'!BX32:BY32,'[6]МЕТАЛЛОСТРОЙ Июнь'!BX32:BY32,'[7]МЕТАЛЛОСТРОЙ  Июль'!BX32:BY32,'[8]МЕТАЛЛОСТРОЙ  Авг.'!BX32:BY32,'[9]МЕТАЛЛОСТРОЙ  Сент.'!BX32:BY32,'[10]МЕТАЛЛОСТРОЙ  Окт.'!BX32:BY32+'[11]МЕТАЛЛОСТРОЙ  Нояб.'!BX32:BY32,'[11]МЕТАЛЛОСТРОЙ  Нояб.'!BX32:BY32,'[12]МЕТАЛЛОСТРОЙ  Дек.'!BX32:BY32)</f>
        <v>0</v>
      </c>
      <c r="BZ37" s="47">
        <v>500</v>
      </c>
      <c r="CA37" s="49">
        <f>SUM('[1]МЕТАЛЛОСТРОЙ Янв.'!BZ32:CA32,'[2]МЕТАЛЛОСТРОЙ Февр.'!BZ32:CA32,'[3]МЕТАЛЛОСТРОЙ Март'!BZ32:CA32,'[4]МЕТАЛЛОСТРОЙ  Апр.'!BZ32:CA32,'[5]МЕТАЛЛОСТРОЙ Май'!BZ32:CA32,'[6]МЕТАЛЛОСТРОЙ Июнь'!BZ32:CA32,'[7]МЕТАЛЛОСТРОЙ  Июль'!BZ32:CA32,'[8]МЕТАЛЛОСТРОЙ  Авг.'!BZ32:CA32,'[9]МЕТАЛЛОСТРОЙ  Сент.'!BZ32:CA32,'[10]МЕТАЛЛОСТРОЙ  Окт.'!BZ32:CA32+'[11]МЕТАЛЛОСТРОЙ  Нояб.'!BZ32:CA32,'[11]МЕТАЛЛОСТРОЙ  Нояб.'!BZ32:CA32,'[12]МЕТАЛЛОСТРОЙ  Дек.'!BZ32:CA32)</f>
        <v>2.6859999999999999</v>
      </c>
      <c r="CB37" s="47"/>
      <c r="CC37" s="49">
        <f>SUM('[1]МЕТАЛЛОСТРОЙ Янв.'!CB32:CC32,'[2]МЕТАЛЛОСТРОЙ Февр.'!CB32:CC32,'[3]МЕТАЛЛОСТРОЙ Март'!CB32:CC32,'[4]МЕТАЛЛОСТРОЙ  Апр.'!CB32:CC32,'[5]МЕТАЛЛОСТРОЙ Май'!CB32:CC32,'[6]МЕТАЛЛОСТРОЙ Июнь'!CB32:CC32,'[7]МЕТАЛЛОСТРОЙ  Июль'!CB32:CC32,'[8]МЕТАЛЛОСТРОЙ  Авг.'!CB32:CC32,'[9]МЕТАЛЛОСТРОЙ  Сент.'!CB32:CC32,'[10]МЕТАЛЛОСТРОЙ  Окт.'!CB32:CC32+'[11]МЕТАЛЛОСТРОЙ  Нояб.'!CB32:CC32,'[11]МЕТАЛЛОСТРОЙ  Нояб.'!CB32:CC32,'[12]МЕТАЛЛОСТРОЙ  Дек.'!CB32:CC32)</f>
        <v>0</v>
      </c>
      <c r="CD37" s="47"/>
      <c r="CE37" s="49">
        <f>SUM('[1]МЕТАЛЛОСТРОЙ Янв.'!CD32:CE32,'[2]МЕТАЛЛОСТРОЙ Февр.'!CD32:CE32,'[3]МЕТАЛЛОСТРОЙ Март'!CD32:CE32,'[4]МЕТАЛЛОСТРОЙ  Апр.'!CD32:CE32,'[5]МЕТАЛЛОСТРОЙ Май'!CD32:CE32,'[6]МЕТАЛЛОСТРОЙ Июнь'!CD32:CE32,'[7]МЕТАЛЛОСТРОЙ  Июль'!CD32:CE32,'[8]МЕТАЛЛОСТРОЙ  Авг.'!CD32:CE32,'[9]МЕТАЛЛОСТРОЙ  Сент.'!CD32:CE32,'[10]МЕТАЛЛОСТРОЙ  Окт.'!CD32:CE32+'[11]МЕТАЛЛОСТРОЙ  Нояб.'!CD32:CE32,'[11]МЕТАЛЛОСТРОЙ  Нояб.'!CD32:CE32,'[12]МЕТАЛЛОСТРОЙ  Дек.'!CD32:CE32)</f>
        <v>0</v>
      </c>
      <c r="CF37" s="47"/>
      <c r="CG37" s="49">
        <f>SUM('[1]МЕТАЛЛОСТРОЙ Янв.'!CF32:CG32,'[2]МЕТАЛЛОСТРОЙ Февр.'!CF32:CG32,'[3]МЕТАЛЛОСТРОЙ Март'!CF32:CG32,'[4]МЕТАЛЛОСТРОЙ  Апр.'!CF32:CG32,'[5]МЕТАЛЛОСТРОЙ Май'!CF32:CG32,'[6]МЕТАЛЛОСТРОЙ Июнь'!CF32:CG32,'[7]МЕТАЛЛОСТРОЙ  Июль'!CF32:CG32,'[8]МЕТАЛЛОСТРОЙ  Авг.'!CF32:CG32,'[9]МЕТАЛЛОСТРОЙ  Сент.'!CF32:CG32,'[10]МЕТАЛЛОСТРОЙ  Окт.'!CF32:CG32+'[11]МЕТАЛЛОСТРОЙ  Нояб.'!CF32:CG32,'[11]МЕТАЛЛОСТРОЙ  Нояб.'!CF32:CG32,'[12]МЕТАЛЛОСТРОЙ  Дек.'!CF32:CG32)</f>
        <v>0</v>
      </c>
      <c r="CH37" s="47"/>
      <c r="CI37" s="49">
        <f>SUM('[1]МЕТАЛЛОСТРОЙ Янв.'!CH32:CI32,'[2]МЕТАЛЛОСТРОЙ Февр.'!CH32:CI32,'[3]МЕТАЛЛОСТРОЙ Март'!CH32:CI32,'[4]МЕТАЛЛОСТРОЙ  Апр.'!CH32:CI32,'[5]МЕТАЛЛОСТРОЙ Май'!CH32:CI32,'[6]МЕТАЛЛОСТРОЙ Июнь'!CH32:CI32,'[7]МЕТАЛЛОСТРОЙ  Июль'!CH32:CI32,'[8]МЕТАЛЛОСТРОЙ  Авг.'!CH32:CI32,'[9]МЕТАЛЛОСТРОЙ  Сент.'!CH32:CI32,'[10]МЕТАЛЛОСТРОЙ  Окт.'!CH32:CI32+'[11]МЕТАЛЛОСТРОЙ  Нояб.'!CH32:CI32,'[11]МЕТАЛЛОСТРОЙ  Нояб.'!CH32:CI32,'[12]МЕТАЛЛОСТРОЙ  Дек.'!CH32:CI32)</f>
        <v>4.9960000000000004</v>
      </c>
      <c r="CJ37" s="47"/>
      <c r="CK37" s="49">
        <f>SUM('[1]МЕТАЛЛОСТРОЙ Янв.'!CJ32:CK32,'[2]МЕТАЛЛОСТРОЙ Февр.'!CJ32:CK32,'[3]МЕТАЛЛОСТРОЙ Март'!CJ32:CK32,'[4]МЕТАЛЛОСТРОЙ  Апр.'!CJ32:CK32,'[5]МЕТАЛЛОСТРОЙ Май'!CJ32:CK32,'[6]МЕТАЛЛОСТРОЙ Июнь'!CJ32:CK32,'[7]МЕТАЛЛОСТРОЙ  Июль'!CJ32:CK32,'[8]МЕТАЛЛОСТРОЙ  Авг.'!CJ32:CK32,'[9]МЕТАЛЛОСТРОЙ  Сент.'!CJ32:CK32,'[10]МЕТАЛЛОСТРОЙ  Окт.'!CJ32:CK32+'[11]МЕТАЛЛОСТРОЙ  Нояб.'!CJ32:CK32,'[11]МЕТАЛЛОСТРОЙ  Нояб.'!CJ32:CK32,'[12]МЕТАЛЛОСТРОЙ  Дек.'!CJ32:CK32)</f>
        <v>0</v>
      </c>
      <c r="CL37" s="47"/>
      <c r="CM37" s="49">
        <f>SUM('[1]МЕТАЛЛОСТРОЙ Янв.'!CL32:CM32,'[2]МЕТАЛЛОСТРОЙ Февр.'!CL32:CM32,'[3]МЕТАЛЛОСТРОЙ Март'!CL32:CM32,'[4]МЕТАЛЛОСТРОЙ  Апр.'!CL32:CM32,'[5]МЕТАЛЛОСТРОЙ Май'!CL32:CM32,'[6]МЕТАЛЛОСТРОЙ Июнь'!CL32:CM32,'[7]МЕТАЛЛОСТРОЙ  Июль'!CL32:CM32,'[8]МЕТАЛЛОСТРОЙ  Авг.'!CL32:CM32,'[9]МЕТАЛЛОСТРОЙ  Сент.'!CL32:CM32,'[10]МЕТАЛЛОСТРОЙ  Окт.'!CL32:CM32+'[11]МЕТАЛЛОСТРОЙ  Нояб.'!CL32:CM32,'[11]МЕТАЛЛОСТРОЙ  Нояб.'!CL32:CM32,'[12]МЕТАЛЛОСТРОЙ  Дек.'!CL32:CM32)</f>
        <v>0</v>
      </c>
      <c r="CN37" s="47"/>
      <c r="CO37" s="49">
        <f>SUM('[1]МЕТАЛЛОСТРОЙ Янв.'!CN32:CO32,'[2]МЕТАЛЛОСТРОЙ Февр.'!CN32:CO32,'[3]МЕТАЛЛОСТРОЙ Март'!CN32:CO32,'[4]МЕТАЛЛОСТРОЙ  Апр.'!CN32:CO32,'[5]МЕТАЛЛОСТРОЙ Май'!CN32:CO32,'[6]МЕТАЛЛОСТРОЙ Июнь'!CN32:CO32,'[7]МЕТАЛЛОСТРОЙ  Июль'!CN32:CO32,'[8]МЕТАЛЛОСТРОЙ  Авг.'!CN32:CO32,'[9]МЕТАЛЛОСТРОЙ  Сент.'!CN32:CO32,'[10]МЕТАЛЛОСТРОЙ  Окт.'!CN32:CO32+'[11]МЕТАЛЛОСТРОЙ  Нояб.'!CN32:CO32,'[11]МЕТАЛЛОСТРОЙ  Нояб.'!CN32:CO32,'[12]МЕТАЛЛОСТРОЙ  Дек.'!CN32:CO32)</f>
        <v>0</v>
      </c>
      <c r="CQ37" s="94"/>
    </row>
    <row r="38" spans="1:95" ht="15.95" customHeight="1" x14ac:dyDescent="0.25">
      <c r="A38" s="198" t="s">
        <v>33</v>
      </c>
      <c r="B38" s="233" t="s">
        <v>19</v>
      </c>
      <c r="C38" s="22" t="s">
        <v>58</v>
      </c>
      <c r="D38" s="47"/>
      <c r="E38" s="49">
        <f>SUM('[1]МЕТАЛЛОСТРОЙ Янв.'!D33:E33,'[2]МЕТАЛЛОСТРОЙ Февр.'!D33:E33,'[3]МЕТАЛЛОСТРОЙ Март'!D33:E33,'[4]МЕТАЛЛОСТРОЙ  Апр.'!D33:E33,'[5]МЕТАЛЛОСТРОЙ Май'!D33:E33,'[6]МЕТАЛЛОСТРОЙ Июнь'!D33:E33,'[7]МЕТАЛЛОСТРОЙ  Июль'!D33:E33,'[8]МЕТАЛЛОСТРОЙ  Авг.'!D33:E33,'[9]МЕТАЛЛОСТРОЙ  Сент.'!D33:E33,'[10]МЕТАЛЛОСТРОЙ  Окт.'!D33:E33+'[11]МЕТАЛЛОСТРОЙ  Нояб.'!D33:E33,'[11]МЕТАЛЛОСТРОЙ  Нояб.'!D33:E33,'[12]МЕТАЛЛОСТРОЙ  Дек.'!D33:E33)</f>
        <v>0</v>
      </c>
      <c r="F38" s="47"/>
      <c r="G38" s="49">
        <f>SUM('[1]МЕТАЛЛОСТРОЙ Янв.'!F33:G33,'[2]МЕТАЛЛОСТРОЙ Февр.'!F33:G33,'[3]МЕТАЛЛОСТРОЙ Март'!F33:G33,'[4]МЕТАЛЛОСТРОЙ  Апр.'!F33:G33,'[5]МЕТАЛЛОСТРОЙ Май'!F33:G33,'[6]МЕТАЛЛОСТРОЙ Июнь'!F33:G33,'[7]МЕТАЛЛОСТРОЙ  Июль'!F33:G33,'[8]МЕТАЛЛОСТРОЙ  Авг.'!F33:G33,'[9]МЕТАЛЛОСТРОЙ  Сент.'!F33:G33,'[10]МЕТАЛЛОСТРОЙ  Окт.'!F33:G33+'[11]МЕТАЛЛОСТРОЙ  Нояб.'!F33:G33,'[11]МЕТАЛЛОСТРОЙ  Нояб.'!F33:G33,'[12]МЕТАЛЛОСТРОЙ  Дек.'!F33:G33)</f>
        <v>1.7</v>
      </c>
      <c r="H38" s="47"/>
      <c r="I38" s="49">
        <f>SUM('[1]МЕТАЛЛОСТРОЙ Янв.'!H33:I33,'[2]МЕТАЛЛОСТРОЙ Февр.'!H33:I33,'[3]МЕТАЛЛОСТРОЙ Март'!H33:I33,'[4]МЕТАЛЛОСТРОЙ  Апр.'!H33:I33,'[5]МЕТАЛЛОСТРОЙ Май'!H33:I33,'[6]МЕТАЛЛОСТРОЙ Июнь'!H33:I33,'[7]МЕТАЛЛОСТРОЙ  Июль'!H33:I33,'[8]МЕТАЛЛОСТРОЙ  Авг.'!H33:I33,'[9]МЕТАЛЛОСТРОЙ  Сент.'!H33:I33,'[10]МЕТАЛЛОСТРОЙ  Окт.'!H33:I33+'[11]МЕТАЛЛОСТРОЙ  Нояб.'!H33:I33,'[11]МЕТАЛЛОСТРОЙ  Нояб.'!H33:I33,'[12]МЕТАЛЛОСТРОЙ  Дек.'!H33:I33)</f>
        <v>1.2</v>
      </c>
      <c r="J38" s="47"/>
      <c r="K38" s="49">
        <f>SUM('[1]МЕТАЛЛОСТРОЙ Янв.'!J33:K33,'[2]МЕТАЛЛОСТРОЙ Февр.'!J33:K33,'[3]МЕТАЛЛОСТРОЙ Март'!J33:K33,'[4]МЕТАЛЛОСТРОЙ  Апр.'!J33:K33,'[5]МЕТАЛЛОСТРОЙ Май'!J33:K33,'[6]МЕТАЛЛОСТРОЙ Июнь'!J33:K33,'[7]МЕТАЛЛОСТРОЙ  Июль'!J33:K33,'[8]МЕТАЛЛОСТРОЙ  Авг.'!J33:K33,'[9]МЕТАЛЛОСТРОЙ  Сент.'!J33:K33,'[10]МЕТАЛЛОСТРОЙ  Окт.'!J33:K33+'[11]МЕТАЛЛОСТРОЙ  Нояб.'!J33:K33,'[11]МЕТАЛЛОСТРОЙ  Нояб.'!J33:K33,'[12]МЕТАЛЛОСТРОЙ  Дек.'!J33:K33)</f>
        <v>1.5</v>
      </c>
      <c r="L38" s="47"/>
      <c r="M38" s="49">
        <f>SUM('[1]МЕТАЛЛОСТРОЙ Янв.'!L33:M33,'[2]МЕТАЛЛОСТРОЙ Февр.'!L33:M33,'[3]МЕТАЛЛОСТРОЙ Март'!L33:M33,'[4]МЕТАЛЛОСТРОЙ  Апр.'!L33:M33,'[5]МЕТАЛЛОСТРОЙ Май'!L33:M33,'[6]МЕТАЛЛОСТРОЙ Июнь'!L33:M33,'[7]МЕТАЛЛОСТРОЙ  Июль'!L33:M33,'[8]МЕТАЛЛОСТРОЙ  Авг.'!L33:M33,'[9]МЕТАЛЛОСТРОЙ  Сент.'!L33:M33,'[10]МЕТАЛЛОСТРОЙ  Окт.'!L33:M33+'[11]МЕТАЛЛОСТРОЙ  Нояб.'!L33:M33,'[11]МЕТАЛЛОСТРОЙ  Нояб.'!L33:M33,'[12]МЕТАЛЛОСТРОЙ  Дек.'!L33:M33)</f>
        <v>0.75</v>
      </c>
      <c r="N38" s="47"/>
      <c r="O38" s="49">
        <f>SUM('[1]МЕТАЛЛОСТРОЙ Янв.'!N33:O33,'[2]МЕТАЛЛОСТРОЙ Февр.'!N33:O33,'[3]МЕТАЛЛОСТРОЙ Март'!N33:O33,'[4]МЕТАЛЛОСТРОЙ  Апр.'!N33:O33,'[5]МЕТАЛЛОСТРОЙ Май'!N33:O33,'[6]МЕТАЛЛОСТРОЙ Июнь'!N33:O33,'[7]МЕТАЛЛОСТРОЙ  Июль'!N33:O33,'[8]МЕТАЛЛОСТРОЙ  Авг.'!N33:O33,'[9]МЕТАЛЛОСТРОЙ  Сент.'!N33:O33,'[10]МЕТАЛЛОСТРОЙ  Окт.'!N33:O33+'[11]МЕТАЛЛОСТРОЙ  Нояб.'!N33:O33,'[11]МЕТАЛЛОСТРОЙ  Нояб.'!N33:O33,'[12]МЕТАЛЛОСТРОЙ  Дек.'!N33:O33)</f>
        <v>0</v>
      </c>
      <c r="P38" s="47"/>
      <c r="Q38" s="49">
        <f>SUM('[1]МЕТАЛЛОСТРОЙ Янв.'!P33:Q33,'[2]МЕТАЛЛОСТРОЙ Февр.'!P33:Q33,'[3]МЕТАЛЛОСТРОЙ Март'!P33:Q33,'[4]МЕТАЛЛОСТРОЙ  Апр.'!P33:Q33,'[5]МЕТАЛЛОСТРОЙ Май'!P33:Q33,'[6]МЕТАЛЛОСТРОЙ Июнь'!P33:Q33,'[7]МЕТАЛЛОСТРОЙ  Июль'!P33:Q33,'[8]МЕТАЛЛОСТРОЙ  Авг.'!P33:Q33,'[9]МЕТАЛЛОСТРОЙ  Сент.'!P33:Q33,'[10]МЕТАЛЛОСТРОЙ  Окт.'!P33:Q33+'[11]МЕТАЛЛОСТРОЙ  Нояб.'!P33:Q33,'[11]МЕТАЛЛОСТРОЙ  Нояб.'!P33:Q33,'[12]МЕТАЛЛОСТРОЙ  Дек.'!P33:Q33)</f>
        <v>0</v>
      </c>
      <c r="R38" s="47"/>
      <c r="S38" s="49">
        <f>SUM('[1]МЕТАЛЛОСТРОЙ Янв.'!R33:S33,'[2]МЕТАЛЛОСТРОЙ Февр.'!R33:S33,'[3]МЕТАЛЛОСТРОЙ Март'!R33:S33,'[4]МЕТАЛЛОСТРОЙ  Апр.'!R33:S33,'[5]МЕТАЛЛОСТРОЙ Май'!R33:S33,'[6]МЕТАЛЛОСТРОЙ Июнь'!R33:S33,'[7]МЕТАЛЛОСТРОЙ  Июль'!R33:S33,'[8]МЕТАЛЛОСТРОЙ  Авг.'!R33:S33,'[9]МЕТАЛЛОСТРОЙ  Сент.'!R33:S33,'[10]МЕТАЛЛОСТРОЙ  Окт.'!R33:S33+'[11]МЕТАЛЛОСТРОЙ  Нояб.'!R33:S33,'[11]МЕТАЛЛОСТРОЙ  Нояб.'!R33:S33,'[12]МЕТАЛЛОСТРОЙ  Дек.'!R33:S33)</f>
        <v>0</v>
      </c>
      <c r="T38" s="47"/>
      <c r="U38" s="49">
        <f>SUM('[1]МЕТАЛЛОСТРОЙ Янв.'!T33:U33,'[2]МЕТАЛЛОСТРОЙ Февр.'!T33:U33,'[3]МЕТАЛЛОСТРОЙ Март'!T33:U33,'[4]МЕТАЛЛОСТРОЙ  Апр.'!T33:U33,'[5]МЕТАЛЛОСТРОЙ Май'!T33:U33,'[6]МЕТАЛЛОСТРОЙ Июнь'!T33:U33,'[7]МЕТАЛЛОСТРОЙ  Июль'!T33:U33,'[8]МЕТАЛЛОСТРОЙ  Авг.'!T33:U33,'[9]МЕТАЛЛОСТРОЙ  Сент.'!T33:U33,'[10]МЕТАЛЛОСТРОЙ  Окт.'!T33:U33+'[11]МЕТАЛЛОСТРОЙ  Нояб.'!T33:U33,'[11]МЕТАЛЛОСТРОЙ  Нояб.'!T33:U33,'[12]МЕТАЛЛОСТРОЙ  Дек.'!T33:U33)</f>
        <v>0</v>
      </c>
      <c r="V38" s="47"/>
      <c r="W38" s="49">
        <f>SUM('[1]МЕТАЛЛОСТРОЙ Янв.'!V33:W33,'[2]МЕТАЛЛОСТРОЙ Февр.'!V33:W33,'[3]МЕТАЛЛОСТРОЙ Март'!V33:W33,'[4]МЕТАЛЛОСТРОЙ  Апр.'!V33:W33,'[5]МЕТАЛЛОСТРОЙ Май'!V33:W33,'[6]МЕТАЛЛОСТРОЙ Июнь'!V33:W33,'[7]МЕТАЛЛОСТРОЙ  Июль'!V33:W33,'[8]МЕТАЛЛОСТРОЙ  Авг.'!V33:W33,'[9]МЕТАЛЛОСТРОЙ  Сент.'!V33:W33,'[10]МЕТАЛЛОСТРОЙ  Окт.'!V33:W33+'[11]МЕТАЛЛОСТРОЙ  Нояб.'!V33:W33,'[11]МЕТАЛЛОСТРОЙ  Нояб.'!V33:W33,'[12]МЕТАЛЛОСТРОЙ  Дек.'!V33:W33)</f>
        <v>0</v>
      </c>
      <c r="X38" s="47"/>
      <c r="Y38" s="49">
        <f>SUM('[1]МЕТАЛЛОСТРОЙ Янв.'!X33:Y33,'[2]МЕТАЛЛОСТРОЙ Февр.'!X33:Y33,'[3]МЕТАЛЛОСТРОЙ Март'!X33:Y33,'[4]МЕТАЛЛОСТРОЙ  Апр.'!X33:Y33,'[5]МЕТАЛЛОСТРОЙ Май'!X33:Y33,'[6]МЕТАЛЛОСТРОЙ Июнь'!X33:Y33,'[7]МЕТАЛЛОСТРОЙ  Июль'!X33:Y33,'[8]МЕТАЛЛОСТРОЙ  Авг.'!X33:Y33,'[9]МЕТАЛЛОСТРОЙ  Сент.'!X33:Y33,'[10]МЕТАЛЛОСТРОЙ  Окт.'!X33:Y33+'[11]МЕТАЛЛОСТРОЙ  Нояб.'!X33:Y33,'[11]МЕТАЛЛОСТРОЙ  Нояб.'!X33:Y33,'[12]МЕТАЛЛОСТРОЙ  Дек.'!X33:Y33)</f>
        <v>0</v>
      </c>
      <c r="Z38" s="47"/>
      <c r="AA38" s="49">
        <f>SUM('[1]МЕТАЛЛОСТРОЙ Янв.'!Z33:AA33,'[2]МЕТАЛЛОСТРОЙ Февр.'!Z33:AA33,'[3]МЕТАЛЛОСТРОЙ Март'!Z33:AA33,'[4]МЕТАЛЛОСТРОЙ  Апр.'!Z33:AA33,'[5]МЕТАЛЛОСТРОЙ Май'!Z33:AA33,'[6]МЕТАЛЛОСТРОЙ Июнь'!Z33:AA33,'[7]МЕТАЛЛОСТРОЙ  Июль'!Z33:AA33,'[8]МЕТАЛЛОСТРОЙ  Авг.'!Z33:AA33,'[9]МЕТАЛЛОСТРОЙ  Сент.'!Z33:AA33,'[10]МЕТАЛЛОСТРОЙ  Окт.'!Z33:AA33+'[11]МЕТАЛЛОСТРОЙ  Нояб.'!Z33:AA33,'[11]МЕТАЛЛОСТРОЙ  Нояб.'!Z33:AA33,'[12]МЕТАЛЛОСТРОЙ  Дек.'!Z33:AA33)</f>
        <v>0</v>
      </c>
      <c r="AB38" s="47"/>
      <c r="AC38" s="49">
        <f>SUM('[1]МЕТАЛЛОСТРОЙ Янв.'!AB33:AC33,'[2]МЕТАЛЛОСТРОЙ Февр.'!AB33:AC33,'[3]МЕТАЛЛОСТРОЙ Март'!AB33:AC33,'[4]МЕТАЛЛОСТРОЙ  Апр.'!AB33:AC33,'[5]МЕТАЛЛОСТРОЙ Май'!AB33:AC33,'[6]МЕТАЛЛОСТРОЙ Июнь'!AB33:AC33,'[7]МЕТАЛЛОСТРОЙ  Июль'!AB33:AC33,'[8]МЕТАЛЛОСТРОЙ  Авг.'!AB33:AC33,'[9]МЕТАЛЛОСТРОЙ  Сент.'!AB33:AC33,'[10]МЕТАЛЛОСТРОЙ  Окт.'!AB33:AC33+'[11]МЕТАЛЛОСТРОЙ  Нояб.'!AB33:AC33,'[11]МЕТАЛЛОСТРОЙ  Нояб.'!AB33:AC33,'[12]МЕТАЛЛОСТРОЙ  Дек.'!AB33:AC33)</f>
        <v>0</v>
      </c>
      <c r="AD38" s="47">
        <v>30</v>
      </c>
      <c r="AE38" s="49">
        <f>SUM('[1]МЕТАЛЛОСТРОЙ Янв.'!AD33:AE33,'[2]МЕТАЛЛОСТРОЙ Февр.'!AD33:AE33,'[3]МЕТАЛЛОСТРОЙ Март'!AD33:AE33,'[4]МЕТАЛЛОСТРОЙ  Апр.'!AD33:AE33,'[5]МЕТАЛЛОСТРОЙ Май'!AD33:AE33,'[6]МЕТАЛЛОСТРОЙ Июнь'!AD33:AE33,'[7]МЕТАЛЛОСТРОЙ  Июль'!AD33:AE33,'[8]МЕТАЛЛОСТРОЙ  Авг.'!AD33:AE33,'[9]МЕТАЛЛОСТРОЙ  Сент.'!AD33:AE33,'[10]МЕТАЛЛОСТРОЙ  Окт.'!AD33:AE33+'[11]МЕТАЛЛОСТРОЙ  Нояб.'!AD33:AE33,'[11]МЕТАЛЛОСТРОЙ  Нояб.'!AD33:AE33,'[12]МЕТАЛЛОСТРОЙ  Дек.'!AD33:AE33)</f>
        <v>0</v>
      </c>
      <c r="AF38" s="47"/>
      <c r="AG38" s="49">
        <f>SUM('[1]МЕТАЛЛОСТРОЙ Янв.'!AF33:AG33,'[2]МЕТАЛЛОСТРОЙ Февр.'!AF33:AG33,'[3]МЕТАЛЛОСТРОЙ Март'!AF33:AG33,'[4]МЕТАЛЛОСТРОЙ  Апр.'!AF33:AG33,'[5]МЕТАЛЛОСТРОЙ Май'!AF33:AG33,'[6]МЕТАЛЛОСТРОЙ Июнь'!AF33:AG33,'[7]МЕТАЛЛОСТРОЙ  Июль'!AF33:AG33,'[8]МЕТАЛЛОСТРОЙ  Авг.'!AF33:AG33,'[9]МЕТАЛЛОСТРОЙ  Сент.'!AF33:AG33,'[10]МЕТАЛЛОСТРОЙ  Окт.'!AF33:AG33+'[11]МЕТАЛЛОСТРОЙ  Нояб.'!AF33:AG33,'[11]МЕТАЛЛОСТРОЙ  Нояб.'!AF33:AG33,'[12]МЕТАЛЛОСТРОЙ  Дек.'!AF33:AG33)</f>
        <v>0</v>
      </c>
      <c r="AH38" s="47"/>
      <c r="AI38" s="49">
        <f>SUM('[1]МЕТАЛЛОСТРОЙ Янв.'!AH33:AI33,'[2]МЕТАЛЛОСТРОЙ Февр.'!AH33:AI33,'[3]МЕТАЛЛОСТРОЙ Март'!AH33:AI33,'[4]МЕТАЛЛОСТРОЙ  Апр.'!AH33:AI33,'[5]МЕТАЛЛОСТРОЙ Май'!AH33:AI33,'[6]МЕТАЛЛОСТРОЙ Июнь'!AH33:AI33,'[7]МЕТАЛЛОСТРОЙ  Июль'!AH33:AI33,'[8]МЕТАЛЛОСТРОЙ  Авг.'!AH33:AI33,'[9]МЕТАЛЛОСТРОЙ  Сент.'!AH33:AI33,'[10]МЕТАЛЛОСТРОЙ  Окт.'!AH33:AI33+'[11]МЕТАЛЛОСТРОЙ  Нояб.'!AH33:AI33,'[11]МЕТАЛЛОСТРОЙ  Нояб.'!AH33:AI33,'[12]МЕТАЛЛОСТРОЙ  Дек.'!AH33:AI33)</f>
        <v>0</v>
      </c>
      <c r="AJ38" s="47"/>
      <c r="AK38" s="49">
        <f>SUM('[1]МЕТАЛЛОСТРОЙ Янв.'!AJ33:AK33,'[2]МЕТАЛЛОСТРОЙ Февр.'!AJ33:AK33,'[3]МЕТАЛЛОСТРОЙ Март'!AJ33:AK33,'[4]МЕТАЛЛОСТРОЙ  Апр.'!AJ33:AK33,'[5]МЕТАЛЛОСТРОЙ Май'!AJ33:AK33,'[6]МЕТАЛЛОСТРОЙ Июнь'!AJ33:AK33,'[7]МЕТАЛЛОСТРОЙ  Июль'!AJ33:AK33,'[8]МЕТАЛЛОСТРОЙ  Авг.'!AJ33:AK33,'[9]МЕТАЛЛОСТРОЙ  Сент.'!AJ33:AK33,'[10]МЕТАЛЛОСТРОЙ  Окт.'!AJ33:AK33+'[11]МЕТАЛЛОСТРОЙ  Нояб.'!AJ33:AK33,'[11]МЕТАЛЛОСТРОЙ  Нояб.'!AJ33:AK33,'[12]МЕТАЛЛОСТРОЙ  Дек.'!AJ33:AK33)</f>
        <v>0</v>
      </c>
      <c r="AL38" s="47"/>
      <c r="AM38" s="49">
        <f>SUM('[1]МЕТАЛЛОСТРОЙ Янв.'!AL33:AM33,'[2]МЕТАЛЛОСТРОЙ Февр.'!AL33:AM33,'[3]МЕТАЛЛОСТРОЙ Март'!AL33:AM33,'[4]МЕТАЛЛОСТРОЙ  Апр.'!AL33:AM33,'[5]МЕТАЛЛОСТРОЙ Май'!AL33:AM33,'[6]МЕТАЛЛОСТРОЙ Июнь'!AL33:AM33,'[7]МЕТАЛЛОСТРОЙ  Июль'!AL33:AM33,'[8]МЕТАЛЛОСТРОЙ  Авг.'!AL33:AM33,'[9]МЕТАЛЛОСТРОЙ  Сент.'!AL33:AM33,'[10]МЕТАЛЛОСТРОЙ  Окт.'!AL33:AM33+'[11]МЕТАЛЛОСТРОЙ  Нояб.'!AL33:AM33,'[11]МЕТАЛЛОСТРОЙ  Нояб.'!AL33:AM33,'[12]МЕТАЛЛОСТРОЙ  Дек.'!AL33:AM33)</f>
        <v>0</v>
      </c>
      <c r="AN38" s="47"/>
      <c r="AO38" s="49">
        <f>SUM('[1]МЕТАЛЛОСТРОЙ Янв.'!AN33:AO33,'[2]МЕТАЛЛОСТРОЙ Февр.'!AN33:AO33,'[3]МЕТАЛЛОСТРОЙ Март'!AN33:AO33,'[4]МЕТАЛЛОСТРОЙ  Апр.'!AN33:AO33,'[5]МЕТАЛЛОСТРОЙ Май'!AN33:AO33,'[6]МЕТАЛЛОСТРОЙ Июнь'!AN33:AO33,'[7]МЕТАЛЛОСТРОЙ  Июль'!AN33:AO33,'[8]МЕТАЛЛОСТРОЙ  Авг.'!AN33:AO33,'[9]МЕТАЛЛОСТРОЙ  Сент.'!AN33:AO33,'[10]МЕТАЛЛОСТРОЙ  Окт.'!AN33:AO33+'[11]МЕТАЛЛОСТРОЙ  Нояб.'!AN33:AO33,'[11]МЕТАЛЛОСТРОЙ  Нояб.'!AN33:AO33,'[12]МЕТАЛЛОСТРОЙ  Дек.'!AN33:AO33)</f>
        <v>0</v>
      </c>
      <c r="AP38" s="47"/>
      <c r="AQ38" s="49">
        <f>SUM('[1]МЕТАЛЛОСТРОЙ Янв.'!AP33:AQ33,'[2]МЕТАЛЛОСТРОЙ Февр.'!AP33:AQ33,'[3]МЕТАЛЛОСТРОЙ Март'!AP33:AQ33,'[4]МЕТАЛЛОСТРОЙ  Апр.'!AP33:AQ33,'[5]МЕТАЛЛОСТРОЙ Май'!AP33:AQ33,'[6]МЕТАЛЛОСТРОЙ Июнь'!AP33:AQ33,'[7]МЕТАЛЛОСТРОЙ  Июль'!AP33:AQ33,'[8]МЕТАЛЛОСТРОЙ  Авг.'!AP33:AQ33,'[9]МЕТАЛЛОСТРОЙ  Сент.'!AP33:AQ33,'[10]МЕТАЛЛОСТРОЙ  Окт.'!AP33:AQ33+'[11]МЕТАЛЛОСТРОЙ  Нояб.'!AP33:AQ33,'[11]МЕТАЛЛОСТРОЙ  Нояб.'!AP33:AQ33,'[12]МЕТАЛЛОСТРОЙ  Дек.'!AP33:AQ33)</f>
        <v>0</v>
      </c>
      <c r="AR38" s="47"/>
      <c r="AS38" s="49">
        <f>SUM('[1]МЕТАЛЛОСТРОЙ Янв.'!AR33:AS33,'[2]МЕТАЛЛОСТРОЙ Февр.'!AR33:AS33,'[3]МЕТАЛЛОСТРОЙ Март'!AR33:AS33,'[4]МЕТАЛЛОСТРОЙ  Апр.'!AR33:AS33,'[5]МЕТАЛЛОСТРОЙ Май'!AR33:AS33,'[6]МЕТАЛЛОСТРОЙ Июнь'!AR33:AS33,'[7]МЕТАЛЛОСТРОЙ  Июль'!AR33:AS33,'[8]МЕТАЛЛОСТРОЙ  Авг.'!AR33:AS33,'[9]МЕТАЛЛОСТРОЙ  Сент.'!AR33:AS33,'[10]МЕТАЛЛОСТРОЙ  Окт.'!AR33:AS33+'[11]МЕТАЛЛОСТРОЙ  Нояб.'!AR33:AS33,'[11]МЕТАЛЛОСТРОЙ  Нояб.'!AR33:AS33,'[12]МЕТАЛЛОСТРОЙ  Дек.'!AR33:AS33)</f>
        <v>0</v>
      </c>
      <c r="AT38" s="47"/>
      <c r="AU38" s="49">
        <f>SUM('[1]МЕТАЛЛОСТРОЙ Янв.'!AT33:AU33,'[2]МЕТАЛЛОСТРОЙ Февр.'!AT33:AU33,'[3]МЕТАЛЛОСТРОЙ Март'!AT33:AU33,'[4]МЕТАЛЛОСТРОЙ  Апр.'!AT33:AU33,'[5]МЕТАЛЛОСТРОЙ Май'!AT33:AU33,'[6]МЕТАЛЛОСТРОЙ Июнь'!AT33:AU33,'[7]МЕТАЛЛОСТРОЙ  Июль'!AT33:AU33,'[8]МЕТАЛЛОСТРОЙ  Авг.'!AT33:AU33,'[9]МЕТАЛЛОСТРОЙ  Сент.'!AT33:AU33,'[10]МЕТАЛЛОСТРОЙ  Окт.'!AT33:AU33+'[11]МЕТАЛЛОСТРОЙ  Нояб.'!AT33:AU33,'[11]МЕТАЛЛОСТРОЙ  Нояб.'!AT33:AU33,'[12]МЕТАЛЛОСТРОЙ  Дек.'!AT33:AU33)</f>
        <v>0</v>
      </c>
      <c r="AV38" s="47"/>
      <c r="AW38" s="49">
        <f>SUM('[1]МЕТАЛЛОСТРОЙ Янв.'!AV33:AW33,'[2]МЕТАЛЛОСТРОЙ Февр.'!AV33:AW33,'[3]МЕТАЛЛОСТРОЙ Март'!AV33:AW33,'[4]МЕТАЛЛОСТРОЙ  Апр.'!AV33:AW33,'[5]МЕТАЛЛОСТРОЙ Май'!AV33:AW33,'[6]МЕТАЛЛОСТРОЙ Июнь'!AV33:AW33,'[7]МЕТАЛЛОСТРОЙ  Июль'!AV33:AW33,'[8]МЕТАЛЛОСТРОЙ  Авг.'!AV33:AW33,'[9]МЕТАЛЛОСТРОЙ  Сент.'!AV33:AW33,'[10]МЕТАЛЛОСТРОЙ  Окт.'!AV33:AW33+'[11]МЕТАЛЛОСТРОЙ  Нояб.'!AV33:AW33,'[11]МЕТАЛЛОСТРОЙ  Нояб.'!AV33:AW33,'[12]МЕТАЛЛОСТРОЙ  Дек.'!AV33:AW33)</f>
        <v>0</v>
      </c>
      <c r="AX38" s="47"/>
      <c r="AY38" s="49">
        <f>SUM('[1]МЕТАЛЛОСТРОЙ Янв.'!AX33:AY33,'[2]МЕТАЛЛОСТРОЙ Февр.'!AX33:AY33,'[3]МЕТАЛЛОСТРОЙ Март'!AX33:AY33,'[4]МЕТАЛЛОСТРОЙ  Апр.'!AX33:AY33,'[5]МЕТАЛЛОСТРОЙ Май'!AX33:AY33,'[6]МЕТАЛЛОСТРОЙ Июнь'!AX33:AY33,'[7]МЕТАЛЛОСТРОЙ  Июль'!AX33:AY33,'[8]МЕТАЛЛОСТРОЙ  Авг.'!AX33:AY33,'[9]МЕТАЛЛОСТРОЙ  Сент.'!AX33:AY33,'[10]МЕТАЛЛОСТРОЙ  Окт.'!AX33:AY33+'[11]МЕТАЛЛОСТРОЙ  Нояб.'!AX33:AY33,'[11]МЕТАЛЛОСТРОЙ  Нояб.'!AX33:AY33,'[12]МЕТАЛЛОСТРОЙ  Дек.'!AX33:AY33)</f>
        <v>0</v>
      </c>
      <c r="AZ38" s="47"/>
      <c r="BA38" s="49">
        <f>SUM('[1]МЕТАЛЛОСТРОЙ Янв.'!AZ33:BA33,'[2]МЕТАЛЛОСТРОЙ Февр.'!AZ33:BA33,'[3]МЕТАЛЛОСТРОЙ Март'!AZ33:BA33,'[4]МЕТАЛЛОСТРОЙ  Апр.'!AZ33:BA33,'[5]МЕТАЛЛОСТРОЙ Май'!AZ33:BA33,'[6]МЕТАЛЛОСТРОЙ Июнь'!AZ33:BA33,'[7]МЕТАЛЛОСТРОЙ  Июль'!AZ33:BA33,'[8]МЕТАЛЛОСТРОЙ  Авг.'!AZ33:BA33,'[9]МЕТАЛЛОСТРОЙ  Сент.'!AZ33:BA33,'[10]МЕТАЛЛОСТРОЙ  Окт.'!AZ33:BA33+'[11]МЕТАЛЛОСТРОЙ  Нояб.'!AZ33:BA33,'[11]МЕТАЛЛОСТРОЙ  Нояб.'!AZ33:BA33,'[12]МЕТАЛЛОСТРОЙ  Дек.'!AZ33:BA33)</f>
        <v>0</v>
      </c>
      <c r="BB38" s="47"/>
      <c r="BC38" s="49">
        <f>SUM('[1]МЕТАЛЛОСТРОЙ Янв.'!BB33:BC33,'[2]МЕТАЛЛОСТРОЙ Февр.'!BB33:BC33,'[3]МЕТАЛЛОСТРОЙ Март'!BB33:BC33,'[4]МЕТАЛЛОСТРОЙ  Апр.'!BB33:BC33,'[5]МЕТАЛЛОСТРОЙ Май'!BB33:BC33,'[6]МЕТАЛЛОСТРОЙ Июнь'!BB33:BC33,'[7]МЕТАЛЛОСТРОЙ  Июль'!BB33:BC33,'[8]МЕТАЛЛОСТРОЙ  Авг.'!BB33:BC33,'[9]МЕТАЛЛОСТРОЙ  Сент.'!BB33:BC33,'[10]МЕТАЛЛОСТРОЙ  Окт.'!BB33:BC33+'[11]МЕТАЛЛОСТРОЙ  Нояб.'!BB33:BC33,'[11]МЕТАЛЛОСТРОЙ  Нояб.'!BB33:BC33,'[12]МЕТАЛЛОСТРОЙ  Дек.'!BB33:BC33)</f>
        <v>0.75</v>
      </c>
      <c r="BD38" s="47"/>
      <c r="BE38" s="49">
        <f>SUM('[1]МЕТАЛЛОСТРОЙ Янв.'!BD33:BE33,'[2]МЕТАЛЛОСТРОЙ Февр.'!BD33:BE33,'[3]МЕТАЛЛОСТРОЙ Март'!BD33:BE33,'[4]МЕТАЛЛОСТРОЙ  Апр.'!BD33:BE33,'[5]МЕТАЛЛОСТРОЙ Май'!BD33:BE33,'[6]МЕТАЛЛОСТРОЙ Июнь'!BD33:BE33,'[7]МЕТАЛЛОСТРОЙ  Июль'!BD33:BE33,'[8]МЕТАЛЛОСТРОЙ  Авг.'!BD33:BE33,'[9]МЕТАЛЛОСТРОЙ  Сент.'!BD33:BE33,'[10]МЕТАЛЛОСТРОЙ  Окт.'!BD33:BE33+'[11]МЕТАЛЛОСТРОЙ  Нояб.'!BD33:BE33,'[11]МЕТАЛЛОСТРОЙ  Нояб.'!BD33:BE33,'[12]МЕТАЛЛОСТРОЙ  Дек.'!BD33:BE33)</f>
        <v>0</v>
      </c>
      <c r="BF38" s="47"/>
      <c r="BG38" s="49">
        <f>SUM('[1]МЕТАЛЛОСТРОЙ Янв.'!BF33:BG33,'[2]МЕТАЛЛОСТРОЙ Февр.'!BF33:BG33,'[3]МЕТАЛЛОСТРОЙ Март'!BF33:BG33,'[4]МЕТАЛЛОСТРОЙ  Апр.'!BF33:BG33,'[5]МЕТАЛЛОСТРОЙ Май'!BF33:BG33,'[6]МЕТАЛЛОСТРОЙ Июнь'!BF33:BG33,'[7]МЕТАЛЛОСТРОЙ  Июль'!BF33:BG33,'[8]МЕТАЛЛОСТРОЙ  Авг.'!BF33:BG33,'[9]МЕТАЛЛОСТРОЙ  Сент.'!BF33:BG33,'[10]МЕТАЛЛОСТРОЙ  Окт.'!BF33:BG33+'[11]МЕТАЛЛОСТРОЙ  Нояб.'!BF33:BG33,'[11]МЕТАЛЛОСТРОЙ  Нояб.'!BF33:BG33,'[12]МЕТАЛЛОСТРОЙ  Дек.'!BF33:BG33)</f>
        <v>0</v>
      </c>
      <c r="BH38" s="47"/>
      <c r="BI38" s="49">
        <f>SUM('[1]МЕТАЛЛОСТРОЙ Янв.'!BH33:BI33,'[2]МЕТАЛЛОСТРОЙ Февр.'!BH33:BI33,'[3]МЕТАЛЛОСТРОЙ Март'!BH33:BI33,'[4]МЕТАЛЛОСТРОЙ  Апр.'!BH33:BI33,'[5]МЕТАЛЛОСТРОЙ Май'!BH33:BI33,'[6]МЕТАЛЛОСТРОЙ Июнь'!BH33:BI33,'[7]МЕТАЛЛОСТРОЙ  Июль'!BH33:BI33,'[8]МЕТАЛЛОСТРОЙ  Авг.'!BH33:BI33,'[9]МЕТАЛЛОСТРОЙ  Сент.'!BH33:BI33,'[10]МЕТАЛЛОСТРОЙ  Окт.'!BH33:BI33+'[11]МЕТАЛЛОСТРОЙ  Нояб.'!BH33:BI33,'[11]МЕТАЛЛОСТРОЙ  Нояб.'!BH33:BI33,'[12]МЕТАЛЛОСТРОЙ  Дек.'!BH33:BI33)</f>
        <v>1.25</v>
      </c>
      <c r="BJ38" s="47"/>
      <c r="BK38" s="49">
        <f>SUM('[1]МЕТАЛЛОСТРОЙ Янв.'!BJ33:BK33,'[2]МЕТАЛЛОСТРОЙ Февр.'!BJ33:BK33,'[3]МЕТАЛЛОСТРОЙ Март'!BJ33:BK33,'[4]МЕТАЛЛОСТРОЙ  Апр.'!BJ33:BK33,'[5]МЕТАЛЛОСТРОЙ Май'!BJ33:BK33,'[6]МЕТАЛЛОСТРОЙ Июнь'!BJ33:BK33,'[7]МЕТАЛЛОСТРОЙ  Июль'!BJ33:BK33,'[8]МЕТАЛЛОСТРОЙ  Авг.'!BJ33:BK33,'[9]МЕТАЛЛОСТРОЙ  Сент.'!BJ33:BK33,'[10]МЕТАЛЛОСТРОЙ  Окт.'!BJ33:BK33+'[11]МЕТАЛЛОСТРОЙ  Нояб.'!BJ33:BK33,'[11]МЕТАЛЛОСТРОЙ  Нояб.'!BJ33:BK33,'[12]МЕТАЛЛОСТРОЙ  Дек.'!BJ33:BK33)</f>
        <v>0</v>
      </c>
      <c r="BL38" s="47"/>
      <c r="BM38" s="49">
        <f>SUM('[1]МЕТАЛЛОСТРОЙ Янв.'!BL33:BM33,'[2]МЕТАЛЛОСТРОЙ Февр.'!BL33:BM33,'[3]МЕТАЛЛОСТРОЙ Март'!BL33:BM33,'[4]МЕТАЛЛОСТРОЙ  Апр.'!BL33:BM33,'[5]МЕТАЛЛОСТРОЙ Май'!BL33:BM33,'[6]МЕТАЛЛОСТРОЙ Июнь'!BL33:BM33,'[7]МЕТАЛЛОСТРОЙ  Июль'!BL33:BM33,'[8]МЕТАЛЛОСТРОЙ  Авг.'!BL33:BM33,'[9]МЕТАЛЛОСТРОЙ  Сент.'!BL33:BM33,'[10]МЕТАЛЛОСТРОЙ  Окт.'!BL33:BM33+'[11]МЕТАЛЛОСТРОЙ  Нояб.'!BL33:BM33,'[11]МЕТАЛЛОСТРОЙ  Нояб.'!BL33:BM33,'[12]МЕТАЛЛОСТРОЙ  Дек.'!BL33:BM33)</f>
        <v>0</v>
      </c>
      <c r="BN38" s="47"/>
      <c r="BO38" s="49">
        <f>SUM('[1]МЕТАЛЛОСТРОЙ Янв.'!BN33:BO33,'[2]МЕТАЛЛОСТРОЙ Февр.'!BN33:BO33,'[3]МЕТАЛЛОСТРОЙ Март'!BN33:BO33,'[4]МЕТАЛЛОСТРОЙ  Апр.'!BN33:BO33,'[5]МЕТАЛЛОСТРОЙ Май'!BN33:BO33,'[6]МЕТАЛЛОСТРОЙ Июнь'!BN33:BO33,'[7]МЕТАЛЛОСТРОЙ  Июль'!BN33:BO33,'[8]МЕТАЛЛОСТРОЙ  Авг.'!BN33:BO33,'[9]МЕТАЛЛОСТРОЙ  Сент.'!BN33:BO33,'[10]МЕТАЛЛОСТРОЙ  Окт.'!BN33:BO33+'[11]МЕТАЛЛОСТРОЙ  Нояб.'!BN33:BO33,'[11]МЕТАЛЛОСТРОЙ  Нояб.'!BN33:BO33,'[12]МЕТАЛЛОСТРОЙ  Дек.'!BN33:BO33)</f>
        <v>0</v>
      </c>
      <c r="BP38" s="47"/>
      <c r="BQ38" s="49">
        <f>SUM('[1]МЕТАЛЛОСТРОЙ Янв.'!BP33:BQ33,'[2]МЕТАЛЛОСТРОЙ Февр.'!BP33:BQ33,'[3]МЕТАЛЛОСТРОЙ Март'!BP33:BQ33,'[4]МЕТАЛЛОСТРОЙ  Апр.'!BP33:BQ33,'[5]МЕТАЛЛОСТРОЙ Май'!BP33:BQ33,'[6]МЕТАЛЛОСТРОЙ Июнь'!BP33:BQ33,'[7]МЕТАЛЛОСТРОЙ  Июль'!BP33:BQ33,'[8]МЕТАЛЛОСТРОЙ  Авг.'!BP33:BQ33,'[9]МЕТАЛЛОСТРОЙ  Сент.'!BP33:BQ33,'[10]МЕТАЛЛОСТРОЙ  Окт.'!BP33:BQ33+'[11]МЕТАЛЛОСТРОЙ  Нояб.'!BP33:BQ33,'[11]МЕТАЛЛОСТРОЙ  Нояб.'!BP33:BQ33,'[12]МЕТАЛЛОСТРОЙ  Дек.'!BP33:BQ33)</f>
        <v>1.25</v>
      </c>
      <c r="BR38" s="47"/>
      <c r="BS38" s="49">
        <f>SUM('[1]МЕТАЛЛОСТРОЙ Янв.'!BR33:BS33,'[2]МЕТАЛЛОСТРОЙ Февр.'!BR33:BS33,'[3]МЕТАЛЛОСТРОЙ Март'!BR33:BS33,'[4]МЕТАЛЛОСТРОЙ  Апр.'!BR33:BS33,'[5]МЕТАЛЛОСТРОЙ Май'!BR33:BS33,'[6]МЕТАЛЛОСТРОЙ Июнь'!BR33:BS33,'[7]МЕТАЛЛОСТРОЙ  Июль'!BR33:BS33,'[8]МЕТАЛЛОСТРОЙ  Авг.'!BR33:BS33,'[9]МЕТАЛЛОСТРОЙ  Сент.'!BR33:BS33,'[10]МЕТАЛЛОСТРОЙ  Окт.'!BR33:BS33+'[11]МЕТАЛЛОСТРОЙ  Нояб.'!BR33:BS33,'[11]МЕТАЛЛОСТРОЙ  Нояб.'!BR33:BS33,'[12]МЕТАЛЛОСТРОЙ  Дек.'!BR33:BS33)</f>
        <v>0</v>
      </c>
      <c r="BT38" s="47"/>
      <c r="BU38" s="49">
        <f>SUM('[1]МЕТАЛЛОСТРОЙ Янв.'!BT33:BU33,'[2]МЕТАЛЛОСТРОЙ Февр.'!BT33:BU33,'[3]МЕТАЛЛОСТРОЙ Март'!BT33:BU33,'[4]МЕТАЛЛОСТРОЙ  Апр.'!BT33:BU33,'[5]МЕТАЛЛОСТРОЙ Май'!BT33:BU33,'[6]МЕТАЛЛОСТРОЙ Июнь'!BT33:BU33,'[7]МЕТАЛЛОСТРОЙ  Июль'!BT33:BU33,'[8]МЕТАЛЛОСТРОЙ  Авг.'!BT33:BU33,'[9]МЕТАЛЛОСТРОЙ  Сент.'!BT33:BU33,'[10]МЕТАЛЛОСТРОЙ  Окт.'!BT33:BU33+'[11]МЕТАЛЛОСТРОЙ  Нояб.'!BT33:BU33,'[11]МЕТАЛЛОСТРОЙ  Нояб.'!BT33:BU33,'[12]МЕТАЛЛОСТРОЙ  Дек.'!BT33:BU33)</f>
        <v>0</v>
      </c>
      <c r="BV38" s="47"/>
      <c r="BW38" s="49">
        <f>SUM('[1]МЕТАЛЛОСТРОЙ Янв.'!BV33:BW33,'[2]МЕТАЛЛОСТРОЙ Февр.'!BV33:BW33,'[3]МЕТАЛЛОСТРОЙ Март'!BV33:BW33,'[4]МЕТАЛЛОСТРОЙ  Апр.'!BV33:BW33,'[5]МЕТАЛЛОСТРОЙ Май'!BV33:BW33,'[6]МЕТАЛЛОСТРОЙ Июнь'!BV33:BW33,'[7]МЕТАЛЛОСТРОЙ  Июль'!BV33:BW33,'[8]МЕТАЛЛОСТРОЙ  Авг.'!BV33:BW33,'[9]МЕТАЛЛОСТРОЙ  Сент.'!BV33:BW33,'[10]МЕТАЛЛОСТРОЙ  Окт.'!BV33:BW33+'[11]МЕТАЛЛОСТРОЙ  Нояб.'!BV33:BW33,'[11]МЕТАЛЛОСТРОЙ  Нояб.'!BV33:BW33,'[12]МЕТАЛЛОСТРОЙ  Дек.'!BV33:BW33)</f>
        <v>0</v>
      </c>
      <c r="BX38" s="47"/>
      <c r="BY38" s="49">
        <f>SUM('[1]МЕТАЛЛОСТРОЙ Янв.'!BX33:BY33,'[2]МЕТАЛЛОСТРОЙ Февр.'!BX33:BY33,'[3]МЕТАЛЛОСТРОЙ Март'!BX33:BY33,'[4]МЕТАЛЛОСТРОЙ  Апр.'!BX33:BY33,'[5]МЕТАЛЛОСТРОЙ Май'!BX33:BY33,'[6]МЕТАЛЛОСТРОЙ Июнь'!BX33:BY33,'[7]МЕТАЛЛОСТРОЙ  Июль'!BX33:BY33,'[8]МЕТАЛЛОСТРОЙ  Авг.'!BX33:BY33,'[9]МЕТАЛЛОСТРОЙ  Сент.'!BX33:BY33,'[10]МЕТАЛЛОСТРОЙ  Окт.'!BX33:BY33+'[11]МЕТАЛЛОСТРОЙ  Нояб.'!BX33:BY33,'[11]МЕТАЛЛОСТРОЙ  Нояб.'!BX33:BY33,'[12]МЕТАЛЛОСТРОЙ  Дек.'!BX33:BY33)</f>
        <v>0</v>
      </c>
      <c r="BZ38" s="47"/>
      <c r="CA38" s="49">
        <f>SUM('[1]МЕТАЛЛОСТРОЙ Янв.'!BZ33:CA33,'[2]МЕТАЛЛОСТРОЙ Февр.'!BZ33:CA33,'[3]МЕТАЛЛОСТРОЙ Март'!BZ33:CA33,'[4]МЕТАЛЛОСТРОЙ  Апр.'!BZ33:CA33,'[5]МЕТАЛЛОСТРОЙ Май'!BZ33:CA33,'[6]МЕТАЛЛОСТРОЙ Июнь'!BZ33:CA33,'[7]МЕТАЛЛОСТРОЙ  Июль'!BZ33:CA33,'[8]МЕТАЛЛОСТРОЙ  Авг.'!BZ33:CA33,'[9]МЕТАЛЛОСТРОЙ  Сент.'!BZ33:CA33,'[10]МЕТАЛЛОСТРОЙ  Окт.'!BZ33:CA33+'[11]МЕТАЛЛОСТРОЙ  Нояб.'!BZ33:CA33,'[11]МЕТАЛЛОСТРОЙ  Нояб.'!BZ33:CA33,'[12]МЕТАЛЛОСТРОЙ  Дек.'!BZ33:CA33)</f>
        <v>0</v>
      </c>
      <c r="CB38" s="47"/>
      <c r="CC38" s="49">
        <f>SUM('[1]МЕТАЛЛОСТРОЙ Янв.'!CB33:CC33,'[2]МЕТАЛЛОСТРОЙ Февр.'!CB33:CC33,'[3]МЕТАЛЛОСТРОЙ Март'!CB33:CC33,'[4]МЕТАЛЛОСТРОЙ  Апр.'!CB33:CC33,'[5]МЕТАЛЛОСТРОЙ Май'!CB33:CC33,'[6]МЕТАЛЛОСТРОЙ Июнь'!CB33:CC33,'[7]МЕТАЛЛОСТРОЙ  Июль'!CB33:CC33,'[8]МЕТАЛЛОСТРОЙ  Авг.'!CB33:CC33,'[9]МЕТАЛЛОСТРОЙ  Сент.'!CB33:CC33,'[10]МЕТАЛЛОСТРОЙ  Окт.'!CB33:CC33+'[11]МЕТАЛЛОСТРОЙ  Нояб.'!CB33:CC33,'[11]МЕТАЛЛОСТРОЙ  Нояб.'!CB33:CC33,'[12]МЕТАЛЛОСТРОЙ  Дек.'!CB33:CC33)</f>
        <v>0</v>
      </c>
      <c r="CD38" s="47"/>
      <c r="CE38" s="49">
        <f>SUM('[1]МЕТАЛЛОСТРОЙ Янв.'!CD33:CE33,'[2]МЕТАЛЛОСТРОЙ Февр.'!CD33:CE33,'[3]МЕТАЛЛОСТРОЙ Март'!CD33:CE33,'[4]МЕТАЛЛОСТРОЙ  Апр.'!CD33:CE33,'[5]МЕТАЛЛОСТРОЙ Май'!CD33:CE33,'[6]МЕТАЛЛОСТРОЙ Июнь'!CD33:CE33,'[7]МЕТАЛЛОСТРОЙ  Июль'!CD33:CE33,'[8]МЕТАЛЛОСТРОЙ  Авг.'!CD33:CE33,'[9]МЕТАЛЛОСТРОЙ  Сент.'!CD33:CE33,'[10]МЕТАЛЛОСТРОЙ  Окт.'!CD33:CE33+'[11]МЕТАЛЛОСТРОЙ  Нояб.'!CD33:CE33,'[11]МЕТАЛЛОСТРОЙ  Нояб.'!CD33:CE33,'[12]МЕТАЛЛОСТРОЙ  Дек.'!CD33:CE33)</f>
        <v>0</v>
      </c>
      <c r="CF38" s="47"/>
      <c r="CG38" s="49">
        <f>SUM('[1]МЕТАЛЛОСТРОЙ Янв.'!CF33:CG33,'[2]МЕТАЛЛОСТРОЙ Февр.'!CF33:CG33,'[3]МЕТАЛЛОСТРОЙ Март'!CF33:CG33,'[4]МЕТАЛЛОСТРОЙ  Апр.'!CF33:CG33,'[5]МЕТАЛЛОСТРОЙ Май'!CF33:CG33,'[6]МЕТАЛЛОСТРОЙ Июнь'!CF33:CG33,'[7]МЕТАЛЛОСТРОЙ  Июль'!CF33:CG33,'[8]МЕТАЛЛОСТРОЙ  Авг.'!CF33:CG33,'[9]МЕТАЛЛОСТРОЙ  Сент.'!CF33:CG33,'[10]МЕТАЛЛОСТРОЙ  Окт.'!CF33:CG33+'[11]МЕТАЛЛОСТРОЙ  Нояб.'!CF33:CG33,'[11]МЕТАЛЛОСТРОЙ  Нояб.'!CF33:CG33,'[12]МЕТАЛЛОСТРОЙ  Дек.'!CF33:CG33)</f>
        <v>0</v>
      </c>
      <c r="CH38" s="47">
        <v>20</v>
      </c>
      <c r="CI38" s="49">
        <f>SUM('[1]МЕТАЛЛОСТРОЙ Янв.'!CH33:CI33,'[2]МЕТАЛЛОСТРОЙ Февр.'!CH33:CI33,'[3]МЕТАЛЛОСТРОЙ Март'!CH33:CI33,'[4]МЕТАЛЛОСТРОЙ  Апр.'!CH33:CI33,'[5]МЕТАЛЛОСТРОЙ Май'!CH33:CI33,'[6]МЕТАЛЛОСТРОЙ Июнь'!CH33:CI33,'[7]МЕТАЛЛОСТРОЙ  Июль'!CH33:CI33,'[8]МЕТАЛЛОСТРОЙ  Авг.'!CH33:CI33,'[9]МЕТАЛЛОСТРОЙ  Сент.'!CH33:CI33,'[10]МЕТАЛЛОСТРОЙ  Окт.'!CH33:CI33+'[11]МЕТАЛЛОСТРОЙ  Нояб.'!CH33:CI33,'[11]МЕТАЛЛОСТРОЙ  Нояб.'!CH33:CI33,'[12]МЕТАЛЛОСТРОЙ  Дек.'!CH33:CI33)</f>
        <v>0</v>
      </c>
      <c r="CJ38" s="47"/>
      <c r="CK38" s="49">
        <f>SUM('[1]МЕТАЛЛОСТРОЙ Янв.'!CJ33:CK33,'[2]МЕТАЛЛОСТРОЙ Февр.'!CJ33:CK33,'[3]МЕТАЛЛОСТРОЙ Март'!CJ33:CK33,'[4]МЕТАЛЛОСТРОЙ  Апр.'!CJ33:CK33,'[5]МЕТАЛЛОСТРОЙ Май'!CJ33:CK33,'[6]МЕТАЛЛОСТРОЙ Июнь'!CJ33:CK33,'[7]МЕТАЛЛОСТРОЙ  Июль'!CJ33:CK33,'[8]МЕТАЛЛОСТРОЙ  Авг.'!CJ33:CK33,'[9]МЕТАЛЛОСТРОЙ  Сент.'!CJ33:CK33,'[10]МЕТАЛЛОСТРОЙ  Окт.'!CJ33:CK33+'[11]МЕТАЛЛОСТРОЙ  Нояб.'!CJ33:CK33,'[11]МЕТАЛЛОСТРОЙ  Нояб.'!CJ33:CK33,'[12]МЕТАЛЛОСТРОЙ  Дек.'!CJ33:CK33)</f>
        <v>0</v>
      </c>
      <c r="CL38" s="47"/>
      <c r="CM38" s="49">
        <f>SUM('[1]МЕТАЛЛОСТРОЙ Янв.'!CL33:CM33,'[2]МЕТАЛЛОСТРОЙ Февр.'!CL33:CM33,'[3]МЕТАЛЛОСТРОЙ Март'!CL33:CM33,'[4]МЕТАЛЛОСТРОЙ  Апр.'!CL33:CM33,'[5]МЕТАЛЛОСТРОЙ Май'!CL33:CM33,'[6]МЕТАЛЛОСТРОЙ Июнь'!CL33:CM33,'[7]МЕТАЛЛОСТРОЙ  Июль'!CL33:CM33,'[8]МЕТАЛЛОСТРОЙ  Авг.'!CL33:CM33,'[9]МЕТАЛЛОСТРОЙ  Сент.'!CL33:CM33,'[10]МЕТАЛЛОСТРОЙ  Окт.'!CL33:CM33+'[11]МЕТАЛЛОСТРОЙ  Нояб.'!CL33:CM33,'[11]МЕТАЛЛОСТРОЙ  Нояб.'!CL33:CM33,'[12]МЕТАЛЛОСТРОЙ  Дек.'!CL33:CM33)</f>
        <v>0</v>
      </c>
      <c r="CN38" s="47"/>
      <c r="CO38" s="49">
        <f>SUM('[1]МЕТАЛЛОСТРОЙ Янв.'!CN33:CO33,'[2]МЕТАЛЛОСТРОЙ Февр.'!CN33:CO33,'[3]МЕТАЛЛОСТРОЙ Март'!CN33:CO33,'[4]МЕТАЛЛОСТРОЙ  Апр.'!CN33:CO33,'[5]МЕТАЛЛОСТРОЙ Май'!CN33:CO33,'[6]МЕТАЛЛОСТРОЙ Июнь'!CN33:CO33,'[7]МЕТАЛЛОСТРОЙ  Июль'!CN33:CO33,'[8]МЕТАЛЛОСТРОЙ  Авг.'!CN33:CO33,'[9]МЕТАЛЛОСТРОЙ  Сент.'!CN33:CO33,'[10]МЕТАЛЛОСТРОЙ  Окт.'!CN33:CO33+'[11]МЕТАЛЛОСТРОЙ  Нояб.'!CN33:CO33,'[11]МЕТАЛЛОСТРОЙ  Нояб.'!CN33:CO33,'[12]МЕТАЛЛОСТРОЙ  Дек.'!CN33:CO33)</f>
        <v>0</v>
      </c>
      <c r="CQ38" s="94"/>
    </row>
    <row r="39" spans="1:95" ht="15.95" customHeight="1" x14ac:dyDescent="0.25">
      <c r="A39" s="198"/>
      <c r="B39" s="233"/>
      <c r="C39" s="22" t="s">
        <v>20</v>
      </c>
      <c r="D39" s="47"/>
      <c r="E39" s="49">
        <f>SUM('[1]МЕТАЛЛОСТРОЙ Янв.'!D34:E34,'[2]МЕТАЛЛОСТРОЙ Февр.'!D34:E34,'[3]МЕТАЛЛОСТРОЙ Март'!D34:E34,'[4]МЕТАЛЛОСТРОЙ  Апр.'!D34:E34,'[5]МЕТАЛЛОСТРОЙ Май'!D34:E34,'[6]МЕТАЛЛОСТРОЙ Июнь'!D34:E34,'[7]МЕТАЛЛОСТРОЙ  Июль'!D34:E34,'[8]МЕТАЛЛОСТРОЙ  Авг.'!D34:E34,'[9]МЕТАЛЛОСТРОЙ  Сент.'!D34:E34,'[10]МЕТАЛЛОСТРОЙ  Окт.'!D34:E34+'[11]МЕТАЛЛОСТРОЙ  Нояб.'!D34:E34,'[11]МЕТАЛЛОСТРОЙ  Нояб.'!D34:E34,'[12]МЕТАЛЛОСТРОЙ  Дек.'!D34:E34)</f>
        <v>0</v>
      </c>
      <c r="F39" s="47"/>
      <c r="G39" s="49">
        <f>SUM('[1]МЕТАЛЛОСТРОЙ Янв.'!F34:G34,'[2]МЕТАЛЛОСТРОЙ Февр.'!F34:G34,'[3]МЕТАЛЛОСТРОЙ Март'!F34:G34,'[4]МЕТАЛЛОСТРОЙ  Апр.'!F34:G34,'[5]МЕТАЛЛОСТРОЙ Май'!F34:G34,'[6]МЕТАЛЛОСТРОЙ Июнь'!F34:G34,'[7]МЕТАЛЛОСТРОЙ  Июль'!F34:G34,'[8]МЕТАЛЛОСТРОЙ  Авг.'!F34:G34,'[9]МЕТАЛЛОСТРОЙ  Сент.'!F34:G34,'[10]МЕТАЛЛОСТРОЙ  Окт.'!F34:G34+'[11]МЕТАЛЛОСТРОЙ  Нояб.'!F34:G34,'[11]МЕТАЛЛОСТРОЙ  Нояб.'!F34:G34,'[12]МЕТАЛЛОСТРОЙ  Дек.'!F34:G34)</f>
        <v>2.254</v>
      </c>
      <c r="H39" s="47"/>
      <c r="I39" s="49">
        <f>SUM('[1]МЕТАЛЛОСТРОЙ Янв.'!H34:I34,'[2]МЕТАЛЛОСТРОЙ Февр.'!H34:I34,'[3]МЕТАЛЛОСТРОЙ Март'!H34:I34,'[4]МЕТАЛЛОСТРОЙ  Апр.'!H34:I34,'[5]МЕТАЛЛОСТРОЙ Май'!H34:I34,'[6]МЕТАЛЛОСТРОЙ Июнь'!H34:I34,'[7]МЕТАЛЛОСТРОЙ  Июль'!H34:I34,'[8]МЕТАЛЛОСТРОЙ  Авг.'!H34:I34,'[9]МЕТАЛЛОСТРОЙ  Сент.'!H34:I34,'[10]МЕТАЛЛОСТРОЙ  Окт.'!H34:I34+'[11]МЕТАЛЛОСТРОЙ  Нояб.'!H34:I34,'[11]МЕТАЛЛОСТРОЙ  Нояб.'!H34:I34,'[12]МЕТАЛЛОСТРОЙ  Дек.'!H34:I34)</f>
        <v>2.266</v>
      </c>
      <c r="J39" s="47"/>
      <c r="K39" s="49">
        <f>SUM('[1]МЕТАЛЛОСТРОЙ Янв.'!J34:K34,'[2]МЕТАЛЛОСТРОЙ Февр.'!J34:K34,'[3]МЕТАЛЛОСТРОЙ Март'!J34:K34,'[4]МЕТАЛЛОСТРОЙ  Апр.'!J34:K34,'[5]МЕТАЛЛОСТРОЙ Май'!J34:K34,'[6]МЕТАЛЛОСТРОЙ Июнь'!J34:K34,'[7]МЕТАЛЛОСТРОЙ  Июль'!J34:K34,'[8]МЕТАЛЛОСТРОЙ  Авг.'!J34:K34,'[9]МЕТАЛЛОСТРОЙ  Сент.'!J34:K34,'[10]МЕТАЛЛОСТРОЙ  Окт.'!J34:K34+'[11]МЕТАЛЛОСТРОЙ  Нояб.'!J34:K34,'[11]МЕТАЛЛОСТРОЙ  Нояб.'!J34:K34,'[12]МЕТАЛЛОСТРОЙ  Дек.'!J34:K34)</f>
        <v>1.397</v>
      </c>
      <c r="L39" s="47"/>
      <c r="M39" s="49">
        <f>SUM('[1]МЕТАЛЛОСТРОЙ Янв.'!L34:M34,'[2]МЕТАЛЛОСТРОЙ Февр.'!L34:M34,'[3]МЕТАЛЛОСТРОЙ Март'!L34:M34,'[4]МЕТАЛЛОСТРОЙ  Апр.'!L34:M34,'[5]МЕТАЛЛОСТРОЙ Май'!L34:M34,'[6]МЕТАЛЛОСТРОЙ Июнь'!L34:M34,'[7]МЕТАЛЛОСТРОЙ  Июль'!L34:M34,'[8]МЕТАЛЛОСТРОЙ  Авг.'!L34:M34,'[9]МЕТАЛЛОСТРОЙ  Сент.'!L34:M34,'[10]МЕТАЛЛОСТРОЙ  Окт.'!L34:M34+'[11]МЕТАЛЛОСТРОЙ  Нояб.'!L34:M34,'[11]МЕТАЛЛОСТРОЙ  Нояб.'!L34:M34,'[12]МЕТАЛЛОСТРОЙ  Дек.'!L34:M34)</f>
        <v>10.379</v>
      </c>
      <c r="N39" s="47"/>
      <c r="O39" s="49">
        <f>SUM('[1]МЕТАЛЛОСТРОЙ Янв.'!N34:O34,'[2]МЕТАЛЛОСТРОЙ Февр.'!N34:O34,'[3]МЕТАЛЛОСТРОЙ Март'!N34:O34,'[4]МЕТАЛЛОСТРОЙ  Апр.'!N34:O34,'[5]МЕТАЛЛОСТРОЙ Май'!N34:O34,'[6]МЕТАЛЛОСТРОЙ Июнь'!N34:O34,'[7]МЕТАЛЛОСТРОЙ  Июль'!N34:O34,'[8]МЕТАЛЛОСТРОЙ  Авг.'!N34:O34,'[9]МЕТАЛЛОСТРОЙ  Сент.'!N34:O34,'[10]МЕТАЛЛОСТРОЙ  Окт.'!N34:O34+'[11]МЕТАЛЛОСТРОЙ  Нояб.'!N34:O34,'[11]МЕТАЛЛОСТРОЙ  Нояб.'!N34:O34,'[12]МЕТАЛЛОСТРОЙ  Дек.'!N34:O34)</f>
        <v>0</v>
      </c>
      <c r="P39" s="47"/>
      <c r="Q39" s="49">
        <f>SUM('[1]МЕТАЛЛОСТРОЙ Янв.'!P34:Q34,'[2]МЕТАЛЛОСТРОЙ Февр.'!P34:Q34,'[3]МЕТАЛЛОСТРОЙ Март'!P34:Q34,'[4]МЕТАЛЛОСТРОЙ  Апр.'!P34:Q34,'[5]МЕТАЛЛОСТРОЙ Май'!P34:Q34,'[6]МЕТАЛЛОСТРОЙ Июнь'!P34:Q34,'[7]МЕТАЛЛОСТРОЙ  Июль'!P34:Q34,'[8]МЕТАЛЛОСТРОЙ  Авг.'!P34:Q34,'[9]МЕТАЛЛОСТРОЙ  Сент.'!P34:Q34,'[10]МЕТАЛЛОСТРОЙ  Окт.'!P34:Q34+'[11]МЕТАЛЛОСТРОЙ  Нояб.'!P34:Q34,'[11]МЕТАЛЛОСТРОЙ  Нояб.'!P34:Q34,'[12]МЕТАЛЛОСТРОЙ  Дек.'!P34:Q34)</f>
        <v>0</v>
      </c>
      <c r="R39" s="47"/>
      <c r="S39" s="49">
        <f>SUM('[1]МЕТАЛЛОСТРОЙ Янв.'!R34:S34,'[2]МЕТАЛЛОСТРОЙ Февр.'!R34:S34,'[3]МЕТАЛЛОСТРОЙ Март'!R34:S34,'[4]МЕТАЛЛОСТРОЙ  Апр.'!R34:S34,'[5]МЕТАЛЛОСТРОЙ Май'!R34:S34,'[6]МЕТАЛЛОСТРОЙ Июнь'!R34:S34,'[7]МЕТАЛЛОСТРОЙ  Июль'!R34:S34,'[8]МЕТАЛЛОСТРОЙ  Авг.'!R34:S34,'[9]МЕТАЛЛОСТРОЙ  Сент.'!R34:S34,'[10]МЕТАЛЛОСТРОЙ  Окт.'!R34:S34+'[11]МЕТАЛЛОСТРОЙ  Нояб.'!R34:S34,'[11]МЕТАЛЛОСТРОЙ  Нояб.'!R34:S34,'[12]МЕТАЛЛОСТРОЙ  Дек.'!R34:S34)</f>
        <v>0</v>
      </c>
      <c r="T39" s="47"/>
      <c r="U39" s="49">
        <f>SUM('[1]МЕТАЛЛОСТРОЙ Янв.'!T34:U34,'[2]МЕТАЛЛОСТРОЙ Февр.'!T34:U34,'[3]МЕТАЛЛОСТРОЙ Март'!T34:U34,'[4]МЕТАЛЛОСТРОЙ  Апр.'!T34:U34,'[5]МЕТАЛЛОСТРОЙ Май'!T34:U34,'[6]МЕТАЛЛОСТРОЙ Июнь'!T34:U34,'[7]МЕТАЛЛОСТРОЙ  Июль'!T34:U34,'[8]МЕТАЛЛОСТРОЙ  Авг.'!T34:U34,'[9]МЕТАЛЛОСТРОЙ  Сент.'!T34:U34,'[10]МЕТАЛЛОСТРОЙ  Окт.'!T34:U34+'[11]МЕТАЛЛОСТРОЙ  Нояб.'!T34:U34,'[11]МЕТАЛЛОСТРОЙ  Нояб.'!T34:U34,'[12]МЕТАЛЛОСТРОЙ  Дек.'!T34:U34)</f>
        <v>0</v>
      </c>
      <c r="V39" s="47"/>
      <c r="W39" s="49">
        <f>SUM('[1]МЕТАЛЛОСТРОЙ Янв.'!V34:W34,'[2]МЕТАЛЛОСТРОЙ Февр.'!V34:W34,'[3]МЕТАЛЛОСТРОЙ Март'!V34:W34,'[4]МЕТАЛЛОСТРОЙ  Апр.'!V34:W34,'[5]МЕТАЛЛОСТРОЙ Май'!V34:W34,'[6]МЕТАЛЛОСТРОЙ Июнь'!V34:W34,'[7]МЕТАЛЛОСТРОЙ  Июль'!V34:W34,'[8]МЕТАЛЛОСТРОЙ  Авг.'!V34:W34,'[9]МЕТАЛЛОСТРОЙ  Сент.'!V34:W34,'[10]МЕТАЛЛОСТРОЙ  Окт.'!V34:W34+'[11]МЕТАЛЛОСТРОЙ  Нояб.'!V34:W34,'[11]МЕТАЛЛОСТРОЙ  Нояб.'!V34:W34,'[12]МЕТАЛЛОСТРОЙ  Дек.'!V34:W34)</f>
        <v>0</v>
      </c>
      <c r="X39" s="47"/>
      <c r="Y39" s="49">
        <f>SUM('[1]МЕТАЛЛОСТРОЙ Янв.'!X34:Y34,'[2]МЕТАЛЛОСТРОЙ Февр.'!X34:Y34,'[3]МЕТАЛЛОСТРОЙ Март'!X34:Y34,'[4]МЕТАЛЛОСТРОЙ  Апр.'!X34:Y34,'[5]МЕТАЛЛОСТРОЙ Май'!X34:Y34,'[6]МЕТАЛЛОСТРОЙ Июнь'!X34:Y34,'[7]МЕТАЛЛОСТРОЙ  Июль'!X34:Y34,'[8]МЕТАЛЛОСТРОЙ  Авг.'!X34:Y34,'[9]МЕТАЛЛОСТРОЙ  Сент.'!X34:Y34,'[10]МЕТАЛЛОСТРОЙ  Окт.'!X34:Y34+'[11]МЕТАЛЛОСТРОЙ  Нояб.'!X34:Y34,'[11]МЕТАЛЛОСТРОЙ  Нояб.'!X34:Y34,'[12]МЕТАЛЛОСТРОЙ  Дек.'!X34:Y34)</f>
        <v>0</v>
      </c>
      <c r="Z39" s="47"/>
      <c r="AA39" s="49">
        <f>SUM('[1]МЕТАЛЛОСТРОЙ Янв.'!Z34:AA34,'[2]МЕТАЛЛОСТРОЙ Февр.'!Z34:AA34,'[3]МЕТАЛЛОСТРОЙ Март'!Z34:AA34,'[4]МЕТАЛЛОСТРОЙ  Апр.'!Z34:AA34,'[5]МЕТАЛЛОСТРОЙ Май'!Z34:AA34,'[6]МЕТАЛЛОСТРОЙ Июнь'!Z34:AA34,'[7]МЕТАЛЛОСТРОЙ  Июль'!Z34:AA34,'[8]МЕТАЛЛОСТРОЙ  Авг.'!Z34:AA34,'[9]МЕТАЛЛОСТРОЙ  Сент.'!Z34:AA34,'[10]МЕТАЛЛОСТРОЙ  Окт.'!Z34:AA34+'[11]МЕТАЛЛОСТРОЙ  Нояб.'!Z34:AA34,'[11]МЕТАЛЛОСТРОЙ  Нояб.'!Z34:AA34,'[12]МЕТАЛЛОСТРОЙ  Дек.'!Z34:AA34)</f>
        <v>0</v>
      </c>
      <c r="AB39" s="47"/>
      <c r="AC39" s="49">
        <f>SUM('[1]МЕТАЛЛОСТРОЙ Янв.'!AB34:AC34,'[2]МЕТАЛЛОСТРОЙ Февр.'!AB34:AC34,'[3]МЕТАЛЛОСТРОЙ Март'!AB34:AC34,'[4]МЕТАЛЛОСТРОЙ  Апр.'!AB34:AC34,'[5]МЕТАЛЛОСТРОЙ Май'!AB34:AC34,'[6]МЕТАЛЛОСТРОЙ Июнь'!AB34:AC34,'[7]МЕТАЛЛОСТРОЙ  Июль'!AB34:AC34,'[8]МЕТАЛЛОСТРОЙ  Авг.'!AB34:AC34,'[9]МЕТАЛЛОСТРОЙ  Сент.'!AB34:AC34,'[10]МЕТАЛЛОСТРОЙ  Окт.'!AB34:AC34+'[11]МЕТАЛЛОСТРОЙ  Нояб.'!AB34:AC34,'[11]МЕТАЛЛОСТРОЙ  Нояб.'!AB34:AC34,'[12]МЕТАЛЛОСТРОЙ  Дек.'!AB34:AC34)</f>
        <v>0</v>
      </c>
      <c r="AD39" s="55">
        <v>6</v>
      </c>
      <c r="AE39" s="49">
        <f>SUM('[1]МЕТАЛЛОСТРОЙ Янв.'!AD34:AE34,'[2]МЕТАЛЛОСТРОЙ Февр.'!AD34:AE34,'[3]МЕТАЛЛОСТРОЙ Март'!AD34:AE34,'[4]МЕТАЛЛОСТРОЙ  Апр.'!AD34:AE34,'[5]МЕТАЛЛОСТРОЙ Май'!AD34:AE34,'[6]МЕТАЛЛОСТРОЙ Июнь'!AD34:AE34,'[7]МЕТАЛЛОСТРОЙ  Июль'!AD34:AE34,'[8]МЕТАЛЛОСТРОЙ  Авг.'!AD34:AE34,'[9]МЕТАЛЛОСТРОЙ  Сент.'!AD34:AE34,'[10]МЕТАЛЛОСТРОЙ  Окт.'!AD34:AE34+'[11]МЕТАЛЛОСТРОЙ  Нояб.'!AD34:AE34,'[11]МЕТАЛЛОСТРОЙ  Нояб.'!AD34:AE34,'[12]МЕТАЛЛОСТРОЙ  Дек.'!AD34:AE34)</f>
        <v>0</v>
      </c>
      <c r="AF39" s="47"/>
      <c r="AG39" s="49">
        <f>SUM('[1]МЕТАЛЛОСТРОЙ Янв.'!AF34:AG34,'[2]МЕТАЛЛОСТРОЙ Февр.'!AF34:AG34,'[3]МЕТАЛЛОСТРОЙ Март'!AF34:AG34,'[4]МЕТАЛЛОСТРОЙ  Апр.'!AF34:AG34,'[5]МЕТАЛЛОСТРОЙ Май'!AF34:AG34,'[6]МЕТАЛЛОСТРОЙ Июнь'!AF34:AG34,'[7]МЕТАЛЛОСТРОЙ  Июль'!AF34:AG34,'[8]МЕТАЛЛОСТРОЙ  Авг.'!AF34:AG34,'[9]МЕТАЛЛОСТРОЙ  Сент.'!AF34:AG34,'[10]МЕТАЛЛОСТРОЙ  Окт.'!AF34:AG34+'[11]МЕТАЛЛОСТРОЙ  Нояб.'!AF34:AG34,'[11]МЕТАЛЛОСТРОЙ  Нояб.'!AF34:AG34,'[12]МЕТАЛЛОСТРОЙ  Дек.'!AF34:AG34)</f>
        <v>0</v>
      </c>
      <c r="AH39" s="47"/>
      <c r="AI39" s="49">
        <f>SUM('[1]МЕТАЛЛОСТРОЙ Янв.'!AH34:AI34,'[2]МЕТАЛЛОСТРОЙ Февр.'!AH34:AI34,'[3]МЕТАЛЛОСТРОЙ Март'!AH34:AI34,'[4]МЕТАЛЛОСТРОЙ  Апр.'!AH34:AI34,'[5]МЕТАЛЛОСТРОЙ Май'!AH34:AI34,'[6]МЕТАЛЛОСТРОЙ Июнь'!AH34:AI34,'[7]МЕТАЛЛОСТРОЙ  Июль'!AH34:AI34,'[8]МЕТАЛЛОСТРОЙ  Авг.'!AH34:AI34,'[9]МЕТАЛЛОСТРОЙ  Сент.'!AH34:AI34,'[10]МЕТАЛЛОСТРОЙ  Окт.'!AH34:AI34+'[11]МЕТАЛЛОСТРОЙ  Нояб.'!AH34:AI34,'[11]МЕТАЛЛОСТРОЙ  Нояб.'!AH34:AI34,'[12]МЕТАЛЛОСТРОЙ  Дек.'!AH34:AI34)</f>
        <v>0</v>
      </c>
      <c r="AJ39" s="47"/>
      <c r="AK39" s="49">
        <f>SUM('[1]МЕТАЛЛОСТРОЙ Янв.'!AJ34:AK34,'[2]МЕТАЛЛОСТРОЙ Февр.'!AJ34:AK34,'[3]МЕТАЛЛОСТРОЙ Март'!AJ34:AK34,'[4]МЕТАЛЛОСТРОЙ  Апр.'!AJ34:AK34,'[5]МЕТАЛЛОСТРОЙ Май'!AJ34:AK34,'[6]МЕТАЛЛОСТРОЙ Июнь'!AJ34:AK34,'[7]МЕТАЛЛОСТРОЙ  Июль'!AJ34:AK34,'[8]МЕТАЛЛОСТРОЙ  Авг.'!AJ34:AK34,'[9]МЕТАЛЛОСТРОЙ  Сент.'!AJ34:AK34,'[10]МЕТАЛЛОСТРОЙ  Окт.'!AJ34:AK34+'[11]МЕТАЛЛОСТРОЙ  Нояб.'!AJ34:AK34,'[11]МЕТАЛЛОСТРОЙ  Нояб.'!AJ34:AK34,'[12]МЕТАЛЛОСТРОЙ  Дек.'!AJ34:AK34)</f>
        <v>0</v>
      </c>
      <c r="AL39" s="47"/>
      <c r="AM39" s="49">
        <f>SUM('[1]МЕТАЛЛОСТРОЙ Янв.'!AL34:AM34,'[2]МЕТАЛЛОСТРОЙ Февр.'!AL34:AM34,'[3]МЕТАЛЛОСТРОЙ Март'!AL34:AM34,'[4]МЕТАЛЛОСТРОЙ  Апр.'!AL34:AM34,'[5]МЕТАЛЛОСТРОЙ Май'!AL34:AM34,'[6]МЕТАЛЛОСТРОЙ Июнь'!AL34:AM34,'[7]МЕТАЛЛОСТРОЙ  Июль'!AL34:AM34,'[8]МЕТАЛЛОСТРОЙ  Авг.'!AL34:AM34,'[9]МЕТАЛЛОСТРОЙ  Сент.'!AL34:AM34,'[10]МЕТАЛЛОСТРОЙ  Окт.'!AL34:AM34+'[11]МЕТАЛЛОСТРОЙ  Нояб.'!AL34:AM34,'[11]МЕТАЛЛОСТРОЙ  Нояб.'!AL34:AM34,'[12]МЕТАЛЛОСТРОЙ  Дек.'!AL34:AM34)</f>
        <v>0</v>
      </c>
      <c r="AN39" s="47"/>
      <c r="AO39" s="49">
        <f>SUM('[1]МЕТАЛЛОСТРОЙ Янв.'!AN34:AO34,'[2]МЕТАЛЛОСТРОЙ Февр.'!AN34:AO34,'[3]МЕТАЛЛОСТРОЙ Март'!AN34:AO34,'[4]МЕТАЛЛОСТРОЙ  Апр.'!AN34:AO34,'[5]МЕТАЛЛОСТРОЙ Май'!AN34:AO34,'[6]МЕТАЛЛОСТРОЙ Июнь'!AN34:AO34,'[7]МЕТАЛЛОСТРОЙ  Июль'!AN34:AO34,'[8]МЕТАЛЛОСТРОЙ  Авг.'!AN34:AO34,'[9]МЕТАЛЛОСТРОЙ  Сент.'!AN34:AO34,'[10]МЕТАЛЛОСТРОЙ  Окт.'!AN34:AO34+'[11]МЕТАЛЛОСТРОЙ  Нояб.'!AN34:AO34,'[11]МЕТАЛЛОСТРОЙ  Нояб.'!AN34:AO34,'[12]МЕТАЛЛОСТРОЙ  Дек.'!AN34:AO34)</f>
        <v>0</v>
      </c>
      <c r="AP39" s="47"/>
      <c r="AQ39" s="49">
        <f>SUM('[1]МЕТАЛЛОСТРОЙ Янв.'!AP34:AQ34,'[2]МЕТАЛЛОСТРОЙ Февр.'!AP34:AQ34,'[3]МЕТАЛЛОСТРОЙ Март'!AP34:AQ34,'[4]МЕТАЛЛОСТРОЙ  Апр.'!AP34:AQ34,'[5]МЕТАЛЛОСТРОЙ Май'!AP34:AQ34,'[6]МЕТАЛЛОСТРОЙ Июнь'!AP34:AQ34,'[7]МЕТАЛЛОСТРОЙ  Июль'!AP34:AQ34,'[8]МЕТАЛЛОСТРОЙ  Авг.'!AP34:AQ34,'[9]МЕТАЛЛОСТРОЙ  Сент.'!AP34:AQ34,'[10]МЕТАЛЛОСТРОЙ  Окт.'!AP34:AQ34+'[11]МЕТАЛЛОСТРОЙ  Нояб.'!AP34:AQ34,'[11]МЕТАЛЛОСТРОЙ  Нояб.'!AP34:AQ34,'[12]МЕТАЛЛОСТРОЙ  Дек.'!AP34:AQ34)</f>
        <v>0</v>
      </c>
      <c r="AR39" s="47"/>
      <c r="AS39" s="49">
        <f>SUM('[1]МЕТАЛЛОСТРОЙ Янв.'!AR34:AS34,'[2]МЕТАЛЛОСТРОЙ Февр.'!AR34:AS34,'[3]МЕТАЛЛОСТРОЙ Март'!AR34:AS34,'[4]МЕТАЛЛОСТРОЙ  Апр.'!AR34:AS34,'[5]МЕТАЛЛОСТРОЙ Май'!AR34:AS34,'[6]МЕТАЛЛОСТРОЙ Июнь'!AR34:AS34,'[7]МЕТАЛЛОСТРОЙ  Июль'!AR34:AS34,'[8]МЕТАЛЛОСТРОЙ  Авг.'!AR34:AS34,'[9]МЕТАЛЛОСТРОЙ  Сент.'!AR34:AS34,'[10]МЕТАЛЛОСТРОЙ  Окт.'!AR34:AS34+'[11]МЕТАЛЛОСТРОЙ  Нояб.'!AR34:AS34,'[11]МЕТАЛЛОСТРОЙ  Нояб.'!AR34:AS34,'[12]МЕТАЛЛОСТРОЙ  Дек.'!AR34:AS34)</f>
        <v>0</v>
      </c>
      <c r="AT39" s="55">
        <v>270</v>
      </c>
      <c r="AU39" s="49">
        <f>SUM('[1]МЕТАЛЛОСТРОЙ Янв.'!AT34:AU34,'[2]МЕТАЛЛОСТРОЙ Февр.'!AT34:AU34,'[3]МЕТАЛЛОСТРОЙ Март'!AT34:AU34,'[4]МЕТАЛЛОСТРОЙ  Апр.'!AT34:AU34,'[5]МЕТАЛЛОСТРОЙ Май'!AT34:AU34,'[6]МЕТАЛЛОСТРОЙ Июнь'!AT34:AU34,'[7]МЕТАЛЛОСТРОЙ  Июль'!AT34:AU34,'[8]МЕТАЛЛОСТРОЙ  Авг.'!AT34:AU34,'[9]МЕТАЛЛОСТРОЙ  Сент.'!AT34:AU34,'[10]МЕТАЛЛОСТРОЙ  Окт.'!AT34:AU34+'[11]МЕТАЛЛОСТРОЙ  Нояб.'!AT34:AU34,'[11]МЕТАЛЛОСТРОЙ  Нояб.'!AT34:AU34,'[12]МЕТАЛЛОСТРОЙ  Дек.'!AT34:AU34)</f>
        <v>0</v>
      </c>
      <c r="AV39" s="47"/>
      <c r="AW39" s="49">
        <f>SUM('[1]МЕТАЛЛОСТРОЙ Янв.'!AV34:AW34,'[2]МЕТАЛЛОСТРОЙ Февр.'!AV34:AW34,'[3]МЕТАЛЛОСТРОЙ Март'!AV34:AW34,'[4]МЕТАЛЛОСТРОЙ  Апр.'!AV34:AW34,'[5]МЕТАЛЛОСТРОЙ Май'!AV34:AW34,'[6]МЕТАЛЛОСТРОЙ Июнь'!AV34:AW34,'[7]МЕТАЛЛОСТРОЙ  Июль'!AV34:AW34,'[8]МЕТАЛЛОСТРОЙ  Авг.'!AV34:AW34,'[9]МЕТАЛЛОСТРОЙ  Сент.'!AV34:AW34,'[10]МЕТАЛЛОСТРОЙ  Окт.'!AV34:AW34+'[11]МЕТАЛЛОСТРОЙ  Нояб.'!AV34:AW34,'[11]МЕТАЛЛОСТРОЙ  Нояб.'!AV34:AW34,'[12]МЕТАЛЛОСТРОЙ  Дек.'!AV34:AW34)</f>
        <v>0</v>
      </c>
      <c r="AX39" s="47"/>
      <c r="AY39" s="49">
        <f>SUM('[1]МЕТАЛЛОСТРОЙ Янв.'!AX34:AY34,'[2]МЕТАЛЛОСТРОЙ Февр.'!AX34:AY34,'[3]МЕТАЛЛОСТРОЙ Март'!AX34:AY34,'[4]МЕТАЛЛОСТРОЙ  Апр.'!AX34:AY34,'[5]МЕТАЛЛОСТРОЙ Май'!AX34:AY34,'[6]МЕТАЛЛОСТРОЙ Июнь'!AX34:AY34,'[7]МЕТАЛЛОСТРОЙ  Июль'!AX34:AY34,'[8]МЕТАЛЛОСТРОЙ  Авг.'!AX34:AY34,'[9]МЕТАЛЛОСТРОЙ  Сент.'!AX34:AY34,'[10]МЕТАЛЛОСТРОЙ  Окт.'!AX34:AY34+'[11]МЕТАЛЛОСТРОЙ  Нояб.'!AX34:AY34,'[11]МЕТАЛЛОСТРОЙ  Нояб.'!AX34:AY34,'[12]МЕТАЛЛОСТРОЙ  Дек.'!AX34:AY34)</f>
        <v>0</v>
      </c>
      <c r="AZ39" s="47"/>
      <c r="BA39" s="49">
        <f>SUM('[1]МЕТАЛЛОСТРОЙ Янв.'!AZ34:BA34,'[2]МЕТАЛЛОСТРОЙ Февр.'!AZ34:BA34,'[3]МЕТАЛЛОСТРОЙ Март'!AZ34:BA34,'[4]МЕТАЛЛОСТРОЙ  Апр.'!AZ34:BA34,'[5]МЕТАЛЛОСТРОЙ Май'!AZ34:BA34,'[6]МЕТАЛЛОСТРОЙ Июнь'!AZ34:BA34,'[7]МЕТАЛЛОСТРОЙ  Июль'!AZ34:BA34,'[8]МЕТАЛЛОСТРОЙ  Авг.'!AZ34:BA34,'[9]МЕТАЛЛОСТРОЙ  Сент.'!AZ34:BA34,'[10]МЕТАЛЛОСТРОЙ  Окт.'!AZ34:BA34+'[11]МЕТАЛЛОСТРОЙ  Нояб.'!AZ34:BA34,'[11]МЕТАЛЛОСТРОЙ  Нояб.'!AZ34:BA34,'[12]МЕТАЛЛОСТРОЙ  Дек.'!AZ34:BA34)</f>
        <v>0</v>
      </c>
      <c r="BB39" s="47"/>
      <c r="BC39" s="49">
        <f>SUM('[1]МЕТАЛЛОСТРОЙ Янв.'!BB34:BC34,'[2]МЕТАЛЛОСТРОЙ Февр.'!BB34:BC34,'[3]МЕТАЛЛОСТРОЙ Март'!BB34:BC34,'[4]МЕТАЛЛОСТРОЙ  Апр.'!BB34:BC34,'[5]МЕТАЛЛОСТРОЙ Май'!BB34:BC34,'[6]МЕТАЛЛОСТРОЙ Июнь'!BB34:BC34,'[7]МЕТАЛЛОСТРОЙ  Июль'!BB34:BC34,'[8]МЕТАЛЛОСТРОЙ  Авг.'!BB34:BC34,'[9]МЕТАЛЛОСТРОЙ  Сент.'!BB34:BC34,'[10]МЕТАЛЛОСТРОЙ  Окт.'!BB34:BC34+'[11]МЕТАЛЛОСТРОЙ  Нояб.'!BB34:BC34,'[11]МЕТАЛЛОСТРОЙ  Нояб.'!BB34:BC34,'[12]МЕТАЛЛОСТРОЙ  Дек.'!BB34:BC34)</f>
        <v>5.8150000000000004</v>
      </c>
      <c r="BD39" s="47"/>
      <c r="BE39" s="49">
        <f>SUM('[1]МЕТАЛЛОСТРОЙ Янв.'!BD34:BE34,'[2]МЕТАЛЛОСТРОЙ Февр.'!BD34:BE34,'[3]МЕТАЛЛОСТРОЙ Март'!BD34:BE34,'[4]МЕТАЛЛОСТРОЙ  Апр.'!BD34:BE34,'[5]МЕТАЛЛОСТРОЙ Май'!BD34:BE34,'[6]МЕТАЛЛОСТРОЙ Июнь'!BD34:BE34,'[7]МЕТАЛЛОСТРОЙ  Июль'!BD34:BE34,'[8]МЕТАЛЛОСТРОЙ  Авг.'!BD34:BE34,'[9]МЕТАЛЛОСТРОЙ  Сент.'!BD34:BE34,'[10]МЕТАЛЛОСТРОЙ  Окт.'!BD34:BE34+'[11]МЕТАЛЛОСТРОЙ  Нояб.'!BD34:BE34,'[11]МЕТАЛЛОСТРОЙ  Нояб.'!BD34:BE34,'[12]МЕТАЛЛОСТРОЙ  Дек.'!BD34:BE34)</f>
        <v>0</v>
      </c>
      <c r="BF39" s="47"/>
      <c r="BG39" s="49">
        <f>SUM('[1]МЕТАЛЛОСТРОЙ Янв.'!BF34:BG34,'[2]МЕТАЛЛОСТРОЙ Февр.'!BF34:BG34,'[3]МЕТАЛЛОСТРОЙ Март'!BF34:BG34,'[4]МЕТАЛЛОСТРОЙ  Апр.'!BF34:BG34,'[5]МЕТАЛЛОСТРОЙ Май'!BF34:BG34,'[6]МЕТАЛЛОСТРОЙ Июнь'!BF34:BG34,'[7]МЕТАЛЛОСТРОЙ  Июль'!BF34:BG34,'[8]МЕТАЛЛОСТРОЙ  Авг.'!BF34:BG34,'[9]МЕТАЛЛОСТРОЙ  Сент.'!BF34:BG34,'[10]МЕТАЛЛОСТРОЙ  Окт.'!BF34:BG34+'[11]МЕТАЛЛОСТРОЙ  Нояб.'!BF34:BG34,'[11]МЕТАЛЛОСТРОЙ  Нояб.'!BF34:BG34,'[12]МЕТАЛЛОСТРОЙ  Дек.'!BF34:BG34)</f>
        <v>0</v>
      </c>
      <c r="BH39" s="47"/>
      <c r="BI39" s="49">
        <f>SUM('[1]МЕТАЛЛОСТРОЙ Янв.'!BH34:BI34,'[2]МЕТАЛЛОСТРОЙ Февр.'!BH34:BI34,'[3]МЕТАЛЛОСТРОЙ Март'!BH34:BI34,'[4]МЕТАЛЛОСТРОЙ  Апр.'!BH34:BI34,'[5]МЕТАЛЛОСТРОЙ Май'!BH34:BI34,'[6]МЕТАЛЛОСТРОЙ Июнь'!BH34:BI34,'[7]МЕТАЛЛОСТРОЙ  Июль'!BH34:BI34,'[8]МЕТАЛЛОСТРОЙ  Авг.'!BH34:BI34,'[9]МЕТАЛЛОСТРОЙ  Сент.'!BH34:BI34,'[10]МЕТАЛЛОСТРОЙ  Окт.'!BH34:BI34+'[11]МЕТАЛЛОСТРОЙ  Нояб.'!BH34:BI34,'[11]МЕТАЛЛОСТРОЙ  Нояб.'!BH34:BI34,'[12]МЕТАЛЛОСТРОЙ  Дек.'!BH34:BI34)</f>
        <v>1.159</v>
      </c>
      <c r="BJ39" s="47"/>
      <c r="BK39" s="49">
        <f>SUM('[1]МЕТАЛЛОСТРОЙ Янв.'!BJ34:BK34,'[2]МЕТАЛЛОСТРОЙ Февр.'!BJ34:BK34,'[3]МЕТАЛЛОСТРОЙ Март'!BJ34:BK34,'[4]МЕТАЛЛОСТРОЙ  Апр.'!BJ34:BK34,'[5]МЕТАЛЛОСТРОЙ Май'!BJ34:BK34,'[6]МЕТАЛЛОСТРОЙ Июнь'!BJ34:BK34,'[7]МЕТАЛЛОСТРОЙ  Июль'!BJ34:BK34,'[8]МЕТАЛЛОСТРОЙ  Авг.'!BJ34:BK34,'[9]МЕТАЛЛОСТРОЙ  Сент.'!BJ34:BK34,'[10]МЕТАЛЛОСТРОЙ  Окт.'!BJ34:BK34+'[11]МЕТАЛЛОСТРОЙ  Нояб.'!BJ34:BK34,'[11]МЕТАЛЛОСТРОЙ  Нояб.'!BJ34:BK34,'[12]МЕТАЛЛОСТРОЙ  Дек.'!BJ34:BK34)</f>
        <v>0</v>
      </c>
      <c r="BL39" s="47"/>
      <c r="BM39" s="49">
        <f>SUM('[1]МЕТАЛЛОСТРОЙ Янв.'!BL34:BM34,'[2]МЕТАЛЛОСТРОЙ Февр.'!BL34:BM34,'[3]МЕТАЛЛОСТРОЙ Март'!BL34:BM34,'[4]МЕТАЛЛОСТРОЙ  Апр.'!BL34:BM34,'[5]МЕТАЛЛОСТРОЙ Май'!BL34:BM34,'[6]МЕТАЛЛОСТРОЙ Июнь'!BL34:BM34,'[7]МЕТАЛЛОСТРОЙ  Июль'!BL34:BM34,'[8]МЕТАЛЛОСТРОЙ  Авг.'!BL34:BM34,'[9]МЕТАЛЛОСТРОЙ  Сент.'!BL34:BM34,'[10]МЕТАЛЛОСТРОЙ  Окт.'!BL34:BM34+'[11]МЕТАЛЛОСТРОЙ  Нояб.'!BL34:BM34,'[11]МЕТАЛЛОСТРОЙ  Нояб.'!BL34:BM34,'[12]МЕТАЛЛОСТРОЙ  Дек.'!BL34:BM34)</f>
        <v>0</v>
      </c>
      <c r="BN39" s="47"/>
      <c r="BO39" s="49">
        <f>SUM('[1]МЕТАЛЛОСТРОЙ Янв.'!BN34:BO34,'[2]МЕТАЛЛОСТРОЙ Февр.'!BN34:BO34,'[3]МЕТАЛЛОСТРОЙ Март'!BN34:BO34,'[4]МЕТАЛЛОСТРОЙ  Апр.'!BN34:BO34,'[5]МЕТАЛЛОСТРОЙ Май'!BN34:BO34,'[6]МЕТАЛЛОСТРОЙ Июнь'!BN34:BO34,'[7]МЕТАЛЛОСТРОЙ  Июль'!BN34:BO34,'[8]МЕТАЛЛОСТРОЙ  Авг.'!BN34:BO34,'[9]МЕТАЛЛОСТРОЙ  Сент.'!BN34:BO34,'[10]МЕТАЛЛОСТРОЙ  Окт.'!BN34:BO34+'[11]МЕТАЛЛОСТРОЙ  Нояб.'!BN34:BO34,'[11]МЕТАЛЛОСТРОЙ  Нояб.'!BN34:BO34,'[12]МЕТАЛЛОСТРОЙ  Дек.'!BN34:BO34)</f>
        <v>0</v>
      </c>
      <c r="BP39" s="47"/>
      <c r="BQ39" s="49">
        <f>SUM('[1]МЕТАЛЛОСТРОЙ Янв.'!BP34:BQ34,'[2]МЕТАЛЛОСТРОЙ Февр.'!BP34:BQ34,'[3]МЕТАЛЛОСТРОЙ Март'!BP34:BQ34,'[4]МЕТАЛЛОСТРОЙ  Апр.'!BP34:BQ34,'[5]МЕТАЛЛОСТРОЙ Май'!BP34:BQ34,'[6]МЕТАЛЛОСТРОЙ Июнь'!BP34:BQ34,'[7]МЕТАЛЛОСТРОЙ  Июль'!BP34:BQ34,'[8]МЕТАЛЛОСТРОЙ  Авг.'!BP34:BQ34,'[9]МЕТАЛЛОСТРОЙ  Сент.'!BP34:BQ34,'[10]МЕТАЛЛОСТРОЙ  Окт.'!BP34:BQ34+'[11]МЕТАЛЛОСТРОЙ  Нояб.'!BP34:BQ34,'[11]МЕТАЛЛОСТРОЙ  Нояб.'!BP34:BQ34,'[12]МЕТАЛЛОСТРОЙ  Дек.'!BP34:BQ34)</f>
        <v>3.0369999999999999</v>
      </c>
      <c r="BR39" s="47"/>
      <c r="BS39" s="49">
        <f>SUM('[1]МЕТАЛЛОСТРОЙ Янв.'!BR34:BS34,'[2]МЕТАЛЛОСТРОЙ Февр.'!BR34:BS34,'[3]МЕТАЛЛОСТРОЙ Март'!BR34:BS34,'[4]МЕТАЛЛОСТРОЙ  Апр.'!BR34:BS34,'[5]МЕТАЛЛОСТРОЙ Май'!BR34:BS34,'[6]МЕТАЛЛОСТРОЙ Июнь'!BR34:BS34,'[7]МЕТАЛЛОСТРОЙ  Июль'!BR34:BS34,'[8]МЕТАЛЛОСТРОЙ  Авг.'!BR34:BS34,'[9]МЕТАЛЛОСТРОЙ  Сент.'!BR34:BS34,'[10]МЕТАЛЛОСТРОЙ  Окт.'!BR34:BS34+'[11]МЕТАЛЛОСТРОЙ  Нояб.'!BR34:BS34,'[11]МЕТАЛЛОСТРОЙ  Нояб.'!BR34:BS34,'[12]МЕТАЛЛОСТРОЙ  Дек.'!BR34:BS34)</f>
        <v>0</v>
      </c>
      <c r="BT39" s="47"/>
      <c r="BU39" s="49">
        <f>SUM('[1]МЕТАЛЛОСТРОЙ Янв.'!BT34:BU34,'[2]МЕТАЛЛОСТРОЙ Февр.'!BT34:BU34,'[3]МЕТАЛЛОСТРОЙ Март'!BT34:BU34,'[4]МЕТАЛЛОСТРОЙ  Апр.'!BT34:BU34,'[5]МЕТАЛЛОСТРОЙ Май'!BT34:BU34,'[6]МЕТАЛЛОСТРОЙ Июнь'!BT34:BU34,'[7]МЕТАЛЛОСТРОЙ  Июль'!BT34:BU34,'[8]МЕТАЛЛОСТРОЙ  Авг.'!BT34:BU34,'[9]МЕТАЛЛОСТРОЙ  Сент.'!BT34:BU34,'[10]МЕТАЛЛОСТРОЙ  Окт.'!BT34:BU34+'[11]МЕТАЛЛОСТРОЙ  Нояб.'!BT34:BU34,'[11]МЕТАЛЛОСТРОЙ  Нояб.'!BT34:BU34,'[12]МЕТАЛЛОСТРОЙ  Дек.'!BT34:BU34)</f>
        <v>0</v>
      </c>
      <c r="BV39" s="47"/>
      <c r="BW39" s="49">
        <f>SUM('[1]МЕТАЛЛОСТРОЙ Янв.'!BV34:BW34,'[2]МЕТАЛЛОСТРОЙ Февр.'!BV34:BW34,'[3]МЕТАЛЛОСТРОЙ Март'!BV34:BW34,'[4]МЕТАЛЛОСТРОЙ  Апр.'!BV34:BW34,'[5]МЕТАЛЛОСТРОЙ Май'!BV34:BW34,'[6]МЕТАЛЛОСТРОЙ Июнь'!BV34:BW34,'[7]МЕТАЛЛОСТРОЙ  Июль'!BV34:BW34,'[8]МЕТАЛЛОСТРОЙ  Авг.'!BV34:BW34,'[9]МЕТАЛЛОСТРОЙ  Сент.'!BV34:BW34,'[10]МЕТАЛЛОСТРОЙ  Окт.'!BV34:BW34+'[11]МЕТАЛЛОСТРОЙ  Нояб.'!BV34:BW34,'[11]МЕТАЛЛОСТРОЙ  Нояб.'!BV34:BW34,'[12]МЕТАЛЛОСТРОЙ  Дек.'!BV34:BW34)</f>
        <v>0</v>
      </c>
      <c r="BX39" s="47"/>
      <c r="BY39" s="49">
        <f>SUM('[1]МЕТАЛЛОСТРОЙ Янв.'!BX34:BY34,'[2]МЕТАЛЛОСТРОЙ Февр.'!BX34:BY34,'[3]МЕТАЛЛОСТРОЙ Март'!BX34:BY34,'[4]МЕТАЛЛОСТРОЙ  Апр.'!BX34:BY34,'[5]МЕТАЛЛОСТРОЙ Май'!BX34:BY34,'[6]МЕТАЛЛОСТРОЙ Июнь'!BX34:BY34,'[7]МЕТАЛЛОСТРОЙ  Июль'!BX34:BY34,'[8]МЕТАЛЛОСТРОЙ  Авг.'!BX34:BY34,'[9]МЕТАЛЛОСТРОЙ  Сент.'!BX34:BY34,'[10]МЕТАЛЛОСТРОЙ  Окт.'!BX34:BY34+'[11]МЕТАЛЛОСТРОЙ  Нояб.'!BX34:BY34,'[11]МЕТАЛЛОСТРОЙ  Нояб.'!BX34:BY34,'[12]МЕТАЛЛОСТРОЙ  Дек.'!BX34:BY34)</f>
        <v>0</v>
      </c>
      <c r="BZ39" s="47"/>
      <c r="CA39" s="49">
        <f>SUM('[1]МЕТАЛЛОСТРОЙ Янв.'!BZ34:CA34,'[2]МЕТАЛЛОСТРОЙ Февр.'!BZ34:CA34,'[3]МЕТАЛЛОСТРОЙ Март'!BZ34:CA34,'[4]МЕТАЛЛОСТРОЙ  Апр.'!BZ34:CA34,'[5]МЕТАЛЛОСТРОЙ Май'!BZ34:CA34,'[6]МЕТАЛЛОСТРОЙ Июнь'!BZ34:CA34,'[7]МЕТАЛЛОСТРОЙ  Июль'!BZ34:CA34,'[8]МЕТАЛЛОСТРОЙ  Авг.'!BZ34:CA34,'[9]МЕТАЛЛОСТРОЙ  Сент.'!BZ34:CA34,'[10]МЕТАЛЛОСТРОЙ  Окт.'!BZ34:CA34+'[11]МЕТАЛЛОСТРОЙ  Нояб.'!BZ34:CA34,'[11]МЕТАЛЛОСТРОЙ  Нояб.'!BZ34:CA34,'[12]МЕТАЛЛОСТРОЙ  Дек.'!BZ34:CA34)</f>
        <v>0</v>
      </c>
      <c r="CB39" s="47"/>
      <c r="CC39" s="49">
        <f>SUM('[1]МЕТАЛЛОСТРОЙ Янв.'!CB34:CC34,'[2]МЕТАЛЛОСТРОЙ Февр.'!CB34:CC34,'[3]МЕТАЛЛОСТРОЙ Март'!CB34:CC34,'[4]МЕТАЛЛОСТРОЙ  Апр.'!CB34:CC34,'[5]МЕТАЛЛОСТРОЙ Май'!CB34:CC34,'[6]МЕТАЛЛОСТРОЙ Июнь'!CB34:CC34,'[7]МЕТАЛЛОСТРОЙ  Июль'!CB34:CC34,'[8]МЕТАЛЛОСТРОЙ  Авг.'!CB34:CC34,'[9]МЕТАЛЛОСТРОЙ  Сент.'!CB34:CC34,'[10]МЕТАЛЛОСТРОЙ  Окт.'!CB34:CC34+'[11]МЕТАЛЛОСТРОЙ  Нояб.'!CB34:CC34,'[11]МЕТАЛЛОСТРОЙ  Нояб.'!CB34:CC34,'[12]МЕТАЛЛОСТРОЙ  Дек.'!CB34:CC34)</f>
        <v>0</v>
      </c>
      <c r="CD39" s="47"/>
      <c r="CE39" s="49">
        <f>SUM('[1]МЕТАЛЛОСТРОЙ Янв.'!CD34:CE34,'[2]МЕТАЛЛОСТРОЙ Февр.'!CD34:CE34,'[3]МЕТАЛЛОСТРОЙ Март'!CD34:CE34,'[4]МЕТАЛЛОСТРОЙ  Апр.'!CD34:CE34,'[5]МЕТАЛЛОСТРОЙ Май'!CD34:CE34,'[6]МЕТАЛЛОСТРОЙ Июнь'!CD34:CE34,'[7]МЕТАЛЛОСТРОЙ  Июль'!CD34:CE34,'[8]МЕТАЛЛОСТРОЙ  Авг.'!CD34:CE34,'[9]МЕТАЛЛОСТРОЙ  Сент.'!CD34:CE34,'[10]МЕТАЛЛОСТРОЙ  Окт.'!CD34:CE34+'[11]МЕТАЛЛОСТРОЙ  Нояб.'!CD34:CE34,'[11]МЕТАЛЛОСТРОЙ  Нояб.'!CD34:CE34,'[12]МЕТАЛЛОСТРОЙ  Дек.'!CD34:CE34)</f>
        <v>0</v>
      </c>
      <c r="CF39" s="47"/>
      <c r="CG39" s="49">
        <f>SUM('[1]МЕТАЛЛОСТРОЙ Янв.'!CF34:CG34,'[2]МЕТАЛЛОСТРОЙ Февр.'!CF34:CG34,'[3]МЕТАЛЛОСТРОЙ Март'!CF34:CG34,'[4]МЕТАЛЛОСТРОЙ  Апр.'!CF34:CG34,'[5]МЕТАЛЛОСТРОЙ Май'!CF34:CG34,'[6]МЕТАЛЛОСТРОЙ Июнь'!CF34:CG34,'[7]МЕТАЛЛОСТРОЙ  Июль'!CF34:CG34,'[8]МЕТАЛЛОСТРОЙ  Авг.'!CF34:CG34,'[9]МЕТАЛЛОСТРОЙ  Сент.'!CF34:CG34,'[10]МЕТАЛЛОСТРОЙ  Окт.'!CF34:CG34+'[11]МЕТАЛЛОСТРОЙ  Нояб.'!CF34:CG34,'[11]МЕТАЛЛОСТРОЙ  Нояб.'!CF34:CG34,'[12]МЕТАЛЛОСТРОЙ  Дек.'!CF34:CG34)</f>
        <v>0</v>
      </c>
      <c r="CH39" s="55">
        <v>4</v>
      </c>
      <c r="CI39" s="49">
        <f>SUM('[1]МЕТАЛЛОСТРОЙ Янв.'!CH34:CI34,'[2]МЕТАЛЛОСТРОЙ Февр.'!CH34:CI34,'[3]МЕТАЛЛОСТРОЙ Март'!CH34:CI34,'[4]МЕТАЛЛОСТРОЙ  Апр.'!CH34:CI34,'[5]МЕТАЛЛОСТРОЙ Май'!CH34:CI34,'[6]МЕТАЛЛОСТРОЙ Июнь'!CH34:CI34,'[7]МЕТАЛЛОСТРОЙ  Июль'!CH34:CI34,'[8]МЕТАЛЛОСТРОЙ  Авг.'!CH34:CI34,'[9]МЕТАЛЛОСТРОЙ  Сент.'!CH34:CI34,'[10]МЕТАЛЛОСТРОЙ  Окт.'!CH34:CI34+'[11]МЕТАЛЛОСТРОЙ  Нояб.'!CH34:CI34,'[11]МЕТАЛЛОСТРОЙ  Нояб.'!CH34:CI34,'[12]МЕТАЛЛОСТРОЙ  Дек.'!CH34:CI34)</f>
        <v>0</v>
      </c>
      <c r="CJ39" s="47"/>
      <c r="CK39" s="49">
        <f>SUM('[1]МЕТАЛЛОСТРОЙ Янв.'!CJ34:CK34,'[2]МЕТАЛЛОСТРОЙ Февр.'!CJ34:CK34,'[3]МЕТАЛЛОСТРОЙ Март'!CJ34:CK34,'[4]МЕТАЛЛОСТРОЙ  Апр.'!CJ34:CK34,'[5]МЕТАЛЛОСТРОЙ Май'!CJ34:CK34,'[6]МЕТАЛЛОСТРОЙ Июнь'!CJ34:CK34,'[7]МЕТАЛЛОСТРОЙ  Июль'!CJ34:CK34,'[8]МЕТАЛЛОСТРОЙ  Авг.'!CJ34:CK34,'[9]МЕТАЛЛОСТРОЙ  Сент.'!CJ34:CK34,'[10]МЕТАЛЛОСТРОЙ  Окт.'!CJ34:CK34+'[11]МЕТАЛЛОСТРОЙ  Нояб.'!CJ34:CK34,'[11]МЕТАЛЛОСТРОЙ  Нояб.'!CJ34:CK34,'[12]МЕТАЛЛОСТРОЙ  Дек.'!CJ34:CK34)</f>
        <v>0</v>
      </c>
      <c r="CL39" s="47"/>
      <c r="CM39" s="49">
        <f>SUM('[1]МЕТАЛЛОСТРОЙ Янв.'!CL34:CM34,'[2]МЕТАЛЛОСТРОЙ Февр.'!CL34:CM34,'[3]МЕТАЛЛОСТРОЙ Март'!CL34:CM34,'[4]МЕТАЛЛОСТРОЙ  Апр.'!CL34:CM34,'[5]МЕТАЛЛОСТРОЙ Май'!CL34:CM34,'[6]МЕТАЛЛОСТРОЙ Июнь'!CL34:CM34,'[7]МЕТАЛЛОСТРОЙ  Июль'!CL34:CM34,'[8]МЕТАЛЛОСТРОЙ  Авг.'!CL34:CM34,'[9]МЕТАЛЛОСТРОЙ  Сент.'!CL34:CM34,'[10]МЕТАЛЛОСТРОЙ  Окт.'!CL34:CM34+'[11]МЕТАЛЛОСТРОЙ  Нояб.'!CL34:CM34,'[11]МЕТАЛЛОСТРОЙ  Нояб.'!CL34:CM34,'[12]МЕТАЛЛОСТРОЙ  Дек.'!CL34:CM34)</f>
        <v>0</v>
      </c>
      <c r="CN39" s="47"/>
      <c r="CO39" s="49">
        <f>SUM('[1]МЕТАЛЛОСТРОЙ Янв.'!CN34:CO34,'[2]МЕТАЛЛОСТРОЙ Февр.'!CN34:CO34,'[3]МЕТАЛЛОСТРОЙ Март'!CN34:CO34,'[4]МЕТАЛЛОСТРОЙ  Апр.'!CN34:CO34,'[5]МЕТАЛЛОСТРОЙ Май'!CN34:CO34,'[6]МЕТАЛЛОСТРОЙ Июнь'!CN34:CO34,'[7]МЕТАЛЛОСТРОЙ  Июль'!CN34:CO34,'[8]МЕТАЛЛОСТРОЙ  Авг.'!CN34:CO34,'[9]МЕТАЛЛОСТРОЙ  Сент.'!CN34:CO34,'[10]МЕТАЛЛОСТРОЙ  Окт.'!CN34:CO34+'[11]МЕТАЛЛОСТРОЙ  Нояб.'!CN34:CO34,'[11]МЕТАЛЛОСТРОЙ  Нояб.'!CN34:CO34,'[12]МЕТАЛЛОСТРОЙ  Дек.'!CN34:CO34)</f>
        <v>0</v>
      </c>
      <c r="CQ39" s="94"/>
    </row>
    <row r="40" spans="1:95" ht="15.95" customHeight="1" x14ac:dyDescent="0.25">
      <c r="A40" s="198" t="s">
        <v>34</v>
      </c>
      <c r="B40" s="233" t="s">
        <v>22</v>
      </c>
      <c r="C40" s="22" t="s">
        <v>10</v>
      </c>
      <c r="D40" s="47"/>
      <c r="E40" s="49">
        <f>SUM('[1]МЕТАЛЛОСТРОЙ Янв.'!D35:E35,'[2]МЕТАЛЛОСТРОЙ Февр.'!D35:E35,'[3]МЕТАЛЛОСТРОЙ Март'!D35:E35,'[4]МЕТАЛЛОСТРОЙ  Апр.'!D35:E35,'[5]МЕТАЛЛОСТРОЙ Май'!D35:E35,'[6]МЕТАЛЛОСТРОЙ Июнь'!D35:E35,'[7]МЕТАЛЛОСТРОЙ  Июль'!D35:E35,'[8]МЕТАЛЛОСТРОЙ  Авг.'!D35:E35,'[9]МЕТАЛЛОСТРОЙ  Сент.'!D35:E35,'[10]МЕТАЛЛОСТРОЙ  Окт.'!D35:E35+'[11]МЕТАЛЛОСТРОЙ  Нояб.'!D35:E35,'[11]МЕТАЛЛОСТРОЙ  Нояб.'!D35:E35,'[12]МЕТАЛЛОСТРОЙ  Дек.'!D35:E35)</f>
        <v>12</v>
      </c>
      <c r="F40" s="47"/>
      <c r="G40" s="49">
        <f>SUM('[1]МЕТАЛЛОСТРОЙ Янв.'!F35:G35,'[2]МЕТАЛЛОСТРОЙ Февр.'!F35:G35,'[3]МЕТАЛЛОСТРОЙ Март'!F35:G35,'[4]МЕТАЛЛОСТРОЙ  Апр.'!F35:G35,'[5]МЕТАЛЛОСТРОЙ Май'!F35:G35,'[6]МЕТАЛЛОСТРОЙ Июнь'!F35:G35,'[7]МЕТАЛЛОСТРОЙ  Июль'!F35:G35,'[8]МЕТАЛЛОСТРОЙ  Авг.'!F35:G35,'[9]МЕТАЛЛОСТРОЙ  Сент.'!F35:G35,'[10]МЕТАЛЛОСТРОЙ  Окт.'!F35:G35+'[11]МЕТАЛЛОСТРОЙ  Нояб.'!F35:G35,'[11]МЕТАЛЛОСТРОЙ  Нояб.'!F35:G35,'[12]МЕТАЛЛОСТРОЙ  Дек.'!F35:G35)</f>
        <v>16</v>
      </c>
      <c r="H40" s="47"/>
      <c r="I40" s="49">
        <f>SUM('[1]МЕТАЛЛОСТРОЙ Янв.'!H35:I35,'[2]МЕТАЛЛОСТРОЙ Февр.'!H35:I35,'[3]МЕТАЛЛОСТРОЙ Март'!H35:I35,'[4]МЕТАЛЛОСТРОЙ  Апр.'!H35:I35,'[5]МЕТАЛЛОСТРОЙ Май'!H35:I35,'[6]МЕТАЛЛОСТРОЙ Июнь'!H35:I35,'[7]МЕТАЛЛОСТРОЙ  Июль'!H35:I35,'[8]МЕТАЛЛОСТРОЙ  Авг.'!H35:I35,'[9]МЕТАЛЛОСТРОЙ  Сент.'!H35:I35,'[10]МЕТАЛЛОСТРОЙ  Окт.'!H35:I35+'[11]МЕТАЛЛОСТРОЙ  Нояб.'!H35:I35,'[11]МЕТАЛЛОСТРОЙ  Нояб.'!H35:I35,'[12]МЕТАЛЛОСТРОЙ  Дек.'!H35:I35)</f>
        <v>3</v>
      </c>
      <c r="J40" s="47"/>
      <c r="K40" s="49">
        <f>SUM('[1]МЕТАЛЛОСТРОЙ Янв.'!J35:K35,'[2]МЕТАЛЛОСТРОЙ Февр.'!J35:K35,'[3]МЕТАЛЛОСТРОЙ Март'!J35:K35,'[4]МЕТАЛЛОСТРОЙ  Апр.'!J35:K35,'[5]МЕТАЛЛОСТРОЙ Май'!J35:K35,'[6]МЕТАЛЛОСТРОЙ Июнь'!J35:K35,'[7]МЕТАЛЛОСТРОЙ  Июль'!J35:K35,'[8]МЕТАЛЛОСТРОЙ  Авг.'!J35:K35,'[9]МЕТАЛЛОСТРОЙ  Сент.'!J35:K35,'[10]МЕТАЛЛОСТРОЙ  Окт.'!J35:K35+'[11]МЕТАЛЛОСТРОЙ  Нояб.'!J35:K35,'[11]МЕТАЛЛОСТРОЙ  Нояб.'!J35:K35,'[12]МЕТАЛЛОСТРОЙ  Дек.'!J35:K35)</f>
        <v>17</v>
      </c>
      <c r="L40" s="47"/>
      <c r="M40" s="49">
        <f>SUM('[1]МЕТАЛЛОСТРОЙ Янв.'!L35:M35,'[2]МЕТАЛЛОСТРОЙ Февр.'!L35:M35,'[3]МЕТАЛЛОСТРОЙ Март'!L35:M35,'[4]МЕТАЛЛОСТРОЙ  Апр.'!L35:M35,'[5]МЕТАЛЛОСТРОЙ Май'!L35:M35,'[6]МЕТАЛЛОСТРОЙ Июнь'!L35:M35,'[7]МЕТАЛЛОСТРОЙ  Июль'!L35:M35,'[8]МЕТАЛЛОСТРОЙ  Авг.'!L35:M35,'[9]МЕТАЛЛОСТРОЙ  Сент.'!L35:M35,'[10]МЕТАЛЛОСТРОЙ  Окт.'!L35:M35+'[11]МЕТАЛЛОСТРОЙ  Нояб.'!L35:M35,'[11]МЕТАЛЛОСТРОЙ  Нояб.'!L35:M35,'[12]МЕТАЛЛОСТРОЙ  Дек.'!L35:M35)</f>
        <v>0</v>
      </c>
      <c r="N40" s="47"/>
      <c r="O40" s="49">
        <f>SUM('[1]МЕТАЛЛОСТРОЙ Янв.'!N35:O35,'[2]МЕТАЛЛОСТРОЙ Февр.'!N35:O35,'[3]МЕТАЛЛОСТРОЙ Март'!N35:O35,'[4]МЕТАЛЛОСТРОЙ  Апр.'!N35:O35,'[5]МЕТАЛЛОСТРОЙ Май'!N35:O35,'[6]МЕТАЛЛОСТРОЙ Июнь'!N35:O35,'[7]МЕТАЛЛОСТРОЙ  Июль'!N35:O35,'[8]МЕТАЛЛОСТРОЙ  Авг.'!N35:O35,'[9]МЕТАЛЛОСТРОЙ  Сент.'!N35:O35,'[10]МЕТАЛЛОСТРОЙ  Окт.'!N35:O35+'[11]МЕТАЛЛОСТРОЙ  Нояб.'!N35:O35,'[11]МЕТАЛЛОСТРОЙ  Нояб.'!N35:O35,'[12]МЕТАЛЛОСТРОЙ  Дек.'!N35:O35)</f>
        <v>0</v>
      </c>
      <c r="P40" s="47"/>
      <c r="Q40" s="49">
        <f>SUM('[1]МЕТАЛЛОСТРОЙ Янв.'!P35:Q35,'[2]МЕТАЛЛОСТРОЙ Февр.'!P35:Q35,'[3]МЕТАЛЛОСТРОЙ Март'!P35:Q35,'[4]МЕТАЛЛОСТРОЙ  Апр.'!P35:Q35,'[5]МЕТАЛЛОСТРОЙ Май'!P35:Q35,'[6]МЕТАЛЛОСТРОЙ Июнь'!P35:Q35,'[7]МЕТАЛЛОСТРОЙ  Июль'!P35:Q35,'[8]МЕТАЛЛОСТРОЙ  Авг.'!P35:Q35,'[9]МЕТАЛЛОСТРОЙ  Сент.'!P35:Q35,'[10]МЕТАЛЛОСТРОЙ  Окт.'!P35:Q35+'[11]МЕТАЛЛОСТРОЙ  Нояб.'!P35:Q35,'[11]МЕТАЛЛОСТРОЙ  Нояб.'!P35:Q35,'[12]МЕТАЛЛОСТРОЙ  Дек.'!P35:Q35)</f>
        <v>5</v>
      </c>
      <c r="R40" s="47"/>
      <c r="S40" s="49">
        <f>SUM('[1]МЕТАЛЛОСТРОЙ Янв.'!R35:S35,'[2]МЕТАЛЛОСТРОЙ Февр.'!R35:S35,'[3]МЕТАЛЛОСТРОЙ Март'!R35:S35,'[4]МЕТАЛЛОСТРОЙ  Апр.'!R35:S35,'[5]МЕТАЛЛОСТРОЙ Май'!R35:S35,'[6]МЕТАЛЛОСТРОЙ Июнь'!R35:S35,'[7]МЕТАЛЛОСТРОЙ  Июль'!R35:S35,'[8]МЕТАЛЛОСТРОЙ  Авг.'!R35:S35,'[9]МЕТАЛЛОСТРОЙ  Сент.'!R35:S35,'[10]МЕТАЛЛОСТРОЙ  Окт.'!R35:S35+'[11]МЕТАЛЛОСТРОЙ  Нояб.'!R35:S35,'[11]МЕТАЛЛОСТРОЙ  Нояб.'!R35:S35,'[12]МЕТАЛЛОСТРОЙ  Дек.'!R35:S35)</f>
        <v>6</v>
      </c>
      <c r="T40" s="47"/>
      <c r="U40" s="49">
        <f>SUM('[1]МЕТАЛЛОСТРОЙ Янв.'!T35:U35,'[2]МЕТАЛЛОСТРОЙ Февр.'!T35:U35,'[3]МЕТАЛЛОСТРОЙ Март'!T35:U35,'[4]МЕТАЛЛОСТРОЙ  Апр.'!T35:U35,'[5]МЕТАЛЛОСТРОЙ Май'!T35:U35,'[6]МЕТАЛЛОСТРОЙ Июнь'!T35:U35,'[7]МЕТАЛЛОСТРОЙ  Июль'!T35:U35,'[8]МЕТАЛЛОСТРОЙ  Авг.'!T35:U35,'[9]МЕТАЛЛОСТРОЙ  Сент.'!T35:U35,'[10]МЕТАЛЛОСТРОЙ  Окт.'!T35:U35+'[11]МЕТАЛЛОСТРОЙ  Нояб.'!T35:U35,'[11]МЕТАЛЛОСТРОЙ  Нояб.'!T35:U35,'[12]МЕТАЛЛОСТРОЙ  Дек.'!T35:U35)</f>
        <v>4</v>
      </c>
      <c r="V40" s="47"/>
      <c r="W40" s="49">
        <f>SUM('[1]МЕТАЛЛОСТРОЙ Янв.'!V35:W35,'[2]МЕТАЛЛОСТРОЙ Февр.'!V35:W35,'[3]МЕТАЛЛОСТРОЙ Март'!V35:W35,'[4]МЕТАЛЛОСТРОЙ  Апр.'!V35:W35,'[5]МЕТАЛЛОСТРОЙ Май'!V35:W35,'[6]МЕТАЛЛОСТРОЙ Июнь'!V35:W35,'[7]МЕТАЛЛОСТРОЙ  Июль'!V35:W35,'[8]МЕТАЛЛОСТРОЙ  Авг.'!V35:W35,'[9]МЕТАЛЛОСТРОЙ  Сент.'!V35:W35,'[10]МЕТАЛЛОСТРОЙ  Окт.'!V35:W35+'[11]МЕТАЛЛОСТРОЙ  Нояб.'!V35:W35,'[11]МЕТАЛЛОСТРОЙ  Нояб.'!V35:W35,'[12]МЕТАЛЛОСТРОЙ  Дек.'!V35:W35)</f>
        <v>4</v>
      </c>
      <c r="X40" s="47"/>
      <c r="Y40" s="49">
        <f>SUM('[1]МЕТАЛЛОСТРОЙ Янв.'!X35:Y35,'[2]МЕТАЛЛОСТРОЙ Февр.'!X35:Y35,'[3]МЕТАЛЛОСТРОЙ Март'!X35:Y35,'[4]МЕТАЛЛОСТРОЙ  Апр.'!X35:Y35,'[5]МЕТАЛЛОСТРОЙ Май'!X35:Y35,'[6]МЕТАЛЛОСТРОЙ Июнь'!X35:Y35,'[7]МЕТАЛЛОСТРОЙ  Июль'!X35:Y35,'[8]МЕТАЛЛОСТРОЙ  Авг.'!X35:Y35,'[9]МЕТАЛЛОСТРОЙ  Сент.'!X35:Y35,'[10]МЕТАЛЛОСТРОЙ  Окт.'!X35:Y35+'[11]МЕТАЛЛОСТРОЙ  Нояб.'!X35:Y35,'[11]МЕТАЛЛОСТРОЙ  Нояб.'!X35:Y35,'[12]МЕТАЛЛОСТРОЙ  Дек.'!X35:Y35)</f>
        <v>7</v>
      </c>
      <c r="Z40" s="47"/>
      <c r="AA40" s="49">
        <f>SUM('[1]МЕТАЛЛОСТРОЙ Янв.'!Z35:AA35,'[2]МЕТАЛЛОСТРОЙ Февр.'!Z35:AA35,'[3]МЕТАЛЛОСТРОЙ Март'!Z35:AA35,'[4]МЕТАЛЛОСТРОЙ  Апр.'!Z35:AA35,'[5]МЕТАЛЛОСТРОЙ Май'!Z35:AA35,'[6]МЕТАЛЛОСТРОЙ Июнь'!Z35:AA35,'[7]МЕТАЛЛОСТРОЙ  Июль'!Z35:AA35,'[8]МЕТАЛЛОСТРОЙ  Авг.'!Z35:AA35,'[9]МЕТАЛЛОСТРОЙ  Сент.'!Z35:AA35,'[10]МЕТАЛЛОСТРОЙ  Окт.'!Z35:AA35+'[11]МЕТАЛЛОСТРОЙ  Нояб.'!Z35:AA35,'[11]МЕТАЛЛОСТРОЙ  Нояб.'!Z35:AA35,'[12]МЕТАЛЛОСТРОЙ  Дек.'!Z35:AA35)</f>
        <v>5</v>
      </c>
      <c r="AB40" s="47"/>
      <c r="AC40" s="49">
        <f>SUM('[1]МЕТАЛЛОСТРОЙ Янв.'!AB35:AC35,'[2]МЕТАЛЛОСТРОЙ Февр.'!AB35:AC35,'[3]МЕТАЛЛОСТРОЙ Март'!AB35:AC35,'[4]МЕТАЛЛОСТРОЙ  Апр.'!AB35:AC35,'[5]МЕТАЛЛОСТРОЙ Май'!AB35:AC35,'[6]МЕТАЛЛОСТРОЙ Июнь'!AB35:AC35,'[7]МЕТАЛЛОСТРОЙ  Июль'!AB35:AC35,'[8]МЕТАЛЛОСТРОЙ  Авг.'!AB35:AC35,'[9]МЕТАЛЛОСТРОЙ  Сент.'!AB35:AC35,'[10]МЕТАЛЛОСТРОЙ  Окт.'!AB35:AC35+'[11]МЕТАЛЛОСТРОЙ  Нояб.'!AB35:AC35,'[11]МЕТАЛЛОСТРОЙ  Нояб.'!AB35:AC35,'[12]МЕТАЛЛОСТРОЙ  Дек.'!AB35:AC35)</f>
        <v>8</v>
      </c>
      <c r="AD40" s="47"/>
      <c r="AE40" s="49">
        <f>SUM('[1]МЕТАЛЛОСТРОЙ Янв.'!AD35:AE35,'[2]МЕТАЛЛОСТРОЙ Февр.'!AD35:AE35,'[3]МЕТАЛЛОСТРОЙ Март'!AD35:AE35,'[4]МЕТАЛЛОСТРОЙ  Апр.'!AD35:AE35,'[5]МЕТАЛЛОСТРОЙ Май'!AD35:AE35,'[6]МЕТАЛЛОСТРОЙ Июнь'!AD35:AE35,'[7]МЕТАЛЛОСТРОЙ  Июль'!AD35:AE35,'[8]МЕТАЛЛОСТРОЙ  Авг.'!AD35:AE35,'[9]МЕТАЛЛОСТРОЙ  Сент.'!AD35:AE35,'[10]МЕТАЛЛОСТРОЙ  Окт.'!AD35:AE35+'[11]МЕТАЛЛОСТРОЙ  Нояб.'!AD35:AE35,'[11]МЕТАЛЛОСТРОЙ  Нояб.'!AD35:AE35,'[12]МЕТАЛЛОСТРОЙ  Дек.'!AD35:AE35)</f>
        <v>1</v>
      </c>
      <c r="AF40" s="47"/>
      <c r="AG40" s="49">
        <f>SUM('[1]МЕТАЛЛОСТРОЙ Янв.'!AF35:AG35,'[2]МЕТАЛЛОСТРОЙ Февр.'!AF35:AG35,'[3]МЕТАЛЛОСТРОЙ Март'!AF35:AG35,'[4]МЕТАЛЛОСТРОЙ  Апр.'!AF35:AG35,'[5]МЕТАЛЛОСТРОЙ Май'!AF35:AG35,'[6]МЕТАЛЛОСТРОЙ Июнь'!AF35:AG35,'[7]МЕТАЛЛОСТРОЙ  Июль'!AF35:AG35,'[8]МЕТАЛЛОСТРОЙ  Авг.'!AF35:AG35,'[9]МЕТАЛЛОСТРОЙ  Сент.'!AF35:AG35,'[10]МЕТАЛЛОСТРОЙ  Окт.'!AF35:AG35+'[11]МЕТАЛЛОСТРОЙ  Нояб.'!AF35:AG35,'[11]МЕТАЛЛОСТРОЙ  Нояб.'!AF35:AG35,'[12]МЕТАЛЛОСТРОЙ  Дек.'!AF35:AG35)</f>
        <v>0</v>
      </c>
      <c r="AH40" s="47"/>
      <c r="AI40" s="49">
        <f>SUM('[1]МЕТАЛЛОСТРОЙ Янв.'!AH35:AI35,'[2]МЕТАЛЛОСТРОЙ Февр.'!AH35:AI35,'[3]МЕТАЛЛОСТРОЙ Март'!AH35:AI35,'[4]МЕТАЛЛОСТРОЙ  Апр.'!AH35:AI35,'[5]МЕТАЛЛОСТРОЙ Май'!AH35:AI35,'[6]МЕТАЛЛОСТРОЙ Июнь'!AH35:AI35,'[7]МЕТАЛЛОСТРОЙ  Июль'!AH35:AI35,'[8]МЕТАЛЛОСТРОЙ  Авг.'!AH35:AI35,'[9]МЕТАЛЛОСТРОЙ  Сент.'!AH35:AI35,'[10]МЕТАЛЛОСТРОЙ  Окт.'!AH35:AI35+'[11]МЕТАЛЛОСТРОЙ  Нояб.'!AH35:AI35,'[11]МЕТАЛЛОСТРОЙ  Нояб.'!AH35:AI35,'[12]МЕТАЛЛОСТРОЙ  Дек.'!AH35:AI35)</f>
        <v>1</v>
      </c>
      <c r="AJ40" s="47"/>
      <c r="AK40" s="49">
        <f>SUM('[1]МЕТАЛЛОСТРОЙ Янв.'!AJ35:AK35,'[2]МЕТАЛЛОСТРОЙ Февр.'!AJ35:AK35,'[3]МЕТАЛЛОСТРОЙ Март'!AJ35:AK35,'[4]МЕТАЛЛОСТРОЙ  Апр.'!AJ35:AK35,'[5]МЕТАЛЛОСТРОЙ Май'!AJ35:AK35,'[6]МЕТАЛЛОСТРОЙ Июнь'!AJ35:AK35,'[7]МЕТАЛЛОСТРОЙ  Июль'!AJ35:AK35,'[8]МЕТАЛЛОСТРОЙ  Авг.'!AJ35:AK35,'[9]МЕТАЛЛОСТРОЙ  Сент.'!AJ35:AK35,'[10]МЕТАЛЛОСТРОЙ  Окт.'!AJ35:AK35+'[11]МЕТАЛЛОСТРОЙ  Нояб.'!AJ35:AK35,'[11]МЕТАЛЛОСТРОЙ  Нояб.'!AJ35:AK35,'[12]МЕТАЛЛОСТРОЙ  Дек.'!AJ35:AK35)</f>
        <v>1</v>
      </c>
      <c r="AL40" s="47"/>
      <c r="AM40" s="49">
        <f>SUM('[1]МЕТАЛЛОСТРОЙ Янв.'!AL35:AM35,'[2]МЕТАЛЛОСТРОЙ Февр.'!AL35:AM35,'[3]МЕТАЛЛОСТРОЙ Март'!AL35:AM35,'[4]МЕТАЛЛОСТРОЙ  Апр.'!AL35:AM35,'[5]МЕТАЛЛОСТРОЙ Май'!AL35:AM35,'[6]МЕТАЛЛОСТРОЙ Июнь'!AL35:AM35,'[7]МЕТАЛЛОСТРОЙ  Июль'!AL35:AM35,'[8]МЕТАЛЛОСТРОЙ  Авг.'!AL35:AM35,'[9]МЕТАЛЛОСТРОЙ  Сент.'!AL35:AM35,'[10]МЕТАЛЛОСТРОЙ  Окт.'!AL35:AM35+'[11]МЕТАЛЛОСТРОЙ  Нояб.'!AL35:AM35,'[11]МЕТАЛЛОСТРОЙ  Нояб.'!AL35:AM35,'[12]МЕТАЛЛОСТРОЙ  Дек.'!AL35:AM35)</f>
        <v>0</v>
      </c>
      <c r="AN40" s="47"/>
      <c r="AO40" s="49">
        <f>SUM('[1]МЕТАЛЛОСТРОЙ Янв.'!AN35:AO35,'[2]МЕТАЛЛОСТРОЙ Февр.'!AN35:AO35,'[3]МЕТАЛЛОСТРОЙ Март'!AN35:AO35,'[4]МЕТАЛЛОСТРОЙ  Апр.'!AN35:AO35,'[5]МЕТАЛЛОСТРОЙ Май'!AN35:AO35,'[6]МЕТАЛЛОСТРОЙ Июнь'!AN35:AO35,'[7]МЕТАЛЛОСТРОЙ  Июль'!AN35:AO35,'[8]МЕТАЛЛОСТРОЙ  Авг.'!AN35:AO35,'[9]МЕТАЛЛОСТРОЙ  Сент.'!AN35:AO35,'[10]МЕТАЛЛОСТРОЙ  Окт.'!AN35:AO35+'[11]МЕТАЛЛОСТРОЙ  Нояб.'!AN35:AO35,'[11]МЕТАЛЛОСТРОЙ  Нояб.'!AN35:AO35,'[12]МЕТАЛЛОСТРОЙ  Дек.'!AN35:AO35)</f>
        <v>0</v>
      </c>
      <c r="AP40" s="47"/>
      <c r="AQ40" s="49">
        <f>SUM('[1]МЕТАЛЛОСТРОЙ Янв.'!AP35:AQ35,'[2]МЕТАЛЛОСТРОЙ Февр.'!AP35:AQ35,'[3]МЕТАЛЛОСТРОЙ Март'!AP35:AQ35,'[4]МЕТАЛЛОСТРОЙ  Апр.'!AP35:AQ35,'[5]МЕТАЛЛОСТРОЙ Май'!AP35:AQ35,'[6]МЕТАЛЛОСТРОЙ Июнь'!AP35:AQ35,'[7]МЕТАЛЛОСТРОЙ  Июль'!AP35:AQ35,'[8]МЕТАЛЛОСТРОЙ  Авг.'!AP35:AQ35,'[9]МЕТАЛЛОСТРОЙ  Сент.'!AP35:AQ35,'[10]МЕТАЛЛОСТРОЙ  Окт.'!AP35:AQ35+'[11]МЕТАЛЛОСТРОЙ  Нояб.'!AP35:AQ35,'[11]МЕТАЛЛОСТРОЙ  Нояб.'!AP35:AQ35,'[12]МЕТАЛЛОСТРОЙ  Дек.'!AP35:AQ35)</f>
        <v>0</v>
      </c>
      <c r="AR40" s="47"/>
      <c r="AS40" s="49">
        <f>SUM('[1]МЕТАЛЛОСТРОЙ Янв.'!AR35:AS35,'[2]МЕТАЛЛОСТРОЙ Февр.'!AR35:AS35,'[3]МЕТАЛЛОСТРОЙ Март'!AR35:AS35,'[4]МЕТАЛЛОСТРОЙ  Апр.'!AR35:AS35,'[5]МЕТАЛЛОСТРОЙ Май'!AR35:AS35,'[6]МЕТАЛЛОСТРОЙ Июнь'!AR35:AS35,'[7]МЕТАЛЛОСТРОЙ  Июль'!AR35:AS35,'[8]МЕТАЛЛОСТРОЙ  Авг.'!AR35:AS35,'[9]МЕТАЛЛОСТРОЙ  Сент.'!AR35:AS35,'[10]МЕТАЛЛОСТРОЙ  Окт.'!AR35:AS35+'[11]МЕТАЛЛОСТРОЙ  Нояб.'!AR35:AS35,'[11]МЕТАЛЛОСТРОЙ  Нояб.'!AR35:AS35,'[12]МЕТАЛЛОСТРОЙ  Дек.'!AR35:AS35)</f>
        <v>6</v>
      </c>
      <c r="AT40" s="47"/>
      <c r="AU40" s="49">
        <f>SUM('[1]МЕТАЛЛОСТРОЙ Янв.'!AT35:AU35,'[2]МЕТАЛЛОСТРОЙ Февр.'!AT35:AU35,'[3]МЕТАЛЛОСТРОЙ Март'!AT35:AU35,'[4]МЕТАЛЛОСТРОЙ  Апр.'!AT35:AU35,'[5]МЕТАЛЛОСТРОЙ Май'!AT35:AU35,'[6]МЕТАЛЛОСТРОЙ Июнь'!AT35:AU35,'[7]МЕТАЛЛОСТРОЙ  Июль'!AT35:AU35,'[8]МЕТАЛЛОСТРОЙ  Авг.'!AT35:AU35,'[9]МЕТАЛЛОСТРОЙ  Сент.'!AT35:AU35,'[10]МЕТАЛЛОСТРОЙ  Окт.'!AT35:AU35+'[11]МЕТАЛЛОСТРОЙ  Нояб.'!AT35:AU35,'[11]МЕТАЛЛОСТРОЙ  Нояб.'!AT35:AU35,'[12]МЕТАЛЛОСТРОЙ  Дек.'!AT35:AU35)</f>
        <v>15</v>
      </c>
      <c r="AV40" s="47"/>
      <c r="AW40" s="49">
        <f>SUM('[1]МЕТАЛЛОСТРОЙ Янв.'!AV35:AW35,'[2]МЕТАЛЛОСТРОЙ Февр.'!AV35:AW35,'[3]МЕТАЛЛОСТРОЙ Март'!AV35:AW35,'[4]МЕТАЛЛОСТРОЙ  Апр.'!AV35:AW35,'[5]МЕТАЛЛОСТРОЙ Май'!AV35:AW35,'[6]МЕТАЛЛОСТРОЙ Июнь'!AV35:AW35,'[7]МЕТАЛЛОСТРОЙ  Июль'!AV35:AW35,'[8]МЕТАЛЛОСТРОЙ  Авг.'!AV35:AW35,'[9]МЕТАЛЛОСТРОЙ  Сент.'!AV35:AW35,'[10]МЕТАЛЛОСТРОЙ  Окт.'!AV35:AW35+'[11]МЕТАЛЛОСТРОЙ  Нояб.'!AV35:AW35,'[11]МЕТАЛЛОСТРОЙ  Нояб.'!AV35:AW35,'[12]МЕТАЛЛОСТРОЙ  Дек.'!AV35:AW35)</f>
        <v>7</v>
      </c>
      <c r="AX40" s="47"/>
      <c r="AY40" s="49">
        <f>SUM('[1]МЕТАЛЛОСТРОЙ Янв.'!AX35:AY35,'[2]МЕТАЛЛОСТРОЙ Февр.'!AX35:AY35,'[3]МЕТАЛЛОСТРОЙ Март'!AX35:AY35,'[4]МЕТАЛЛОСТРОЙ  Апр.'!AX35:AY35,'[5]МЕТАЛЛОСТРОЙ Май'!AX35:AY35,'[6]МЕТАЛЛОСТРОЙ Июнь'!AX35:AY35,'[7]МЕТАЛЛОСТРОЙ  Июль'!AX35:AY35,'[8]МЕТАЛЛОСТРОЙ  Авг.'!AX35:AY35,'[9]МЕТАЛЛОСТРОЙ  Сент.'!AX35:AY35,'[10]МЕТАЛЛОСТРОЙ  Окт.'!AX35:AY35+'[11]МЕТАЛЛОСТРОЙ  Нояб.'!AX35:AY35,'[11]МЕТАЛЛОСТРОЙ  Нояб.'!AX35:AY35,'[12]МЕТАЛЛОСТРОЙ  Дек.'!AX35:AY35)</f>
        <v>20</v>
      </c>
      <c r="AZ40" s="47"/>
      <c r="BA40" s="49">
        <f>SUM('[1]МЕТАЛЛОСТРОЙ Янв.'!AZ35:BA35,'[2]МЕТАЛЛОСТРОЙ Февр.'!AZ35:BA35,'[3]МЕТАЛЛОСТРОЙ Март'!AZ35:BA35,'[4]МЕТАЛЛОСТРОЙ  Апр.'!AZ35:BA35,'[5]МЕТАЛЛОСТРОЙ Май'!AZ35:BA35,'[6]МЕТАЛЛОСТРОЙ Июнь'!AZ35:BA35,'[7]МЕТАЛЛОСТРОЙ  Июль'!AZ35:BA35,'[8]МЕТАЛЛОСТРОЙ  Авг.'!AZ35:BA35,'[9]МЕТАЛЛОСТРОЙ  Сент.'!AZ35:BA35,'[10]МЕТАЛЛОСТРОЙ  Окт.'!AZ35:BA35+'[11]МЕТАЛЛОСТРОЙ  Нояб.'!AZ35:BA35,'[11]МЕТАЛЛОСТРОЙ  Нояб.'!AZ35:BA35,'[12]МЕТАЛЛОСТРОЙ  Дек.'!AZ35:BA35)</f>
        <v>0</v>
      </c>
      <c r="BB40" s="47"/>
      <c r="BC40" s="49">
        <f>SUM('[1]МЕТАЛЛОСТРОЙ Янв.'!BB35:BC35,'[2]МЕТАЛЛОСТРОЙ Февр.'!BB35:BC35,'[3]МЕТАЛЛОСТРОЙ Март'!BB35:BC35,'[4]МЕТАЛЛОСТРОЙ  Апр.'!BB35:BC35,'[5]МЕТАЛЛОСТРОЙ Май'!BB35:BC35,'[6]МЕТАЛЛОСТРОЙ Июнь'!BB35:BC35,'[7]МЕТАЛЛОСТРОЙ  Июль'!BB35:BC35,'[8]МЕТАЛЛОСТРОЙ  Авг.'!BB35:BC35,'[9]МЕТАЛЛОСТРОЙ  Сент.'!BB35:BC35,'[10]МЕТАЛЛОСТРОЙ  Окт.'!BB35:BC35+'[11]МЕТАЛЛОСТРОЙ  Нояб.'!BB35:BC35,'[11]МЕТАЛЛОСТРОЙ  Нояб.'!BB35:BC35,'[12]МЕТАЛЛОСТРОЙ  Дек.'!BB35:BC35)</f>
        <v>0</v>
      </c>
      <c r="BD40" s="47"/>
      <c r="BE40" s="49">
        <f>SUM('[1]МЕТАЛЛОСТРОЙ Янв.'!BD35:BE35,'[2]МЕТАЛЛОСТРОЙ Февр.'!BD35:BE35,'[3]МЕТАЛЛОСТРОЙ Март'!BD35:BE35,'[4]МЕТАЛЛОСТРОЙ  Апр.'!BD35:BE35,'[5]МЕТАЛЛОСТРОЙ Май'!BD35:BE35,'[6]МЕТАЛЛОСТРОЙ Июнь'!BD35:BE35,'[7]МЕТАЛЛОСТРОЙ  Июль'!BD35:BE35,'[8]МЕТАЛЛОСТРОЙ  Авг.'!BD35:BE35,'[9]МЕТАЛЛОСТРОЙ  Сент.'!BD35:BE35,'[10]МЕТАЛЛОСТРОЙ  Окт.'!BD35:BE35+'[11]МЕТАЛЛОСТРОЙ  Нояб.'!BD35:BE35,'[11]МЕТАЛЛОСТРОЙ  Нояб.'!BD35:BE35,'[12]МЕТАЛЛОСТРОЙ  Дек.'!BD35:BE35)</f>
        <v>0</v>
      </c>
      <c r="BF40" s="47"/>
      <c r="BG40" s="49">
        <f>SUM('[1]МЕТАЛЛОСТРОЙ Янв.'!BF35:BG35,'[2]МЕТАЛЛОСТРОЙ Февр.'!BF35:BG35,'[3]МЕТАЛЛОСТРОЙ Март'!BF35:BG35,'[4]МЕТАЛЛОСТРОЙ  Апр.'!BF35:BG35,'[5]МЕТАЛЛОСТРОЙ Май'!BF35:BG35,'[6]МЕТАЛЛОСТРОЙ Июнь'!BF35:BG35,'[7]МЕТАЛЛОСТРОЙ  Июль'!BF35:BG35,'[8]МЕТАЛЛОСТРОЙ  Авг.'!BF35:BG35,'[9]МЕТАЛЛОСТРОЙ  Сент.'!BF35:BG35,'[10]МЕТАЛЛОСТРОЙ  Окт.'!BF35:BG35+'[11]МЕТАЛЛОСТРОЙ  Нояб.'!BF35:BG35,'[11]МЕТАЛЛОСТРОЙ  Нояб.'!BF35:BG35,'[12]МЕТАЛЛОСТРОЙ  Дек.'!BF35:BG35)</f>
        <v>4</v>
      </c>
      <c r="BH40" s="47"/>
      <c r="BI40" s="49">
        <f>SUM('[1]МЕТАЛЛОСТРОЙ Янв.'!BH35:BI35,'[2]МЕТАЛЛОСТРОЙ Февр.'!BH35:BI35,'[3]МЕТАЛЛОСТРОЙ Март'!BH35:BI35,'[4]МЕТАЛЛОСТРОЙ  Апр.'!BH35:BI35,'[5]МЕТАЛЛОСТРОЙ Май'!BH35:BI35,'[6]МЕТАЛЛОСТРОЙ Июнь'!BH35:BI35,'[7]МЕТАЛЛОСТРОЙ  Июль'!BH35:BI35,'[8]МЕТАЛЛОСТРОЙ  Авг.'!BH35:BI35,'[9]МЕТАЛЛОСТРОЙ  Сент.'!BH35:BI35,'[10]МЕТАЛЛОСТРОЙ  Окт.'!BH35:BI35+'[11]МЕТАЛЛОСТРОЙ  Нояб.'!BH35:BI35,'[11]МЕТАЛЛОСТРОЙ  Нояб.'!BH35:BI35,'[12]МЕТАЛЛОСТРОЙ  Дек.'!BH35:BI35)</f>
        <v>2</v>
      </c>
      <c r="BJ40" s="47"/>
      <c r="BK40" s="49">
        <f>SUM('[1]МЕТАЛЛОСТРОЙ Янв.'!BJ35:BK35,'[2]МЕТАЛЛОСТРОЙ Февр.'!BJ35:BK35,'[3]МЕТАЛЛОСТРОЙ Март'!BJ35:BK35,'[4]МЕТАЛЛОСТРОЙ  Апр.'!BJ35:BK35,'[5]МЕТАЛЛОСТРОЙ Май'!BJ35:BK35,'[6]МЕТАЛЛОСТРОЙ Июнь'!BJ35:BK35,'[7]МЕТАЛЛОСТРОЙ  Июль'!BJ35:BK35,'[8]МЕТАЛЛОСТРОЙ  Авг.'!BJ35:BK35,'[9]МЕТАЛЛОСТРОЙ  Сент.'!BJ35:BK35,'[10]МЕТАЛЛОСТРОЙ  Окт.'!BJ35:BK35+'[11]МЕТАЛЛОСТРОЙ  Нояб.'!BJ35:BK35,'[11]МЕТАЛЛОСТРОЙ  Нояб.'!BJ35:BK35,'[12]МЕТАЛЛОСТРОЙ  Дек.'!BJ35:BK35)</f>
        <v>17</v>
      </c>
      <c r="BL40" s="47"/>
      <c r="BM40" s="49">
        <f>SUM('[1]МЕТАЛЛОСТРОЙ Янв.'!BL35:BM35,'[2]МЕТАЛЛОСТРОЙ Февр.'!BL35:BM35,'[3]МЕТАЛЛОСТРОЙ Март'!BL35:BM35,'[4]МЕТАЛЛОСТРОЙ  Апр.'!BL35:BM35,'[5]МЕТАЛЛОСТРОЙ Май'!BL35:BM35,'[6]МЕТАЛЛОСТРОЙ Июнь'!BL35:BM35,'[7]МЕТАЛЛОСТРОЙ  Июль'!BL35:BM35,'[8]МЕТАЛЛОСТРОЙ  Авг.'!BL35:BM35,'[9]МЕТАЛЛОСТРОЙ  Сент.'!BL35:BM35,'[10]МЕТАЛЛОСТРОЙ  Окт.'!BL35:BM35+'[11]МЕТАЛЛОСТРОЙ  Нояб.'!BL35:BM35,'[11]МЕТАЛЛОСТРОЙ  Нояб.'!BL35:BM35,'[12]МЕТАЛЛОСТРОЙ  Дек.'!BL35:BM35)</f>
        <v>16</v>
      </c>
      <c r="BN40" s="47"/>
      <c r="BO40" s="49">
        <f>SUM('[1]МЕТАЛЛОСТРОЙ Янв.'!BN35:BO35,'[2]МЕТАЛЛОСТРОЙ Февр.'!BN35:BO35,'[3]МЕТАЛЛОСТРОЙ Март'!BN35:BO35,'[4]МЕТАЛЛОСТРОЙ  Апр.'!BN35:BO35,'[5]МЕТАЛЛОСТРОЙ Май'!BN35:BO35,'[6]МЕТАЛЛОСТРОЙ Июнь'!BN35:BO35,'[7]МЕТАЛЛОСТРОЙ  Июль'!BN35:BO35,'[8]МЕТАЛЛОСТРОЙ  Авг.'!BN35:BO35,'[9]МЕТАЛЛОСТРОЙ  Сент.'!BN35:BO35,'[10]МЕТАЛЛОСТРОЙ  Окт.'!BN35:BO35+'[11]МЕТАЛЛОСТРОЙ  Нояб.'!BN35:BO35,'[11]МЕТАЛЛОСТРОЙ  Нояб.'!BN35:BO35,'[12]МЕТАЛЛОСТРОЙ  Дек.'!BN35:BO35)</f>
        <v>1</v>
      </c>
      <c r="BP40" s="47"/>
      <c r="BQ40" s="49">
        <f>SUM('[1]МЕТАЛЛОСТРОЙ Янв.'!BP35:BQ35,'[2]МЕТАЛЛОСТРОЙ Февр.'!BP35:BQ35,'[3]МЕТАЛЛОСТРОЙ Март'!BP35:BQ35,'[4]МЕТАЛЛОСТРОЙ  Апр.'!BP35:BQ35,'[5]МЕТАЛЛОСТРОЙ Май'!BP35:BQ35,'[6]МЕТАЛЛОСТРОЙ Июнь'!BP35:BQ35,'[7]МЕТАЛЛОСТРОЙ  Июль'!BP35:BQ35,'[8]МЕТАЛЛОСТРОЙ  Авг.'!BP35:BQ35,'[9]МЕТАЛЛОСТРОЙ  Сент.'!BP35:BQ35,'[10]МЕТАЛЛОСТРОЙ  Окт.'!BP35:BQ35+'[11]МЕТАЛЛОСТРОЙ  Нояб.'!BP35:BQ35,'[11]МЕТАЛЛОСТРОЙ  Нояб.'!BP35:BQ35,'[12]МЕТАЛЛОСТРОЙ  Дек.'!BP35:BQ35)</f>
        <v>14</v>
      </c>
      <c r="BR40" s="47"/>
      <c r="BS40" s="49">
        <f>SUM('[1]МЕТАЛЛОСТРОЙ Янв.'!BR35:BS35,'[2]МЕТАЛЛОСТРОЙ Февр.'!BR35:BS35,'[3]МЕТАЛЛОСТРОЙ Март'!BR35:BS35,'[4]МЕТАЛЛОСТРОЙ  Апр.'!BR35:BS35,'[5]МЕТАЛЛОСТРОЙ Май'!BR35:BS35,'[6]МЕТАЛЛОСТРОЙ Июнь'!BR35:BS35,'[7]МЕТАЛЛОСТРОЙ  Июль'!BR35:BS35,'[8]МЕТАЛЛОСТРОЙ  Авг.'!BR35:BS35,'[9]МЕТАЛЛОСТРОЙ  Сент.'!BR35:BS35,'[10]МЕТАЛЛОСТРОЙ  Окт.'!BR35:BS35+'[11]МЕТАЛЛОСТРОЙ  Нояб.'!BR35:BS35,'[11]МЕТАЛЛОСТРОЙ  Нояб.'!BR35:BS35,'[12]МЕТАЛЛОСТРОЙ  Дек.'!BR35:BS35)</f>
        <v>7</v>
      </c>
      <c r="BT40" s="47"/>
      <c r="BU40" s="49">
        <f>SUM('[1]МЕТАЛЛОСТРОЙ Янв.'!BT35:BU35,'[2]МЕТАЛЛОСТРОЙ Февр.'!BT35:BU35,'[3]МЕТАЛЛОСТРОЙ Март'!BT35:BU35,'[4]МЕТАЛЛОСТРОЙ  Апр.'!BT35:BU35,'[5]МЕТАЛЛОСТРОЙ Май'!BT35:BU35,'[6]МЕТАЛЛОСТРОЙ Июнь'!BT35:BU35,'[7]МЕТАЛЛОСТРОЙ  Июль'!BT35:BU35,'[8]МЕТАЛЛОСТРОЙ  Авг.'!BT35:BU35,'[9]МЕТАЛЛОСТРОЙ  Сент.'!BT35:BU35,'[10]МЕТАЛЛОСТРОЙ  Окт.'!BT35:BU35+'[11]МЕТАЛЛОСТРОЙ  Нояб.'!BT35:BU35,'[11]МЕТАЛЛОСТРОЙ  Нояб.'!BT35:BU35,'[12]МЕТАЛЛОСТРОЙ  Дек.'!BT35:BU35)</f>
        <v>28</v>
      </c>
      <c r="BV40" s="47"/>
      <c r="BW40" s="49">
        <f>SUM('[1]МЕТАЛЛОСТРОЙ Янв.'!BV35:BW35,'[2]МЕТАЛЛОСТРОЙ Февр.'!BV35:BW35,'[3]МЕТАЛЛОСТРОЙ Март'!BV35:BW35,'[4]МЕТАЛЛОСТРОЙ  Апр.'!BV35:BW35,'[5]МЕТАЛЛОСТРОЙ Май'!BV35:BW35,'[6]МЕТАЛЛОСТРОЙ Июнь'!BV35:BW35,'[7]МЕТАЛЛОСТРОЙ  Июль'!BV35:BW35,'[8]МЕТАЛЛОСТРОЙ  Авг.'!BV35:BW35,'[9]МЕТАЛЛОСТРОЙ  Сент.'!BV35:BW35,'[10]МЕТАЛЛОСТРОЙ  Окт.'!BV35:BW35+'[11]МЕТАЛЛОСТРОЙ  Нояб.'!BV35:BW35,'[11]МЕТАЛЛОСТРОЙ  Нояб.'!BV35:BW35,'[12]МЕТАЛЛОСТРОЙ  Дек.'!BV35:BW35)</f>
        <v>5</v>
      </c>
      <c r="BX40" s="47"/>
      <c r="BY40" s="49">
        <f>SUM('[1]МЕТАЛЛОСТРОЙ Янв.'!BX35:BY35,'[2]МЕТАЛЛОСТРОЙ Февр.'!BX35:BY35,'[3]МЕТАЛЛОСТРОЙ Март'!BX35:BY35,'[4]МЕТАЛЛОСТРОЙ  Апр.'!BX35:BY35,'[5]МЕТАЛЛОСТРОЙ Май'!BX35:BY35,'[6]МЕТАЛЛОСТРОЙ Июнь'!BX35:BY35,'[7]МЕТАЛЛОСТРОЙ  Июль'!BX35:BY35,'[8]МЕТАЛЛОСТРОЙ  Авг.'!BX35:BY35,'[9]МЕТАЛЛОСТРОЙ  Сент.'!BX35:BY35,'[10]МЕТАЛЛОСТРОЙ  Окт.'!BX35:BY35+'[11]МЕТАЛЛОСТРОЙ  Нояб.'!BX35:BY35,'[11]МЕТАЛЛОСТРОЙ  Нояб.'!BX35:BY35,'[12]МЕТАЛЛОСТРОЙ  Дек.'!BX35:BY35)</f>
        <v>84</v>
      </c>
      <c r="BZ40" s="47"/>
      <c r="CA40" s="49">
        <f>SUM('[1]МЕТАЛЛОСТРОЙ Янв.'!BZ35:CA35,'[2]МЕТАЛЛОСТРОЙ Февр.'!BZ35:CA35,'[3]МЕТАЛЛОСТРОЙ Март'!BZ35:CA35,'[4]МЕТАЛЛОСТРОЙ  Апр.'!BZ35:CA35,'[5]МЕТАЛЛОСТРОЙ Май'!BZ35:CA35,'[6]МЕТАЛЛОСТРОЙ Июнь'!BZ35:CA35,'[7]МЕТАЛЛОСТРОЙ  Июль'!BZ35:CA35,'[8]МЕТАЛЛОСТРОЙ  Авг.'!BZ35:CA35,'[9]МЕТАЛЛОСТРОЙ  Сент.'!BZ35:CA35,'[10]МЕТАЛЛОСТРОЙ  Окт.'!BZ35:CA35+'[11]МЕТАЛЛОСТРОЙ  Нояб.'!BZ35:CA35,'[11]МЕТАЛЛОСТРОЙ  Нояб.'!BZ35:CA35,'[12]МЕТАЛЛОСТРОЙ  Дек.'!BZ35:CA35)</f>
        <v>30</v>
      </c>
      <c r="CB40" s="47"/>
      <c r="CC40" s="49">
        <f>SUM('[1]МЕТАЛЛОСТРОЙ Янв.'!CB35:CC35,'[2]МЕТАЛЛОСТРОЙ Февр.'!CB35:CC35,'[3]МЕТАЛЛОСТРОЙ Март'!CB35:CC35,'[4]МЕТАЛЛОСТРОЙ  Апр.'!CB35:CC35,'[5]МЕТАЛЛОСТРОЙ Май'!CB35:CC35,'[6]МЕТАЛЛОСТРОЙ Июнь'!CB35:CC35,'[7]МЕТАЛЛОСТРОЙ  Июль'!CB35:CC35,'[8]МЕТАЛЛОСТРОЙ  Авг.'!CB35:CC35,'[9]МЕТАЛЛОСТРОЙ  Сент.'!CB35:CC35,'[10]МЕТАЛЛОСТРОЙ  Окт.'!CB35:CC35+'[11]МЕТАЛЛОСТРОЙ  Нояб.'!CB35:CC35,'[11]МЕТАЛЛОСТРОЙ  Нояб.'!CB35:CC35,'[12]МЕТАЛЛОСТРОЙ  Дек.'!CB35:CC35)</f>
        <v>0</v>
      </c>
      <c r="CD40" s="47"/>
      <c r="CE40" s="49">
        <f>SUM('[1]МЕТАЛЛОСТРОЙ Янв.'!CD35:CE35,'[2]МЕТАЛЛОСТРОЙ Февр.'!CD35:CE35,'[3]МЕТАЛЛОСТРОЙ Март'!CD35:CE35,'[4]МЕТАЛЛОСТРОЙ  Апр.'!CD35:CE35,'[5]МЕТАЛЛОСТРОЙ Май'!CD35:CE35,'[6]МЕТАЛЛОСТРОЙ Июнь'!CD35:CE35,'[7]МЕТАЛЛОСТРОЙ  Июль'!CD35:CE35,'[8]МЕТАЛЛОСТРОЙ  Авг.'!CD35:CE35,'[9]МЕТАЛЛОСТРОЙ  Сент.'!CD35:CE35,'[10]МЕТАЛЛОСТРОЙ  Окт.'!CD35:CE35+'[11]МЕТАЛЛОСТРОЙ  Нояб.'!CD35:CE35,'[11]МЕТАЛЛОСТРОЙ  Нояб.'!CD35:CE35,'[12]МЕТАЛЛОСТРОЙ  Дек.'!CD35:CE35)</f>
        <v>6</v>
      </c>
      <c r="CF40" s="47"/>
      <c r="CG40" s="49">
        <f>SUM('[1]МЕТАЛЛОСТРОЙ Янв.'!CF35:CG35,'[2]МЕТАЛЛОСТРОЙ Февр.'!CF35:CG35,'[3]МЕТАЛЛОСТРОЙ Март'!CF35:CG35,'[4]МЕТАЛЛОСТРОЙ  Апр.'!CF35:CG35,'[5]МЕТАЛЛОСТРОЙ Май'!CF35:CG35,'[6]МЕТАЛЛОСТРОЙ Июнь'!CF35:CG35,'[7]МЕТАЛЛОСТРОЙ  Июль'!CF35:CG35,'[8]МЕТАЛЛОСТРОЙ  Авг.'!CF35:CG35,'[9]МЕТАЛЛОСТРОЙ  Сент.'!CF35:CG35,'[10]МЕТАЛЛОСТРОЙ  Окт.'!CF35:CG35+'[11]МЕТАЛЛОСТРОЙ  Нояб.'!CF35:CG35,'[11]МЕТАЛЛОСТРОЙ  Нояб.'!CF35:CG35,'[12]МЕТАЛЛОСТРОЙ  Дек.'!CF35:CG35)</f>
        <v>0</v>
      </c>
      <c r="CH40" s="47"/>
      <c r="CI40" s="49">
        <f>SUM('[1]МЕТАЛЛОСТРОЙ Янв.'!CH35:CI35,'[2]МЕТАЛЛОСТРОЙ Февр.'!CH35:CI35,'[3]МЕТАЛЛОСТРОЙ Март'!CH35:CI35,'[4]МЕТАЛЛОСТРОЙ  Апр.'!CH35:CI35,'[5]МЕТАЛЛОСТРОЙ Май'!CH35:CI35,'[6]МЕТАЛЛОСТРОЙ Июнь'!CH35:CI35,'[7]МЕТАЛЛОСТРОЙ  Июль'!CH35:CI35,'[8]МЕТАЛЛОСТРОЙ  Авг.'!CH35:CI35,'[9]МЕТАЛЛОСТРОЙ  Сент.'!CH35:CI35,'[10]МЕТАЛЛОСТРОЙ  Окт.'!CH35:CI35+'[11]МЕТАЛЛОСТРОЙ  Нояб.'!CH35:CI35,'[11]МЕТАЛЛОСТРОЙ  Нояб.'!CH35:CI35,'[12]МЕТАЛЛОСТРОЙ  Дек.'!CH35:CI35)</f>
        <v>3</v>
      </c>
      <c r="CJ40" s="47"/>
      <c r="CK40" s="49">
        <f>SUM('[1]МЕТАЛЛОСТРОЙ Янв.'!CJ35:CK35,'[2]МЕТАЛЛОСТРОЙ Февр.'!CJ35:CK35,'[3]МЕТАЛЛОСТРОЙ Март'!CJ35:CK35,'[4]МЕТАЛЛОСТРОЙ  Апр.'!CJ35:CK35,'[5]МЕТАЛЛОСТРОЙ Май'!CJ35:CK35,'[6]МЕТАЛЛОСТРОЙ Июнь'!CJ35:CK35,'[7]МЕТАЛЛОСТРОЙ  Июль'!CJ35:CK35,'[8]МЕТАЛЛОСТРОЙ  Авг.'!CJ35:CK35,'[9]МЕТАЛЛОСТРОЙ  Сент.'!CJ35:CK35,'[10]МЕТАЛЛОСТРОЙ  Окт.'!CJ35:CK35+'[11]МЕТАЛЛОСТРОЙ  Нояб.'!CJ35:CK35,'[11]МЕТАЛЛОСТРОЙ  Нояб.'!CJ35:CK35,'[12]МЕТАЛЛОСТРОЙ  Дек.'!CJ35:CK35)</f>
        <v>3</v>
      </c>
      <c r="CL40" s="47"/>
      <c r="CM40" s="49">
        <f>SUM('[1]МЕТАЛЛОСТРОЙ Янв.'!CL35:CM35,'[2]МЕТАЛЛОСТРОЙ Февр.'!CL35:CM35,'[3]МЕТАЛЛОСТРОЙ Март'!CL35:CM35,'[4]МЕТАЛЛОСТРОЙ  Апр.'!CL35:CM35,'[5]МЕТАЛЛОСТРОЙ Май'!CL35:CM35,'[6]МЕТАЛЛОСТРОЙ Июнь'!CL35:CM35,'[7]МЕТАЛЛОСТРОЙ  Июль'!CL35:CM35,'[8]МЕТАЛЛОСТРОЙ  Авг.'!CL35:CM35,'[9]МЕТАЛЛОСТРОЙ  Сент.'!CL35:CM35,'[10]МЕТАЛЛОСТРОЙ  Окт.'!CL35:CM35+'[11]МЕТАЛЛОСТРОЙ  Нояб.'!CL35:CM35,'[11]МЕТАЛЛОСТРОЙ  Нояб.'!CL35:CM35,'[12]МЕТАЛЛОСТРОЙ  Дек.'!CL35:CM35)</f>
        <v>0</v>
      </c>
      <c r="CN40" s="47"/>
      <c r="CO40" s="49">
        <f>SUM('[1]МЕТАЛЛОСТРОЙ Янв.'!CN35:CO35,'[2]МЕТАЛЛОСТРОЙ Февр.'!CN35:CO35,'[3]МЕТАЛЛОСТРОЙ Март'!CN35:CO35,'[4]МЕТАЛЛОСТРОЙ  Апр.'!CN35:CO35,'[5]МЕТАЛЛОСТРОЙ Май'!CN35:CO35,'[6]МЕТАЛЛОСТРОЙ Июнь'!CN35:CO35,'[7]МЕТАЛЛОСТРОЙ  Июль'!CN35:CO35,'[8]МЕТАЛЛОСТРОЙ  Авг.'!CN35:CO35,'[9]МЕТАЛЛОСТРОЙ  Сент.'!CN35:CO35,'[10]МЕТАЛЛОСТРОЙ  Окт.'!CN35:CO35+'[11]МЕТАЛЛОСТРОЙ  Нояб.'!CN35:CO35,'[11]МЕТАЛЛОСТРОЙ  Нояб.'!CN35:CO35,'[12]МЕТАЛЛОСТРОЙ  Дек.'!CN35:CO35)</f>
        <v>3</v>
      </c>
      <c r="CQ40" s="94"/>
    </row>
    <row r="41" spans="1:95" ht="15.95" customHeight="1" x14ac:dyDescent="0.25">
      <c r="A41" s="198"/>
      <c r="B41" s="233"/>
      <c r="C41" s="22" t="s">
        <v>5</v>
      </c>
      <c r="D41" s="47"/>
      <c r="E41" s="49">
        <f>SUM('[1]МЕТАЛЛОСТРОЙ Янв.'!D36:E36,'[2]МЕТАЛЛОСТРОЙ Февр.'!D36:E36,'[3]МЕТАЛЛОСТРОЙ Март'!D36:E36,'[4]МЕТАЛЛОСТРОЙ  Апр.'!D36:E36,'[5]МЕТАЛЛОСТРОЙ Май'!D36:E36,'[6]МЕТАЛЛОСТРОЙ Июнь'!D36:E36,'[7]МЕТАЛЛОСТРОЙ  Июль'!D36:E36,'[8]МЕТАЛЛОСТРОЙ  Авг.'!D36:E36,'[9]МЕТАЛЛОСТРОЙ  Сент.'!D36:E36,'[10]МЕТАЛЛОСТРОЙ  Окт.'!D36:E36+'[11]МЕТАЛЛОСТРОЙ  Нояб.'!D36:E36,'[11]МЕТАЛЛОСТРОЙ  Нояб.'!D36:E36,'[12]МЕТАЛЛОСТРОЙ  Дек.'!D36:E36)</f>
        <v>7.4909999999999997</v>
      </c>
      <c r="F41" s="47"/>
      <c r="G41" s="49">
        <f>SUM('[1]МЕТАЛЛОСТРОЙ Янв.'!F36:G36,'[2]МЕТАЛЛОСТРОЙ Февр.'!F36:G36,'[3]МЕТАЛЛОСТРОЙ Март'!F36:G36,'[4]МЕТАЛЛОСТРОЙ  Апр.'!F36:G36,'[5]МЕТАЛЛОСТРОЙ Май'!F36:G36,'[6]МЕТАЛЛОСТРОЙ Июнь'!F36:G36,'[7]МЕТАЛЛОСТРОЙ  Июль'!F36:G36,'[8]МЕТАЛЛОСТРОЙ  Авг.'!F36:G36,'[9]МЕТАЛЛОСТРОЙ  Сент.'!F36:G36,'[10]МЕТАЛЛОСТРОЙ  Окт.'!F36:G36+'[11]МЕТАЛЛОСТРОЙ  Нояб.'!F36:G36,'[11]МЕТАЛЛОСТРОЙ  Нояб.'!F36:G36,'[12]МЕТАЛЛОСТРОЙ  Дек.'!F36:G36)</f>
        <v>13.585000000000001</v>
      </c>
      <c r="H41" s="47"/>
      <c r="I41" s="49">
        <f>SUM('[1]МЕТАЛЛОСТРОЙ Янв.'!H36:I36,'[2]МЕТАЛЛОСТРОЙ Февр.'!H36:I36,'[3]МЕТАЛЛОСТРОЙ Март'!H36:I36,'[4]МЕТАЛЛОСТРОЙ  Апр.'!H36:I36,'[5]МЕТАЛЛОСТРОЙ Май'!H36:I36,'[6]МЕТАЛЛОСТРОЙ Июнь'!H36:I36,'[7]МЕТАЛЛОСТРОЙ  Июль'!H36:I36,'[8]МЕТАЛЛОСТРОЙ  Авг.'!H36:I36,'[9]МЕТАЛЛОСТРОЙ  Сент.'!H36:I36,'[10]МЕТАЛЛОСТРОЙ  Окт.'!H36:I36+'[11]МЕТАЛЛОСТРОЙ  Нояб.'!H36:I36,'[11]МЕТАЛЛОСТРОЙ  Нояб.'!H36:I36,'[12]МЕТАЛЛОСТРОЙ  Дек.'!H36:I36)</f>
        <v>2.5299999999999998</v>
      </c>
      <c r="J41" s="47"/>
      <c r="K41" s="49">
        <f>SUM('[1]МЕТАЛЛОСТРОЙ Янв.'!J36:K36,'[2]МЕТАЛЛОСТРОЙ Февр.'!J36:K36,'[3]МЕТАЛЛОСТРОЙ Март'!J36:K36,'[4]МЕТАЛЛОСТРОЙ  Апр.'!J36:K36,'[5]МЕТАЛЛОСТРОЙ Май'!J36:K36,'[6]МЕТАЛЛОСТРОЙ Июнь'!J36:K36,'[7]МЕТАЛЛОСТРОЙ  Июль'!J36:K36,'[8]МЕТАЛЛОСТРОЙ  Авг.'!J36:K36,'[9]МЕТАЛЛОСТРОЙ  Сент.'!J36:K36,'[10]МЕТАЛЛОСТРОЙ  Окт.'!J36:K36+'[11]МЕТАЛЛОСТРОЙ  Нояб.'!J36:K36,'[11]МЕТАЛЛОСТРОЙ  Нояб.'!J36:K36,'[12]МЕТАЛЛОСТРОЙ  Дек.'!J36:K36)</f>
        <v>10.846</v>
      </c>
      <c r="L41" s="47"/>
      <c r="M41" s="49">
        <f>SUM('[1]МЕТАЛЛОСТРОЙ Янв.'!L36:M36,'[2]МЕТАЛЛОСТРОЙ Февр.'!L36:M36,'[3]МЕТАЛЛОСТРОЙ Март'!L36:M36,'[4]МЕТАЛЛОСТРОЙ  Апр.'!L36:M36,'[5]МЕТАЛЛОСТРОЙ Май'!L36:M36,'[6]МЕТАЛЛОСТРОЙ Июнь'!L36:M36,'[7]МЕТАЛЛОСТРОЙ  Июль'!L36:M36,'[8]МЕТАЛЛОСТРОЙ  Авг.'!L36:M36,'[9]МЕТАЛЛОСТРОЙ  Сент.'!L36:M36,'[10]МЕТАЛЛОСТРОЙ  Окт.'!L36:M36+'[11]МЕТАЛЛОСТРОЙ  Нояб.'!L36:M36,'[11]МЕТАЛЛОСТРОЙ  Нояб.'!L36:M36,'[12]МЕТАЛЛОСТРОЙ  Дек.'!L36:M36)</f>
        <v>0</v>
      </c>
      <c r="N41" s="47"/>
      <c r="O41" s="49">
        <f>SUM('[1]МЕТАЛЛОСТРОЙ Янв.'!N36:O36,'[2]МЕТАЛЛОСТРОЙ Февр.'!N36:O36,'[3]МЕТАЛЛОСТРОЙ Март'!N36:O36,'[4]МЕТАЛЛОСТРОЙ  Апр.'!N36:O36,'[5]МЕТАЛЛОСТРОЙ Май'!N36:O36,'[6]МЕТАЛЛОСТРОЙ Июнь'!N36:O36,'[7]МЕТАЛЛОСТРОЙ  Июль'!N36:O36,'[8]МЕТАЛЛОСТРОЙ  Авг.'!N36:O36,'[9]МЕТАЛЛОСТРОЙ  Сент.'!N36:O36,'[10]МЕТАЛЛОСТРОЙ  Окт.'!N36:O36+'[11]МЕТАЛЛОСТРОЙ  Нояб.'!N36:O36,'[11]МЕТАЛЛОСТРОЙ  Нояб.'!N36:O36,'[12]МЕТАЛЛОСТРОЙ  Дек.'!N36:O36)</f>
        <v>0</v>
      </c>
      <c r="P41" s="47"/>
      <c r="Q41" s="49">
        <f>SUM('[1]МЕТАЛЛОСТРОЙ Янв.'!P36:Q36,'[2]МЕТАЛЛОСТРОЙ Февр.'!P36:Q36,'[3]МЕТАЛЛОСТРОЙ Март'!P36:Q36,'[4]МЕТАЛЛОСТРОЙ  Апр.'!P36:Q36,'[5]МЕТАЛЛОСТРОЙ Май'!P36:Q36,'[6]МЕТАЛЛОСТРОЙ Июнь'!P36:Q36,'[7]МЕТАЛЛОСТРОЙ  Июль'!P36:Q36,'[8]МЕТАЛЛОСТРОЙ  Авг.'!P36:Q36,'[9]МЕТАЛЛОСТРОЙ  Сент.'!P36:Q36,'[10]МЕТАЛЛОСТРОЙ  Окт.'!P36:Q36+'[11]МЕТАЛЛОСТРОЙ  Нояб.'!P36:Q36,'[11]МЕТАЛЛОСТРОЙ  Нояб.'!P36:Q36,'[12]МЕТАЛЛОСТРОЙ  Дек.'!P36:Q36)</f>
        <v>6.4169999999999998</v>
      </c>
      <c r="R41" s="47"/>
      <c r="S41" s="49">
        <f>SUM('[1]МЕТАЛЛОСТРОЙ Янв.'!R36:S36,'[2]МЕТАЛЛОСТРОЙ Февр.'!R36:S36,'[3]МЕТАЛЛОСТРОЙ Март'!R36:S36,'[4]МЕТАЛЛОСТРОЙ  Апр.'!R36:S36,'[5]МЕТАЛЛОСТРОЙ Май'!R36:S36,'[6]МЕТАЛЛОСТРОЙ Июнь'!R36:S36,'[7]МЕТАЛЛОСТРОЙ  Июль'!R36:S36,'[8]МЕТАЛЛОСТРОЙ  Авг.'!R36:S36,'[9]МЕТАЛЛОСТРОЙ  Сент.'!R36:S36,'[10]МЕТАЛЛОСТРОЙ  Окт.'!R36:S36+'[11]МЕТАЛЛОСТРОЙ  Нояб.'!R36:S36,'[11]МЕТАЛЛОСТРОЙ  Нояб.'!R36:S36,'[12]МЕТАЛЛОСТРОЙ  Дек.'!R36:S36)</f>
        <v>4.3090000000000002</v>
      </c>
      <c r="T41" s="47"/>
      <c r="U41" s="49">
        <f>SUM('[1]МЕТАЛЛОСТРОЙ Янв.'!T36:U36,'[2]МЕТАЛЛОСТРОЙ Февр.'!T36:U36,'[3]МЕТАЛЛОСТРОЙ Март'!T36:U36,'[4]МЕТАЛЛОСТРОЙ  Апр.'!T36:U36,'[5]МЕТАЛЛОСТРОЙ Май'!T36:U36,'[6]МЕТАЛЛОСТРОЙ Июнь'!T36:U36,'[7]МЕТАЛЛОСТРОЙ  Июль'!T36:U36,'[8]МЕТАЛЛОСТРОЙ  Авг.'!T36:U36,'[9]МЕТАЛЛОСТРОЙ  Сент.'!T36:U36,'[10]МЕТАЛЛОСТРОЙ  Окт.'!T36:U36+'[11]МЕТАЛЛОСТРОЙ  Нояб.'!T36:U36,'[11]МЕТАЛЛОСТРОЙ  Нояб.'!T36:U36,'[12]МЕТАЛЛОСТРОЙ  Дек.'!T36:U36)</f>
        <v>2.9220000000000002</v>
      </c>
      <c r="V41" s="47"/>
      <c r="W41" s="49">
        <f>SUM('[1]МЕТАЛЛОСТРОЙ Янв.'!V36:W36,'[2]МЕТАЛЛОСТРОЙ Февр.'!V36:W36,'[3]МЕТАЛЛОСТРОЙ Март'!V36:W36,'[4]МЕТАЛЛОСТРОЙ  Апр.'!V36:W36,'[5]МЕТАЛЛОСТРОЙ Май'!V36:W36,'[6]МЕТАЛЛОСТРОЙ Июнь'!V36:W36,'[7]МЕТАЛЛОСТРОЙ  Июль'!V36:W36,'[8]МЕТАЛЛОСТРОЙ  Авг.'!V36:W36,'[9]МЕТАЛЛОСТРОЙ  Сент.'!V36:W36,'[10]МЕТАЛЛОСТРОЙ  Окт.'!V36:W36+'[11]МЕТАЛЛОСТРОЙ  Нояб.'!V36:W36,'[11]МЕТАЛЛОСТРОЙ  Нояб.'!V36:W36,'[12]МЕТАЛЛОСТРОЙ  Дек.'!V36:W36)</f>
        <v>6.1340000000000003</v>
      </c>
      <c r="X41" s="47"/>
      <c r="Y41" s="49">
        <f>SUM('[1]МЕТАЛЛОСТРОЙ Янв.'!X36:Y36,'[2]МЕТАЛЛОСТРОЙ Февр.'!X36:Y36,'[3]МЕТАЛЛОСТРОЙ Март'!X36:Y36,'[4]МЕТАЛЛОСТРОЙ  Апр.'!X36:Y36,'[5]МЕТАЛЛОСТРОЙ Май'!X36:Y36,'[6]МЕТАЛЛОСТРОЙ Июнь'!X36:Y36,'[7]МЕТАЛЛОСТРОЙ  Июль'!X36:Y36,'[8]МЕТАЛЛОСТРОЙ  Авг.'!X36:Y36,'[9]МЕТАЛЛОСТРОЙ  Сент.'!X36:Y36,'[10]МЕТАЛЛОСТРОЙ  Окт.'!X36:Y36+'[11]МЕТАЛЛОСТРОЙ  Нояб.'!X36:Y36,'[11]МЕТАЛЛОСТРОЙ  Нояб.'!X36:Y36,'[12]МЕТАЛЛОСТРОЙ  Дек.'!X36:Y36)</f>
        <v>5.101</v>
      </c>
      <c r="Z41" s="47"/>
      <c r="AA41" s="49">
        <f>SUM('[1]МЕТАЛЛОСТРОЙ Янв.'!Z36:AA36,'[2]МЕТАЛЛОСТРОЙ Февр.'!Z36:AA36,'[3]МЕТАЛЛОСТРОЙ Март'!Z36:AA36,'[4]МЕТАЛЛОСТРОЙ  Апр.'!Z36:AA36,'[5]МЕТАЛЛОСТРОЙ Май'!Z36:AA36,'[6]МЕТАЛЛОСТРОЙ Июнь'!Z36:AA36,'[7]МЕТАЛЛОСТРОЙ  Июль'!Z36:AA36,'[8]МЕТАЛЛОСТРОЙ  Авг.'!Z36:AA36,'[9]МЕТАЛЛОСТРОЙ  Сент.'!Z36:AA36,'[10]МЕТАЛЛОСТРОЙ  Окт.'!Z36:AA36+'[11]МЕТАЛЛОСТРОЙ  Нояб.'!Z36:AA36,'[11]МЕТАЛЛОСТРОЙ  Нояб.'!Z36:AA36,'[12]МЕТАЛЛОСТРОЙ  Дек.'!Z36:AA36)</f>
        <v>4.1360000000000001</v>
      </c>
      <c r="AB41" s="47"/>
      <c r="AC41" s="49">
        <f>SUM('[1]МЕТАЛЛОСТРОЙ Янв.'!AB36:AC36,'[2]МЕТАЛЛОСТРОЙ Февр.'!AB36:AC36,'[3]МЕТАЛЛОСТРОЙ Март'!AB36:AC36,'[4]МЕТАЛЛОСТРОЙ  Апр.'!AB36:AC36,'[5]МЕТАЛЛОСТРОЙ Май'!AB36:AC36,'[6]МЕТАЛЛОСТРОЙ Июнь'!AB36:AC36,'[7]МЕТАЛЛОСТРОЙ  Июль'!AB36:AC36,'[8]МЕТАЛЛОСТРОЙ  Авг.'!AB36:AC36,'[9]МЕТАЛЛОСТРОЙ  Сент.'!AB36:AC36,'[10]МЕТАЛЛОСТРОЙ  Окт.'!AB36:AC36+'[11]МЕТАЛЛОСТРОЙ  Нояб.'!AB36:AC36,'[11]МЕТАЛЛОСТРОЙ  Нояб.'!AB36:AC36,'[12]МЕТАЛЛОСТРОЙ  Дек.'!AB36:AC36)</f>
        <v>6.2770000000000001</v>
      </c>
      <c r="AD41" s="47"/>
      <c r="AE41" s="49">
        <f>SUM('[1]МЕТАЛЛОСТРОЙ Янв.'!AD36:AE36,'[2]МЕТАЛЛОСТРОЙ Февр.'!AD36:AE36,'[3]МЕТАЛЛОСТРОЙ Март'!AD36:AE36,'[4]МЕТАЛЛОСТРОЙ  Апр.'!AD36:AE36,'[5]МЕТАЛЛОСТРОЙ Май'!AD36:AE36,'[6]МЕТАЛЛОСТРОЙ Июнь'!AD36:AE36,'[7]МЕТАЛЛОСТРОЙ  Июль'!AD36:AE36,'[8]МЕТАЛЛОСТРОЙ  Авг.'!AD36:AE36,'[9]МЕТАЛЛОСТРОЙ  Сент.'!AD36:AE36,'[10]МЕТАЛЛОСТРОЙ  Окт.'!AD36:AE36+'[11]МЕТАЛЛОСТРОЙ  Нояб.'!AD36:AE36,'[11]МЕТАЛЛОСТРОЙ  Нояб.'!AD36:AE36,'[12]МЕТАЛЛОСТРОЙ  Дек.'!AD36:AE36)</f>
        <v>0.51300000000000001</v>
      </c>
      <c r="AF41" s="47"/>
      <c r="AG41" s="49">
        <f>SUM('[1]МЕТАЛЛОСТРОЙ Янв.'!AF36:AG36,'[2]МЕТАЛЛОСТРОЙ Февр.'!AF36:AG36,'[3]МЕТАЛЛОСТРОЙ Март'!AF36:AG36,'[4]МЕТАЛЛОСТРОЙ  Апр.'!AF36:AG36,'[5]МЕТАЛЛОСТРОЙ Май'!AF36:AG36,'[6]МЕТАЛЛОСТРОЙ Июнь'!AF36:AG36,'[7]МЕТАЛЛОСТРОЙ  Июль'!AF36:AG36,'[8]МЕТАЛЛОСТРОЙ  Авг.'!AF36:AG36,'[9]МЕТАЛЛОСТРОЙ  Сент.'!AF36:AG36,'[10]МЕТАЛЛОСТРОЙ  Окт.'!AF36:AG36+'[11]МЕТАЛЛОСТРОЙ  Нояб.'!AF36:AG36,'[11]МЕТАЛЛОСТРОЙ  Нояб.'!AF36:AG36,'[12]МЕТАЛЛОСТРОЙ  Дек.'!AF36:AG36)</f>
        <v>0</v>
      </c>
      <c r="AH41" s="47"/>
      <c r="AI41" s="49">
        <f>SUM('[1]МЕТАЛЛОСТРОЙ Янв.'!AH36:AI36,'[2]МЕТАЛЛОСТРОЙ Февр.'!AH36:AI36,'[3]МЕТАЛЛОСТРОЙ Март'!AH36:AI36,'[4]МЕТАЛЛОСТРОЙ  Апр.'!AH36:AI36,'[5]МЕТАЛЛОСТРОЙ Май'!AH36:AI36,'[6]МЕТАЛЛОСТРОЙ Июнь'!AH36:AI36,'[7]МЕТАЛЛОСТРОЙ  Июль'!AH36:AI36,'[8]МЕТАЛЛОСТРОЙ  Авг.'!AH36:AI36,'[9]МЕТАЛЛОСТРОЙ  Сент.'!AH36:AI36,'[10]МЕТАЛЛОСТРОЙ  Окт.'!AH36:AI36+'[11]МЕТАЛЛОСТРОЙ  Нояб.'!AH36:AI36,'[11]МЕТАЛЛОСТРОЙ  Нояб.'!AH36:AI36,'[12]МЕТАЛЛОСТРОЙ  Дек.'!AH36:AI36)</f>
        <v>0.51300000000000001</v>
      </c>
      <c r="AJ41" s="47"/>
      <c r="AK41" s="49">
        <f>SUM('[1]МЕТАЛЛОСТРОЙ Янв.'!AJ36:AK36,'[2]МЕТАЛЛОСТРОЙ Февр.'!AJ36:AK36,'[3]МЕТАЛЛОСТРОЙ Март'!AJ36:AK36,'[4]МЕТАЛЛОСТРОЙ  Апр.'!AJ36:AK36,'[5]МЕТАЛЛОСТРОЙ Май'!AJ36:AK36,'[6]МЕТАЛЛОСТРОЙ Июнь'!AJ36:AK36,'[7]МЕТАЛЛОСТРОЙ  Июль'!AJ36:AK36,'[8]МЕТАЛЛОСТРОЙ  Авг.'!AJ36:AK36,'[9]МЕТАЛЛОСТРОЙ  Сент.'!AJ36:AK36,'[10]МЕТАЛЛОСТРОЙ  Окт.'!AJ36:AK36+'[11]МЕТАЛЛОСТРОЙ  Нояб.'!AJ36:AK36,'[11]МЕТАЛЛОСТРОЙ  Нояб.'!AJ36:AK36,'[12]МЕТАЛЛОСТРОЙ  Дек.'!AJ36:AK36)</f>
        <v>0.51300000000000001</v>
      </c>
      <c r="AL41" s="47"/>
      <c r="AM41" s="49">
        <f>SUM('[1]МЕТАЛЛОСТРОЙ Янв.'!AL36:AM36,'[2]МЕТАЛЛОСТРОЙ Февр.'!AL36:AM36,'[3]МЕТАЛЛОСТРОЙ Март'!AL36:AM36,'[4]МЕТАЛЛОСТРОЙ  Апр.'!AL36:AM36,'[5]МЕТАЛЛОСТРОЙ Май'!AL36:AM36,'[6]МЕТАЛЛОСТРОЙ Июнь'!AL36:AM36,'[7]МЕТАЛЛОСТРОЙ  Июль'!AL36:AM36,'[8]МЕТАЛЛОСТРОЙ  Авг.'!AL36:AM36,'[9]МЕТАЛЛОСТРОЙ  Сент.'!AL36:AM36,'[10]МЕТАЛЛОСТРОЙ  Окт.'!AL36:AM36+'[11]МЕТАЛЛОСТРОЙ  Нояб.'!AL36:AM36,'[11]МЕТАЛЛОСТРОЙ  Нояб.'!AL36:AM36,'[12]МЕТАЛЛОСТРОЙ  Дек.'!AL36:AM36)</f>
        <v>0</v>
      </c>
      <c r="AN41" s="47"/>
      <c r="AO41" s="49">
        <f>SUM('[1]МЕТАЛЛОСТРОЙ Янв.'!AN36:AO36,'[2]МЕТАЛЛОСТРОЙ Февр.'!AN36:AO36,'[3]МЕТАЛЛОСТРОЙ Март'!AN36:AO36,'[4]МЕТАЛЛОСТРОЙ  Апр.'!AN36:AO36,'[5]МЕТАЛЛОСТРОЙ Май'!AN36:AO36,'[6]МЕТАЛЛОСТРОЙ Июнь'!AN36:AO36,'[7]МЕТАЛЛОСТРОЙ  Июль'!AN36:AO36,'[8]МЕТАЛЛОСТРОЙ  Авг.'!AN36:AO36,'[9]МЕТАЛЛОСТРОЙ  Сент.'!AN36:AO36,'[10]МЕТАЛЛОСТРОЙ  Окт.'!AN36:AO36+'[11]МЕТАЛЛОСТРОЙ  Нояб.'!AN36:AO36,'[11]МЕТАЛЛОСТРОЙ  Нояб.'!AN36:AO36,'[12]МЕТАЛЛОСТРОЙ  Дек.'!AN36:AO36)</f>
        <v>0</v>
      </c>
      <c r="AP41" s="47"/>
      <c r="AQ41" s="49">
        <f>SUM('[1]МЕТАЛЛОСТРОЙ Янв.'!AP36:AQ36,'[2]МЕТАЛЛОСТРОЙ Февр.'!AP36:AQ36,'[3]МЕТАЛЛОСТРОЙ Март'!AP36:AQ36,'[4]МЕТАЛЛОСТРОЙ  Апр.'!AP36:AQ36,'[5]МЕТАЛЛОСТРОЙ Май'!AP36:AQ36,'[6]МЕТАЛЛОСТРОЙ Июнь'!AP36:AQ36,'[7]МЕТАЛЛОСТРОЙ  Июль'!AP36:AQ36,'[8]МЕТАЛЛОСТРОЙ  Авг.'!AP36:AQ36,'[9]МЕТАЛЛОСТРОЙ  Сент.'!AP36:AQ36,'[10]МЕТАЛЛОСТРОЙ  Окт.'!AP36:AQ36+'[11]МЕТАЛЛОСТРОЙ  Нояб.'!AP36:AQ36,'[11]МЕТАЛЛОСТРОЙ  Нояб.'!AP36:AQ36,'[12]МЕТАЛЛОСТРОЙ  Дек.'!AP36:AQ36)</f>
        <v>0</v>
      </c>
      <c r="AR41" s="47"/>
      <c r="AS41" s="49">
        <f>SUM('[1]МЕТАЛЛОСТРОЙ Янв.'!AR36:AS36,'[2]МЕТАЛЛОСТРОЙ Февр.'!AR36:AS36,'[3]МЕТАЛЛОСТРОЙ Март'!AR36:AS36,'[4]МЕТАЛЛОСТРОЙ  Апр.'!AR36:AS36,'[5]МЕТАЛЛОСТРОЙ Май'!AR36:AS36,'[6]МЕТАЛЛОСТРОЙ Июнь'!AR36:AS36,'[7]МЕТАЛЛОСТРОЙ  Июль'!AR36:AS36,'[8]МЕТАЛЛОСТРОЙ  Авг.'!AR36:AS36,'[9]МЕТАЛЛОСТРОЙ  Сент.'!AR36:AS36,'[10]МЕТАЛЛОСТРОЙ  Окт.'!AR36:AS36+'[11]МЕТАЛЛОСТРОЙ  Нояб.'!AR36:AS36,'[11]МЕТАЛЛОСТРОЙ  Нояб.'!AR36:AS36,'[12]МЕТАЛЛОСТРОЙ  Дек.'!AR36:AS36)</f>
        <v>4.2590000000000003</v>
      </c>
      <c r="AT41" s="47"/>
      <c r="AU41" s="49">
        <f>SUM('[1]МЕТАЛЛОСТРОЙ Янв.'!AT36:AU36,'[2]МЕТАЛЛОСТРОЙ Февр.'!AT36:AU36,'[3]МЕТАЛЛОСТРОЙ Март'!AT36:AU36,'[4]МЕТАЛЛОСТРОЙ  Апр.'!AT36:AU36,'[5]МЕТАЛЛОСТРОЙ Май'!AT36:AU36,'[6]МЕТАЛЛОСТРОЙ Июнь'!AT36:AU36,'[7]МЕТАЛЛОСТРОЙ  Июль'!AT36:AU36,'[8]МЕТАЛЛОСТРОЙ  Авг.'!AT36:AU36,'[9]МЕТАЛЛОСТРОЙ  Сент.'!AT36:AU36,'[10]МЕТАЛЛОСТРОЙ  Окт.'!AT36:AU36+'[11]МЕТАЛЛОСТРОЙ  Нояб.'!AT36:AU36,'[11]МЕТАЛЛОСТРОЙ  Нояб.'!AT36:AU36,'[12]МЕТАЛЛОСТРОЙ  Дек.'!AT36:AU36)</f>
        <v>11.648</v>
      </c>
      <c r="AV41" s="47"/>
      <c r="AW41" s="49">
        <f>SUM('[1]МЕТАЛЛОСТРОЙ Янв.'!AV36:AW36,'[2]МЕТАЛЛОСТРОЙ Февр.'!AV36:AW36,'[3]МЕТАЛЛОСТРОЙ Март'!AV36:AW36,'[4]МЕТАЛЛОСТРОЙ  Апр.'!AV36:AW36,'[5]МЕТАЛЛОСТРОЙ Май'!AV36:AW36,'[6]МЕТАЛЛОСТРОЙ Июнь'!AV36:AW36,'[7]МЕТАЛЛОСТРОЙ  Июль'!AV36:AW36,'[8]МЕТАЛЛОСТРОЙ  Авг.'!AV36:AW36,'[9]МЕТАЛЛОСТРОЙ  Сент.'!AV36:AW36,'[10]МЕТАЛЛОСТРОЙ  Окт.'!AV36:AW36+'[11]МЕТАЛЛОСТРОЙ  Нояб.'!AV36:AW36,'[11]МЕТАЛЛОСТРОЙ  Нояб.'!AV36:AW36,'[12]МЕТАЛЛОСТРОЙ  Дек.'!AV36:AW36)</f>
        <v>5.4029999999999996</v>
      </c>
      <c r="AX41" s="47"/>
      <c r="AY41" s="49">
        <f>SUM('[1]МЕТАЛЛОСТРОЙ Янв.'!AX36:AY36,'[2]МЕТАЛЛОСТРОЙ Февр.'!AX36:AY36,'[3]МЕТАЛЛОСТРОЙ Март'!AX36:AY36,'[4]МЕТАЛЛОСТРОЙ  Апр.'!AX36:AY36,'[5]МЕТАЛЛОСТРОЙ Май'!AX36:AY36,'[6]МЕТАЛЛОСТРОЙ Июнь'!AX36:AY36,'[7]МЕТАЛЛОСТРОЙ  Июль'!AX36:AY36,'[8]МЕТАЛЛОСТРОЙ  Авг.'!AX36:AY36,'[9]МЕТАЛЛОСТРОЙ  Сент.'!AX36:AY36,'[10]МЕТАЛЛОСТРОЙ  Окт.'!AX36:AY36+'[11]МЕТАЛЛОСТРОЙ  Нояб.'!AX36:AY36,'[11]МЕТАЛЛОСТРОЙ  Нояб.'!AX36:AY36,'[12]МЕТАЛЛОСТРОЙ  Дек.'!AX36:AY36)</f>
        <v>17.545999999999999</v>
      </c>
      <c r="AZ41" s="47"/>
      <c r="BA41" s="49">
        <f>SUM('[1]МЕТАЛЛОСТРОЙ Янв.'!AZ36:BA36,'[2]МЕТАЛЛОСТРОЙ Февр.'!AZ36:BA36,'[3]МЕТАЛЛОСТРОЙ Март'!AZ36:BA36,'[4]МЕТАЛЛОСТРОЙ  Апр.'!AZ36:BA36,'[5]МЕТАЛЛОСТРОЙ Май'!AZ36:BA36,'[6]МЕТАЛЛОСТРОЙ Июнь'!AZ36:BA36,'[7]МЕТАЛЛОСТРОЙ  Июль'!AZ36:BA36,'[8]МЕТАЛЛОСТРОЙ  Авг.'!AZ36:BA36,'[9]МЕТАЛЛОСТРОЙ  Сент.'!AZ36:BA36,'[10]МЕТАЛЛОСТРОЙ  Окт.'!AZ36:BA36+'[11]МЕТАЛЛОСТРОЙ  Нояб.'!AZ36:BA36,'[11]МЕТАЛЛОСТРОЙ  Нояб.'!AZ36:BA36,'[12]МЕТАЛЛОСТРОЙ  Дек.'!AZ36:BA36)</f>
        <v>0</v>
      </c>
      <c r="BB41" s="47"/>
      <c r="BC41" s="49">
        <f>SUM('[1]МЕТАЛЛОСТРОЙ Янв.'!BB36:BC36,'[2]МЕТАЛЛОСТРОЙ Февр.'!BB36:BC36,'[3]МЕТАЛЛОСТРОЙ Март'!BB36:BC36,'[4]МЕТАЛЛОСТРОЙ  Апр.'!BB36:BC36,'[5]МЕТАЛЛОСТРОЙ Май'!BB36:BC36,'[6]МЕТАЛЛОСТРОЙ Июнь'!BB36:BC36,'[7]МЕТАЛЛОСТРОЙ  Июль'!BB36:BC36,'[8]МЕТАЛЛОСТРОЙ  Авг.'!BB36:BC36,'[9]МЕТАЛЛОСТРОЙ  Сент.'!BB36:BC36,'[10]МЕТАЛЛОСТРОЙ  Окт.'!BB36:BC36+'[11]МЕТАЛЛОСТРОЙ  Нояб.'!BB36:BC36,'[11]МЕТАЛЛОСТРОЙ  Нояб.'!BB36:BC36,'[12]МЕТАЛЛОСТРОЙ  Дек.'!BB36:BC36)</f>
        <v>0</v>
      </c>
      <c r="BD41" s="47"/>
      <c r="BE41" s="49">
        <f>SUM('[1]МЕТАЛЛОСТРОЙ Янв.'!BD36:BE36,'[2]МЕТАЛЛОСТРОЙ Февр.'!BD36:BE36,'[3]МЕТАЛЛОСТРОЙ Март'!BD36:BE36,'[4]МЕТАЛЛОСТРОЙ  Апр.'!BD36:BE36,'[5]МЕТАЛЛОСТРОЙ Май'!BD36:BE36,'[6]МЕТАЛЛОСТРОЙ Июнь'!BD36:BE36,'[7]МЕТАЛЛОСТРОЙ  Июль'!BD36:BE36,'[8]МЕТАЛЛОСТРОЙ  Авг.'!BD36:BE36,'[9]МЕТАЛЛОСТРОЙ  Сент.'!BD36:BE36,'[10]МЕТАЛЛОСТРОЙ  Окт.'!BD36:BE36+'[11]МЕТАЛЛОСТРОЙ  Нояб.'!BD36:BE36,'[11]МЕТАЛЛОСТРОЙ  Нояб.'!BD36:BE36,'[12]МЕТАЛЛОСТРОЙ  Дек.'!BD36:BE36)</f>
        <v>0</v>
      </c>
      <c r="BF41" s="47"/>
      <c r="BG41" s="49">
        <f>SUM('[1]МЕТАЛЛОСТРОЙ Янв.'!BF36:BG36,'[2]МЕТАЛЛОСТРОЙ Февр.'!BF36:BG36,'[3]МЕТАЛЛОСТРОЙ Март'!BF36:BG36,'[4]МЕТАЛЛОСТРОЙ  Апр.'!BF36:BG36,'[5]МЕТАЛЛОСТРОЙ Май'!BF36:BG36,'[6]МЕТАЛЛОСТРОЙ Июнь'!BF36:BG36,'[7]МЕТАЛЛОСТРОЙ  Июль'!BF36:BG36,'[8]МЕТАЛЛОСТРОЙ  Авг.'!BF36:BG36,'[9]МЕТАЛЛОСТРОЙ  Сент.'!BF36:BG36,'[10]МЕТАЛЛОСТРОЙ  Окт.'!BF36:BG36+'[11]МЕТАЛЛОСТРОЙ  Нояб.'!BF36:BG36,'[11]МЕТАЛЛОСТРОЙ  Нояб.'!BF36:BG36,'[12]МЕТАЛЛОСТРОЙ  Дек.'!BF36:BG36)</f>
        <v>5.7249999999999996</v>
      </c>
      <c r="BH41" s="47"/>
      <c r="BI41" s="49">
        <f>SUM('[1]МЕТАЛЛОСТРОЙ Янв.'!BH36:BI36,'[2]МЕТАЛЛОСТРОЙ Февр.'!BH36:BI36,'[3]МЕТАЛЛОСТРОЙ Март'!BH36:BI36,'[4]МЕТАЛЛОСТРОЙ  Апр.'!BH36:BI36,'[5]МЕТАЛЛОСТРОЙ Май'!BH36:BI36,'[6]МЕТАЛЛОСТРОЙ Июнь'!BH36:BI36,'[7]МЕТАЛЛОСТРОЙ  Июль'!BH36:BI36,'[8]МЕТАЛЛОСТРОЙ  Авг.'!BH36:BI36,'[9]МЕТАЛЛОСТРОЙ  Сент.'!BH36:BI36,'[10]МЕТАЛЛОСТРОЙ  Окт.'!BH36:BI36+'[11]МЕТАЛЛОСТРОЙ  Нояб.'!BH36:BI36,'[11]МЕТАЛЛОСТРОЙ  Нояб.'!BH36:BI36,'[12]МЕТАЛЛОСТРОЙ  Дек.'!BH36:BI36)</f>
        <v>1.415</v>
      </c>
      <c r="BJ41" s="47"/>
      <c r="BK41" s="49">
        <f>SUM('[1]МЕТАЛЛОСТРОЙ Янв.'!BJ36:BK36,'[2]МЕТАЛЛОСТРОЙ Февр.'!BJ36:BK36,'[3]МЕТАЛЛОСТРОЙ Март'!BJ36:BK36,'[4]МЕТАЛЛОСТРОЙ  Апр.'!BJ36:BK36,'[5]МЕТАЛЛОСТРОЙ Май'!BJ36:BK36,'[6]МЕТАЛЛОСТРОЙ Июнь'!BJ36:BK36,'[7]МЕТАЛЛОСТРОЙ  Июль'!BJ36:BK36,'[8]МЕТАЛЛОСТРОЙ  Авг.'!BJ36:BK36,'[9]МЕТАЛЛОСТРОЙ  Сент.'!BJ36:BK36,'[10]МЕТАЛЛОСТРОЙ  Окт.'!BJ36:BK36+'[11]МЕТАЛЛОСТРОЙ  Нояб.'!BJ36:BK36,'[11]МЕТАЛЛОСТРОЙ  Нояб.'!BJ36:BK36,'[12]МЕТАЛЛОСТРОЙ  Дек.'!BJ36:BK36)</f>
        <v>13.221</v>
      </c>
      <c r="BL41" s="47"/>
      <c r="BM41" s="49">
        <f>SUM('[1]МЕТАЛЛОСТРОЙ Янв.'!BL36:BM36,'[2]МЕТАЛЛОСТРОЙ Февр.'!BL36:BM36,'[3]МЕТАЛЛОСТРОЙ Март'!BL36:BM36,'[4]МЕТАЛЛОСТРОЙ  Апр.'!BL36:BM36,'[5]МЕТАЛЛОСТРОЙ Май'!BL36:BM36,'[6]МЕТАЛЛОСТРОЙ Июнь'!BL36:BM36,'[7]МЕТАЛЛОСТРОЙ  Июль'!BL36:BM36,'[8]МЕТАЛЛОСТРОЙ  Авг.'!BL36:BM36,'[9]МЕТАЛЛОСТРОЙ  Сент.'!BL36:BM36,'[10]МЕТАЛЛОСТРОЙ  Окт.'!BL36:BM36+'[11]МЕТАЛЛОСТРОЙ  Нояб.'!BL36:BM36,'[11]МЕТАЛЛОСТРОЙ  Нояб.'!BL36:BM36,'[12]МЕТАЛЛОСТРОЙ  Дек.'!BL36:BM36)</f>
        <v>12.907999999999999</v>
      </c>
      <c r="BN41" s="47"/>
      <c r="BO41" s="49">
        <f>SUM('[1]МЕТАЛЛОСТРОЙ Янв.'!BN36:BO36,'[2]МЕТАЛЛОСТРОЙ Февр.'!BN36:BO36,'[3]МЕТАЛЛОСТРОЙ Март'!BN36:BO36,'[4]МЕТАЛЛОСТРОЙ  Апр.'!BN36:BO36,'[5]МЕТАЛЛОСТРОЙ Май'!BN36:BO36,'[6]МЕТАЛЛОСТРОЙ Июнь'!BN36:BO36,'[7]МЕТАЛЛОСТРОЙ  Июль'!BN36:BO36,'[8]МЕТАЛЛОСТРОЙ  Авг.'!BN36:BO36,'[9]МЕТАЛЛОСТРОЙ  Сент.'!BN36:BO36,'[10]МЕТАЛЛОСТРОЙ  Окт.'!BN36:BO36+'[11]МЕТАЛЛОСТРОЙ  Нояб.'!BN36:BO36,'[11]МЕТАЛЛОСТРОЙ  Нояб.'!BN36:BO36,'[12]МЕТАЛЛОСТРОЙ  Дек.'!BN36:BO36)</f>
        <v>0.69399999999999995</v>
      </c>
      <c r="BP41" s="47"/>
      <c r="BQ41" s="49">
        <f>SUM('[1]МЕТАЛЛОСТРОЙ Янв.'!BP36:BQ36,'[2]МЕТАЛЛОСТРОЙ Февр.'!BP36:BQ36,'[3]МЕТАЛЛОСТРОЙ Март'!BP36:BQ36,'[4]МЕТАЛЛОСТРОЙ  Апр.'!BP36:BQ36,'[5]МЕТАЛЛОСТРОЙ Май'!BP36:BQ36,'[6]МЕТАЛЛОСТРОЙ Июнь'!BP36:BQ36,'[7]МЕТАЛЛОСТРОЙ  Июль'!BP36:BQ36,'[8]МЕТАЛЛОСТРОЙ  Авг.'!BP36:BQ36,'[9]МЕТАЛЛОСТРОЙ  Сент.'!BP36:BQ36,'[10]МЕТАЛЛОСТРОЙ  Окт.'!BP36:BQ36+'[11]МЕТАЛЛОСТРОЙ  Нояб.'!BP36:BQ36,'[11]МЕТАЛЛОСТРОЙ  Нояб.'!BP36:BQ36,'[12]МЕТАЛЛОСТРОЙ  Дек.'!BP36:BQ36)</f>
        <v>11.818000000000001</v>
      </c>
      <c r="BR41" s="47"/>
      <c r="BS41" s="49">
        <f>SUM('[1]МЕТАЛЛОСТРОЙ Янв.'!BR36:BS36,'[2]МЕТАЛЛОСТРОЙ Февр.'!BR36:BS36,'[3]МЕТАЛЛОСТРОЙ Март'!BR36:BS36,'[4]МЕТАЛЛОСТРОЙ  Апр.'!BR36:BS36,'[5]МЕТАЛЛОСТРОЙ Май'!BR36:BS36,'[6]МЕТАЛЛОСТРОЙ Июнь'!BR36:BS36,'[7]МЕТАЛЛОСТРОЙ  Июль'!BR36:BS36,'[8]МЕТАЛЛОСТРОЙ  Авг.'!BR36:BS36,'[9]МЕТАЛЛОСТРОЙ  Сент.'!BR36:BS36,'[10]МЕТАЛЛОСТРОЙ  Окт.'!BR36:BS36+'[11]МЕТАЛЛОСТРОЙ  Нояб.'!BR36:BS36,'[11]МЕТАЛЛОСТРОЙ  Нояб.'!BR36:BS36,'[12]МЕТАЛЛОСТРОЙ  Дек.'!BR36:BS36)</f>
        <v>7.2620000000000005</v>
      </c>
      <c r="BT41" s="47"/>
      <c r="BU41" s="49">
        <f>SUM('[1]МЕТАЛЛОСТРОЙ Янв.'!BT36:BU36,'[2]МЕТАЛЛОСТРОЙ Февр.'!BT36:BU36,'[3]МЕТАЛЛОСТРОЙ Март'!BT36:BU36,'[4]МЕТАЛЛОСТРОЙ  Апр.'!BT36:BU36,'[5]МЕТАЛЛОСТРОЙ Май'!BT36:BU36,'[6]МЕТАЛЛОСТРОЙ Июнь'!BT36:BU36,'[7]МЕТАЛЛОСТРОЙ  Июль'!BT36:BU36,'[8]МЕТАЛЛОСТРОЙ  Авг.'!BT36:BU36,'[9]МЕТАЛЛОСТРОЙ  Сент.'!BT36:BU36,'[10]МЕТАЛЛОСТРОЙ  Окт.'!BT36:BU36+'[11]МЕТАЛЛОСТРОЙ  Нояб.'!BT36:BU36,'[11]МЕТАЛЛОСТРОЙ  Нояб.'!BT36:BU36,'[12]МЕТАЛЛОСТРОЙ  Дек.'!BT36:BU36)</f>
        <v>23.634</v>
      </c>
      <c r="BV41" s="47"/>
      <c r="BW41" s="49">
        <f>SUM('[1]МЕТАЛЛОСТРОЙ Янв.'!BV36:BW36,'[2]МЕТАЛЛОСТРОЙ Февр.'!BV36:BW36,'[3]МЕТАЛЛОСТРОЙ Март'!BV36:BW36,'[4]МЕТАЛЛОСТРОЙ  Апр.'!BV36:BW36,'[5]МЕТАЛЛОСТРОЙ Май'!BV36:BW36,'[6]МЕТАЛЛОСТРОЙ Июнь'!BV36:BW36,'[7]МЕТАЛЛОСТРОЙ  Июль'!BV36:BW36,'[8]МЕТАЛЛОСТРОЙ  Авг.'!BV36:BW36,'[9]МЕТАЛЛОСТРОЙ  Сент.'!BV36:BW36,'[10]МЕТАЛЛОСТРОЙ  Окт.'!BV36:BW36+'[11]МЕТАЛЛОСТРОЙ  Нояб.'!BV36:BW36,'[11]МЕТАЛЛОСТРОЙ  Нояб.'!BV36:BW36,'[12]МЕТАЛЛОСТРОЙ  Дек.'!BV36:BW36)</f>
        <v>4.3159999999999998</v>
      </c>
      <c r="BX41" s="47"/>
      <c r="BY41" s="49">
        <f>SUM('[1]МЕТАЛЛОСТРОЙ Янв.'!BX36:BY36,'[2]МЕТАЛЛОСТРОЙ Февр.'!BX36:BY36,'[3]МЕТАЛЛОСТРОЙ Март'!BX36:BY36,'[4]МЕТАЛЛОСТРОЙ  Апр.'!BX36:BY36,'[5]МЕТАЛЛОСТРОЙ Май'!BX36:BY36,'[6]МЕТАЛЛОСТРОЙ Июнь'!BX36:BY36,'[7]МЕТАЛЛОСТРОЙ  Июль'!BX36:BY36,'[8]МЕТАЛЛОСТРОЙ  Авг.'!BX36:BY36,'[9]МЕТАЛЛОСТРОЙ  Сент.'!BX36:BY36,'[10]МЕТАЛЛОСТРОЙ  Окт.'!BX36:BY36+'[11]МЕТАЛЛОСТРОЙ  Нояб.'!BX36:BY36,'[11]МЕТАЛЛОСТРОЙ  Нояб.'!BX36:BY36,'[12]МЕТАЛЛОСТРОЙ  Дек.'!BX36:BY36)</f>
        <v>49.402999999999999</v>
      </c>
      <c r="BZ41" s="47"/>
      <c r="CA41" s="49">
        <f>SUM('[1]МЕТАЛЛОСТРОЙ Янв.'!BZ36:CA36,'[2]МЕТАЛЛОСТРОЙ Февр.'!BZ36:CA36,'[3]МЕТАЛЛОСТРОЙ Март'!BZ36:CA36,'[4]МЕТАЛЛОСТРОЙ  Апр.'!BZ36:CA36,'[5]МЕТАЛЛОСТРОЙ Май'!BZ36:CA36,'[6]МЕТАЛЛОСТРОЙ Июнь'!BZ36:CA36,'[7]МЕТАЛЛОСТРОЙ  Июль'!BZ36:CA36,'[8]МЕТАЛЛОСТРОЙ  Авг.'!BZ36:CA36,'[9]МЕТАЛЛОСТРОЙ  Сент.'!BZ36:CA36,'[10]МЕТАЛЛОСТРОЙ  Окт.'!BZ36:CA36+'[11]МЕТАЛЛОСТРОЙ  Нояб.'!BZ36:CA36,'[11]МЕТАЛЛОСТРОЙ  Нояб.'!BZ36:CA36,'[12]МЕТАЛЛОСТРОЙ  Дек.'!BZ36:CA36)</f>
        <v>27.574999999999999</v>
      </c>
      <c r="CB41" s="47"/>
      <c r="CC41" s="49">
        <f>SUM('[1]МЕТАЛЛОСТРОЙ Янв.'!CB36:CC36,'[2]МЕТАЛЛОСТРОЙ Февр.'!CB36:CC36,'[3]МЕТАЛЛОСТРОЙ Март'!CB36:CC36,'[4]МЕТАЛЛОСТРОЙ  Апр.'!CB36:CC36,'[5]МЕТАЛЛОСТРОЙ Май'!CB36:CC36,'[6]МЕТАЛЛОСТРОЙ Июнь'!CB36:CC36,'[7]МЕТАЛЛОСТРОЙ  Июль'!CB36:CC36,'[8]МЕТАЛЛОСТРОЙ  Авг.'!CB36:CC36,'[9]МЕТАЛЛОСТРОЙ  Сент.'!CB36:CC36,'[10]МЕТАЛЛОСТРОЙ  Окт.'!CB36:CC36+'[11]МЕТАЛЛОСТРОЙ  Нояб.'!CB36:CC36,'[11]МЕТАЛЛОСТРОЙ  Нояб.'!CB36:CC36,'[12]МЕТАЛЛОСТРОЙ  Дек.'!CB36:CC36)</f>
        <v>0</v>
      </c>
      <c r="CD41" s="47"/>
      <c r="CE41" s="49">
        <f>SUM('[1]МЕТАЛЛОСТРОЙ Янв.'!CD36:CE36,'[2]МЕТАЛЛОСТРОЙ Февр.'!CD36:CE36,'[3]МЕТАЛЛОСТРОЙ Март'!CD36:CE36,'[4]МЕТАЛЛОСТРОЙ  Апр.'!CD36:CE36,'[5]МЕТАЛЛОСТРОЙ Май'!CD36:CE36,'[6]МЕТАЛЛОСТРОЙ Июнь'!CD36:CE36,'[7]МЕТАЛЛОСТРОЙ  Июль'!CD36:CE36,'[8]МЕТАЛЛОСТРОЙ  Авг.'!CD36:CE36,'[9]МЕТАЛЛОСТРОЙ  Сент.'!CD36:CE36,'[10]МЕТАЛЛОСТРОЙ  Окт.'!CD36:CE36+'[11]МЕТАЛЛОСТРОЙ  Нояб.'!CD36:CE36,'[11]МЕТАЛЛОСТРОЙ  Нояб.'!CD36:CE36,'[12]МЕТАЛЛОСТРОЙ  Дек.'!CD36:CE36)</f>
        <v>5.976</v>
      </c>
      <c r="CF41" s="47"/>
      <c r="CG41" s="49">
        <f>SUM('[1]МЕТАЛЛОСТРОЙ Янв.'!CF36:CG36,'[2]МЕТАЛЛОСТРОЙ Февр.'!CF36:CG36,'[3]МЕТАЛЛОСТРОЙ Март'!CF36:CG36,'[4]МЕТАЛЛОСТРОЙ  Апр.'!CF36:CG36,'[5]МЕТАЛЛОСТРОЙ Май'!CF36:CG36,'[6]МЕТАЛЛОСТРОЙ Июнь'!CF36:CG36,'[7]МЕТАЛЛОСТРОЙ  Июль'!CF36:CG36,'[8]МЕТАЛЛОСТРОЙ  Авг.'!CF36:CG36,'[9]МЕТАЛЛОСТРОЙ  Сент.'!CF36:CG36,'[10]МЕТАЛЛОСТРОЙ  Окт.'!CF36:CG36+'[11]МЕТАЛЛОСТРОЙ  Нояб.'!CF36:CG36,'[11]МЕТАЛЛОСТРОЙ  Нояб.'!CF36:CG36,'[12]МЕТАЛЛОСТРОЙ  Дек.'!CF36:CG36)</f>
        <v>0</v>
      </c>
      <c r="CH41" s="47"/>
      <c r="CI41" s="49">
        <f>SUM('[1]МЕТАЛЛОСТРОЙ Янв.'!CH36:CI36,'[2]МЕТАЛЛОСТРОЙ Февр.'!CH36:CI36,'[3]МЕТАЛЛОСТРОЙ Март'!CH36:CI36,'[4]МЕТАЛЛОСТРОЙ  Апр.'!CH36:CI36,'[5]МЕТАЛЛОСТРОЙ Май'!CH36:CI36,'[6]МЕТАЛЛОСТРОЙ Июнь'!CH36:CI36,'[7]МЕТАЛЛОСТРОЙ  Июль'!CH36:CI36,'[8]МЕТАЛЛОСТРОЙ  Авг.'!CH36:CI36,'[9]МЕТАЛЛОСТРОЙ  Сент.'!CH36:CI36,'[10]МЕТАЛЛОСТРОЙ  Окт.'!CH36:CI36+'[11]МЕТАЛЛОСТРОЙ  Нояб.'!CH36:CI36,'[11]МЕТАЛЛОСТРОЙ  Нояб.'!CH36:CI36,'[12]МЕТАЛЛОСТРОЙ  Дек.'!CH36:CI36)</f>
        <v>3.262</v>
      </c>
      <c r="CJ41" s="47"/>
      <c r="CK41" s="49">
        <f>SUM('[1]МЕТАЛЛОСТРОЙ Янв.'!CJ36:CK36,'[2]МЕТАЛЛОСТРОЙ Февр.'!CJ36:CK36,'[3]МЕТАЛЛОСТРОЙ Март'!CJ36:CK36,'[4]МЕТАЛЛОСТРОЙ  Апр.'!CJ36:CK36,'[5]МЕТАЛЛОСТРОЙ Май'!CJ36:CK36,'[6]МЕТАЛЛОСТРОЙ Июнь'!CJ36:CK36,'[7]МЕТАЛЛОСТРОЙ  Июль'!CJ36:CK36,'[8]МЕТАЛЛОСТРОЙ  Авг.'!CJ36:CK36,'[9]МЕТАЛЛОСТРОЙ  Сент.'!CJ36:CK36,'[10]МЕТАЛЛОСТРОЙ  Окт.'!CJ36:CK36+'[11]МЕТАЛЛОСТРОЙ  Нояб.'!CJ36:CK36,'[11]МЕТАЛЛОСТРОЙ  Нояб.'!CJ36:CK36,'[12]МЕТАЛЛОСТРОЙ  Дек.'!CJ36:CK36)</f>
        <v>2.988</v>
      </c>
      <c r="CL41" s="47"/>
      <c r="CM41" s="49">
        <f>SUM('[1]МЕТАЛЛОСТРОЙ Янв.'!CL36:CM36,'[2]МЕТАЛЛОСТРОЙ Февр.'!CL36:CM36,'[3]МЕТАЛЛОСТРОЙ Март'!CL36:CM36,'[4]МЕТАЛЛОСТРОЙ  Апр.'!CL36:CM36,'[5]МЕТАЛЛОСТРОЙ Май'!CL36:CM36,'[6]МЕТАЛЛОСТРОЙ Июнь'!CL36:CM36,'[7]МЕТАЛЛОСТРОЙ  Июль'!CL36:CM36,'[8]МЕТАЛЛОСТРОЙ  Авг.'!CL36:CM36,'[9]МЕТАЛЛОСТРОЙ  Сент.'!CL36:CM36,'[10]МЕТАЛЛОСТРОЙ  Окт.'!CL36:CM36+'[11]МЕТАЛЛОСТРОЙ  Нояб.'!CL36:CM36,'[11]МЕТАЛЛОСТРОЙ  Нояб.'!CL36:CM36,'[12]МЕТАЛЛОСТРОЙ  Дек.'!CL36:CM36)</f>
        <v>0</v>
      </c>
      <c r="CN41" s="47"/>
      <c r="CO41" s="49">
        <f>SUM('[1]МЕТАЛЛОСТРОЙ Янв.'!CN36:CO36,'[2]МЕТАЛЛОСТРОЙ Февр.'!CN36:CO36,'[3]МЕТАЛЛОСТРОЙ Март'!CN36:CO36,'[4]МЕТАЛЛОСТРОЙ  Апр.'!CN36:CO36,'[5]МЕТАЛЛОСТРОЙ Май'!CN36:CO36,'[6]МЕТАЛЛОСТРОЙ Июнь'!CN36:CO36,'[7]МЕТАЛЛОСТРОЙ  Июль'!CN36:CO36,'[8]МЕТАЛЛОСТРОЙ  Авг.'!CN36:CO36,'[9]МЕТАЛЛОСТРОЙ  Сент.'!CN36:CO36,'[10]МЕТАЛЛОСТРОЙ  Окт.'!CN36:CO36+'[11]МЕТАЛЛОСТРОЙ  Нояб.'!CN36:CO36,'[11]МЕТАЛЛОСТРОЙ  Нояб.'!CN36:CO36,'[12]МЕТАЛЛОСТРОЙ  Дек.'!CN36:CO36)</f>
        <v>2.5840000000000001</v>
      </c>
      <c r="CQ41" s="94"/>
    </row>
    <row r="42" spans="1:95" ht="15.95" customHeight="1" x14ac:dyDescent="0.25">
      <c r="A42" s="198">
        <v>16</v>
      </c>
      <c r="B42" s="233" t="s">
        <v>24</v>
      </c>
      <c r="C42" s="22" t="s">
        <v>58</v>
      </c>
      <c r="D42" s="47"/>
      <c r="E42" s="49">
        <f>SUM('[1]МЕТАЛЛОСТРОЙ Янв.'!D37:E37,'[2]МЕТАЛЛОСТРОЙ Февр.'!D37:E37,'[3]МЕТАЛЛОСТРОЙ Март'!D37:E37,'[4]МЕТАЛЛОСТРОЙ  Апр.'!D37:E37,'[5]МЕТАЛЛОСТРОЙ Май'!D37:E37,'[6]МЕТАЛЛОСТРОЙ Июнь'!D37:E37,'[7]МЕТАЛЛОСТРОЙ  Июль'!D37:E37,'[8]МЕТАЛЛОСТРОЙ  Авг.'!D37:E37,'[9]МЕТАЛЛОСТРОЙ  Сент.'!D37:E37,'[10]МЕТАЛЛОСТРОЙ  Окт.'!D37:E37+'[11]МЕТАЛЛОСТРОЙ  Нояб.'!D37:E37,'[11]МЕТАЛЛОСТРОЙ  Нояб.'!D37:E37,'[12]МЕТАЛЛОСТРОЙ  Дек.'!D37:E37)</f>
        <v>0</v>
      </c>
      <c r="F42" s="47"/>
      <c r="G42" s="49">
        <f>SUM('[1]МЕТАЛЛОСТРОЙ Янв.'!F37:G37,'[2]МЕТАЛЛОСТРОЙ Февр.'!F37:G37,'[3]МЕТАЛЛОСТРОЙ Март'!F37:G37,'[4]МЕТАЛЛОСТРОЙ  Апр.'!F37:G37,'[5]МЕТАЛЛОСТРОЙ Май'!F37:G37,'[6]МЕТАЛЛОСТРОЙ Июнь'!F37:G37,'[7]МЕТАЛЛОСТРОЙ  Июль'!F37:G37,'[8]МЕТАЛЛОСТРОЙ  Авг.'!F37:G37,'[9]МЕТАЛЛОСТРОЙ  Сент.'!F37:G37,'[10]МЕТАЛЛОСТРОЙ  Окт.'!F37:G37+'[11]МЕТАЛЛОСТРОЙ  Нояб.'!F37:G37,'[11]МЕТАЛЛОСТРОЙ  Нояб.'!F37:G37,'[12]МЕТАЛЛОСТРОЙ  Дек.'!F37:G37)</f>
        <v>1.2</v>
      </c>
      <c r="H42" s="47"/>
      <c r="I42" s="49">
        <f>SUM('[1]МЕТАЛЛОСТРОЙ Янв.'!H37:I37,'[2]МЕТАЛЛОСТРОЙ Февр.'!H37:I37,'[3]МЕТАЛЛОСТРОЙ Март'!H37:I37,'[4]МЕТАЛЛОСТРОЙ  Апр.'!H37:I37,'[5]МЕТАЛЛОСТРОЙ Май'!H37:I37,'[6]МЕТАЛЛОСТРОЙ Июнь'!H37:I37,'[7]МЕТАЛЛОСТРОЙ  Июль'!H37:I37,'[8]МЕТАЛЛОСТРОЙ  Авг.'!H37:I37,'[9]МЕТАЛЛОСТРОЙ  Сент.'!H37:I37,'[10]МЕТАЛЛОСТРОЙ  Окт.'!H37:I37+'[11]МЕТАЛЛОСТРОЙ  Нояб.'!H37:I37,'[11]МЕТАЛЛОСТРОЙ  Нояб.'!H37:I37,'[12]МЕТАЛЛОСТРОЙ  Дек.'!H37:I37)</f>
        <v>0</v>
      </c>
      <c r="J42" s="47"/>
      <c r="K42" s="49">
        <f>SUM('[1]МЕТАЛЛОСТРОЙ Янв.'!J37:K37,'[2]МЕТАЛЛОСТРОЙ Февр.'!J37:K37,'[3]МЕТАЛЛОСТРОЙ Март'!J37:K37,'[4]МЕТАЛЛОСТРОЙ  Апр.'!J37:K37,'[5]МЕТАЛЛОСТРОЙ Май'!J37:K37,'[6]МЕТАЛЛОСТРОЙ Июнь'!J37:K37,'[7]МЕТАЛЛОСТРОЙ  Июль'!J37:K37,'[8]МЕТАЛЛОСТРОЙ  Авг.'!J37:K37,'[9]МЕТАЛЛОСТРОЙ  Сент.'!J37:K37,'[10]МЕТАЛЛОСТРОЙ  Окт.'!J37:K37+'[11]МЕТАЛЛОСТРОЙ  Нояб.'!J37:K37,'[11]МЕТАЛЛОСТРОЙ  Нояб.'!J37:K37,'[12]МЕТАЛЛОСТРОЙ  Дек.'!J37:K37)</f>
        <v>0</v>
      </c>
      <c r="L42" s="47"/>
      <c r="M42" s="49">
        <f>SUM('[1]МЕТАЛЛОСТРОЙ Янв.'!L37:M37,'[2]МЕТАЛЛОСТРОЙ Февр.'!L37:M37,'[3]МЕТАЛЛОСТРОЙ Март'!L37:M37,'[4]МЕТАЛЛОСТРОЙ  Апр.'!L37:M37,'[5]МЕТАЛЛОСТРОЙ Май'!L37:M37,'[6]МЕТАЛЛОСТРОЙ Июнь'!L37:M37,'[7]МЕТАЛЛОСТРОЙ  Июль'!L37:M37,'[8]МЕТАЛЛОСТРОЙ  Авг.'!L37:M37,'[9]МЕТАЛЛОСТРОЙ  Сент.'!L37:M37,'[10]МЕТАЛЛОСТРОЙ  Окт.'!L37:M37+'[11]МЕТАЛЛОСТРОЙ  Нояб.'!L37:M37,'[11]МЕТАЛЛОСТРОЙ  Нояб.'!L37:M37,'[12]МЕТАЛЛОСТРОЙ  Дек.'!L37:M37)</f>
        <v>0</v>
      </c>
      <c r="N42" s="47"/>
      <c r="O42" s="49">
        <f>SUM('[1]МЕТАЛЛОСТРОЙ Янв.'!N37:O37,'[2]МЕТАЛЛОСТРОЙ Февр.'!N37:O37,'[3]МЕТАЛЛОСТРОЙ Март'!N37:O37,'[4]МЕТАЛЛОСТРОЙ  Апр.'!N37:O37,'[5]МЕТАЛЛОСТРОЙ Май'!N37:O37,'[6]МЕТАЛЛОСТРОЙ Июнь'!N37:O37,'[7]МЕТАЛЛОСТРОЙ  Июль'!N37:O37,'[8]МЕТАЛЛОСТРОЙ  Авг.'!N37:O37,'[9]МЕТАЛЛОСТРОЙ  Сент.'!N37:O37,'[10]МЕТАЛЛОСТРОЙ  Окт.'!N37:O37+'[11]МЕТАЛЛОСТРОЙ  Нояб.'!N37:O37,'[11]МЕТАЛЛОСТРОЙ  Нояб.'!N37:O37,'[12]МЕТАЛЛОСТРОЙ  Дек.'!N37:O37)</f>
        <v>0</v>
      </c>
      <c r="P42" s="47"/>
      <c r="Q42" s="49">
        <f>SUM('[1]МЕТАЛЛОСТРОЙ Янв.'!P37:Q37,'[2]МЕТАЛЛОСТРОЙ Февр.'!P37:Q37,'[3]МЕТАЛЛОСТРОЙ Март'!P37:Q37,'[4]МЕТАЛЛОСТРОЙ  Апр.'!P37:Q37,'[5]МЕТАЛЛОСТРОЙ Май'!P37:Q37,'[6]МЕТАЛЛОСТРОЙ Июнь'!P37:Q37,'[7]МЕТАЛЛОСТРОЙ  Июль'!P37:Q37,'[8]МЕТАЛЛОСТРОЙ  Авг.'!P37:Q37,'[9]МЕТАЛЛОСТРОЙ  Сент.'!P37:Q37,'[10]МЕТАЛЛОСТРОЙ  Окт.'!P37:Q37+'[11]МЕТАЛЛОСТРОЙ  Нояб.'!P37:Q37,'[11]МЕТАЛЛОСТРОЙ  Нояб.'!P37:Q37,'[12]МЕТАЛЛОСТРОЙ  Дек.'!P37:Q37)</f>
        <v>0</v>
      </c>
      <c r="R42" s="47"/>
      <c r="S42" s="49">
        <f>SUM('[1]МЕТАЛЛОСТРОЙ Янв.'!R37:S37,'[2]МЕТАЛЛОСТРОЙ Февр.'!R37:S37,'[3]МЕТАЛЛОСТРОЙ Март'!R37:S37,'[4]МЕТАЛЛОСТРОЙ  Апр.'!R37:S37,'[5]МЕТАЛЛОСТРОЙ Май'!R37:S37,'[6]МЕТАЛЛОСТРОЙ Июнь'!R37:S37,'[7]МЕТАЛЛОСТРОЙ  Июль'!R37:S37,'[8]МЕТАЛЛОСТРОЙ  Авг.'!R37:S37,'[9]МЕТАЛЛОСТРОЙ  Сент.'!R37:S37,'[10]МЕТАЛЛОСТРОЙ  Окт.'!R37:S37+'[11]МЕТАЛЛОСТРОЙ  Нояб.'!R37:S37,'[11]МЕТАЛЛОСТРОЙ  Нояб.'!R37:S37,'[12]МЕТАЛЛОСТРОЙ  Дек.'!R37:S37)</f>
        <v>0</v>
      </c>
      <c r="T42" s="47"/>
      <c r="U42" s="49">
        <f>SUM('[1]МЕТАЛЛОСТРОЙ Янв.'!T37:U37,'[2]МЕТАЛЛОСТРОЙ Февр.'!T37:U37,'[3]МЕТАЛЛОСТРОЙ Март'!T37:U37,'[4]МЕТАЛЛОСТРОЙ  Апр.'!T37:U37,'[5]МЕТАЛЛОСТРОЙ Май'!T37:U37,'[6]МЕТАЛЛОСТРОЙ Июнь'!T37:U37,'[7]МЕТАЛЛОСТРОЙ  Июль'!T37:U37,'[8]МЕТАЛЛОСТРОЙ  Авг.'!T37:U37,'[9]МЕТАЛЛОСТРОЙ  Сент.'!T37:U37,'[10]МЕТАЛЛОСТРОЙ  Окт.'!T37:U37+'[11]МЕТАЛЛОСТРОЙ  Нояб.'!T37:U37,'[11]МЕТАЛЛОСТРОЙ  Нояб.'!T37:U37,'[12]МЕТАЛЛОСТРОЙ  Дек.'!T37:U37)</f>
        <v>0</v>
      </c>
      <c r="V42" s="47">
        <v>10</v>
      </c>
      <c r="W42" s="49">
        <f>SUM('[1]МЕТАЛЛОСТРОЙ Янв.'!V37:W37,'[2]МЕТАЛЛОСТРОЙ Февр.'!V37:W37,'[3]МЕТАЛЛОСТРОЙ Март'!V37:W37,'[4]МЕТАЛЛОСТРОЙ  Апр.'!V37:W37,'[5]МЕТАЛЛОСТРОЙ Май'!V37:W37,'[6]МЕТАЛЛОСТРОЙ Июнь'!V37:W37,'[7]МЕТАЛЛОСТРОЙ  Июль'!V37:W37,'[8]МЕТАЛЛОСТРОЙ  Авг.'!V37:W37,'[9]МЕТАЛЛОСТРОЙ  Сент.'!V37:W37,'[10]МЕТАЛЛОСТРОЙ  Окт.'!V37:W37+'[11]МЕТАЛЛОСТРОЙ  Нояб.'!V37:W37,'[11]МЕТАЛЛОСТРОЙ  Нояб.'!V37:W37,'[12]МЕТАЛЛОСТРОЙ  Дек.'!V37:W37)</f>
        <v>1</v>
      </c>
      <c r="X42" s="47"/>
      <c r="Y42" s="49">
        <f>SUM('[1]МЕТАЛЛОСТРОЙ Янв.'!X37:Y37,'[2]МЕТАЛЛОСТРОЙ Февр.'!X37:Y37,'[3]МЕТАЛЛОСТРОЙ Март'!X37:Y37,'[4]МЕТАЛЛОСТРОЙ  Апр.'!X37:Y37,'[5]МЕТАЛЛОСТРОЙ Май'!X37:Y37,'[6]МЕТАЛЛОСТРОЙ Июнь'!X37:Y37,'[7]МЕТАЛЛОСТРОЙ  Июль'!X37:Y37,'[8]МЕТАЛЛОСТРОЙ  Авг.'!X37:Y37,'[9]МЕТАЛЛОСТРОЙ  Сент.'!X37:Y37,'[10]МЕТАЛЛОСТРОЙ  Окт.'!X37:Y37+'[11]МЕТАЛЛОСТРОЙ  Нояб.'!X37:Y37,'[11]МЕТАЛЛОСТРОЙ  Нояб.'!X37:Y37,'[12]МЕТАЛЛОСТРОЙ  Дек.'!X37:Y37)</f>
        <v>0</v>
      </c>
      <c r="Z42" s="47"/>
      <c r="AA42" s="49">
        <f>SUM('[1]МЕТАЛЛОСТРОЙ Янв.'!Z37:AA37,'[2]МЕТАЛЛОСТРОЙ Февр.'!Z37:AA37,'[3]МЕТАЛЛОСТРОЙ Март'!Z37:AA37,'[4]МЕТАЛЛОСТРОЙ  Апр.'!Z37:AA37,'[5]МЕТАЛЛОСТРОЙ Май'!Z37:AA37,'[6]МЕТАЛЛОСТРОЙ Июнь'!Z37:AA37,'[7]МЕТАЛЛОСТРОЙ  Июль'!Z37:AA37,'[8]МЕТАЛЛОСТРОЙ  Авг.'!Z37:AA37,'[9]МЕТАЛЛОСТРОЙ  Сент.'!Z37:AA37,'[10]МЕТАЛЛОСТРОЙ  Окт.'!Z37:AA37+'[11]МЕТАЛЛОСТРОЙ  Нояб.'!Z37:AA37,'[11]МЕТАЛЛОСТРОЙ  Нояб.'!Z37:AA37,'[12]МЕТАЛЛОСТРОЙ  Дек.'!Z37:AA37)</f>
        <v>0</v>
      </c>
      <c r="AB42" s="47"/>
      <c r="AC42" s="49">
        <f>SUM('[1]МЕТАЛЛОСТРОЙ Янв.'!AB37:AC37,'[2]МЕТАЛЛОСТРОЙ Февр.'!AB37:AC37,'[3]МЕТАЛЛОСТРОЙ Март'!AB37:AC37,'[4]МЕТАЛЛОСТРОЙ  Апр.'!AB37:AC37,'[5]МЕТАЛЛОСТРОЙ Май'!AB37:AC37,'[6]МЕТАЛЛОСТРОЙ Июнь'!AB37:AC37,'[7]МЕТАЛЛОСТРОЙ  Июль'!AB37:AC37,'[8]МЕТАЛЛОСТРОЙ  Авг.'!AB37:AC37,'[9]МЕТАЛЛОСТРОЙ  Сент.'!AB37:AC37,'[10]МЕТАЛЛОСТРОЙ  Окт.'!AB37:AC37+'[11]МЕТАЛЛОСТРОЙ  Нояб.'!AB37:AC37,'[11]МЕТАЛЛОСТРОЙ  Нояб.'!AB37:AC37,'[12]МЕТАЛЛОСТРОЙ  Дек.'!AB37:AC37)</f>
        <v>0</v>
      </c>
      <c r="AD42" s="47"/>
      <c r="AE42" s="49">
        <f>SUM('[1]МЕТАЛЛОСТРОЙ Янв.'!AD37:AE37,'[2]МЕТАЛЛОСТРОЙ Февр.'!AD37:AE37,'[3]МЕТАЛЛОСТРОЙ Март'!AD37:AE37,'[4]МЕТАЛЛОСТРОЙ  Апр.'!AD37:AE37,'[5]МЕТАЛЛОСТРОЙ Май'!AD37:AE37,'[6]МЕТАЛЛОСТРОЙ Июнь'!AD37:AE37,'[7]МЕТАЛЛОСТРОЙ  Июль'!AD37:AE37,'[8]МЕТАЛЛОСТРОЙ  Авг.'!AD37:AE37,'[9]МЕТАЛЛОСТРОЙ  Сент.'!AD37:AE37,'[10]МЕТАЛЛОСТРОЙ  Окт.'!AD37:AE37+'[11]МЕТАЛЛОСТРОЙ  Нояб.'!AD37:AE37,'[11]МЕТАЛЛОСТРОЙ  Нояб.'!AD37:AE37,'[12]МЕТАЛЛОСТРОЙ  Дек.'!AD37:AE37)</f>
        <v>0</v>
      </c>
      <c r="AF42" s="47">
        <v>20</v>
      </c>
      <c r="AG42" s="49">
        <f>SUM('[1]МЕТАЛЛОСТРОЙ Янв.'!AF37:AG37,'[2]МЕТАЛЛОСТРОЙ Февр.'!AF37:AG37,'[3]МЕТАЛЛОСТРОЙ Март'!AF37:AG37,'[4]МЕТАЛЛОСТРОЙ  Апр.'!AF37:AG37,'[5]МЕТАЛЛОСТРОЙ Май'!AF37:AG37,'[6]МЕТАЛЛОСТРОЙ Июнь'!AF37:AG37,'[7]МЕТАЛЛОСТРОЙ  Июль'!AF37:AG37,'[8]МЕТАЛЛОСТРОЙ  Авг.'!AF37:AG37,'[9]МЕТАЛЛОСТРОЙ  Сент.'!AF37:AG37,'[10]МЕТАЛЛОСТРОЙ  Окт.'!AF37:AG37+'[11]МЕТАЛЛОСТРОЙ  Нояб.'!AF37:AG37,'[11]МЕТАЛЛОСТРОЙ  Нояб.'!AF37:AG37,'[12]МЕТАЛЛОСТРОЙ  Дек.'!AF37:AG37)</f>
        <v>0</v>
      </c>
      <c r="AH42" s="47">
        <v>10</v>
      </c>
      <c r="AI42" s="49">
        <f>SUM('[1]МЕТАЛЛОСТРОЙ Янв.'!AH37:AI37,'[2]МЕТАЛЛОСТРОЙ Февр.'!AH37:AI37,'[3]МЕТАЛЛОСТРОЙ Март'!AH37:AI37,'[4]МЕТАЛЛОСТРОЙ  Апр.'!AH37:AI37,'[5]МЕТАЛЛОСТРОЙ Май'!AH37:AI37,'[6]МЕТАЛЛОСТРОЙ Июнь'!AH37:AI37,'[7]МЕТАЛЛОСТРОЙ  Июль'!AH37:AI37,'[8]МЕТАЛЛОСТРОЙ  Авг.'!AH37:AI37,'[9]МЕТАЛЛОСТРОЙ  Сент.'!AH37:AI37,'[10]МЕТАЛЛОСТРОЙ  Окт.'!AH37:AI37+'[11]МЕТАЛЛОСТРОЙ  Нояб.'!AH37:AI37,'[11]МЕТАЛЛОСТРОЙ  Нояб.'!AH37:AI37,'[12]МЕТАЛЛОСТРОЙ  Дек.'!AH37:AI37)</f>
        <v>0</v>
      </c>
      <c r="AJ42" s="47"/>
      <c r="AK42" s="49">
        <f>SUM('[1]МЕТАЛЛОСТРОЙ Янв.'!AJ37:AK37,'[2]МЕТАЛЛОСТРОЙ Февр.'!AJ37:AK37,'[3]МЕТАЛЛОСТРОЙ Март'!AJ37:AK37,'[4]МЕТАЛЛОСТРОЙ  Апр.'!AJ37:AK37,'[5]МЕТАЛЛОСТРОЙ Май'!AJ37:AK37,'[6]МЕТАЛЛОСТРОЙ Июнь'!AJ37:AK37,'[7]МЕТАЛЛОСТРОЙ  Июль'!AJ37:AK37,'[8]МЕТАЛЛОСТРОЙ  Авг.'!AJ37:AK37,'[9]МЕТАЛЛОСТРОЙ  Сент.'!AJ37:AK37,'[10]МЕТАЛЛОСТРОЙ  Окт.'!AJ37:AK37+'[11]МЕТАЛЛОСТРОЙ  Нояб.'!AJ37:AK37,'[11]МЕТАЛЛОСТРОЙ  Нояб.'!AJ37:AK37,'[12]МЕТАЛЛОСТРОЙ  Дек.'!AJ37:AK37)</f>
        <v>0</v>
      </c>
      <c r="AL42" s="47"/>
      <c r="AM42" s="49">
        <f>SUM('[1]МЕТАЛЛОСТРОЙ Янв.'!AL37:AM37,'[2]МЕТАЛЛОСТРОЙ Февр.'!AL37:AM37,'[3]МЕТАЛЛОСТРОЙ Март'!AL37:AM37,'[4]МЕТАЛЛОСТРОЙ  Апр.'!AL37:AM37,'[5]МЕТАЛЛОСТРОЙ Май'!AL37:AM37,'[6]МЕТАЛЛОСТРОЙ Июнь'!AL37:AM37,'[7]МЕТАЛЛОСТРОЙ  Июль'!AL37:AM37,'[8]МЕТАЛЛОСТРОЙ  Авг.'!AL37:AM37,'[9]МЕТАЛЛОСТРОЙ  Сент.'!AL37:AM37,'[10]МЕТАЛЛОСТРОЙ  Окт.'!AL37:AM37+'[11]МЕТАЛЛОСТРОЙ  Нояб.'!AL37:AM37,'[11]МЕТАЛЛОСТРОЙ  Нояб.'!AL37:AM37,'[12]МЕТАЛЛОСТРОЙ  Дек.'!AL37:AM37)</f>
        <v>0</v>
      </c>
      <c r="AN42" s="47"/>
      <c r="AO42" s="49">
        <f>SUM('[1]МЕТАЛЛОСТРОЙ Янв.'!AN37:AO37,'[2]МЕТАЛЛОСТРОЙ Февр.'!AN37:AO37,'[3]МЕТАЛЛОСТРОЙ Март'!AN37:AO37,'[4]МЕТАЛЛОСТРОЙ  Апр.'!AN37:AO37,'[5]МЕТАЛЛОСТРОЙ Май'!AN37:AO37,'[6]МЕТАЛЛОСТРОЙ Июнь'!AN37:AO37,'[7]МЕТАЛЛОСТРОЙ  Июль'!AN37:AO37,'[8]МЕТАЛЛОСТРОЙ  Авг.'!AN37:AO37,'[9]МЕТАЛЛОСТРОЙ  Сент.'!AN37:AO37,'[10]МЕТАЛЛОСТРОЙ  Окт.'!AN37:AO37+'[11]МЕТАЛЛОСТРОЙ  Нояб.'!AN37:AO37,'[11]МЕТАЛЛОСТРОЙ  Нояб.'!AN37:AO37,'[12]МЕТАЛЛОСТРОЙ  Дек.'!AN37:AO37)</f>
        <v>0</v>
      </c>
      <c r="AP42" s="47"/>
      <c r="AQ42" s="49">
        <f>SUM('[1]МЕТАЛЛОСТРОЙ Янв.'!AP37:AQ37,'[2]МЕТАЛЛОСТРОЙ Февр.'!AP37:AQ37,'[3]МЕТАЛЛОСТРОЙ Март'!AP37:AQ37,'[4]МЕТАЛЛОСТРОЙ  Апр.'!AP37:AQ37,'[5]МЕТАЛЛОСТРОЙ Май'!AP37:AQ37,'[6]МЕТАЛЛОСТРОЙ Июнь'!AP37:AQ37,'[7]МЕТАЛЛОСТРОЙ  Июль'!AP37:AQ37,'[8]МЕТАЛЛОСТРОЙ  Авг.'!AP37:AQ37,'[9]МЕТАЛЛОСТРОЙ  Сент.'!AP37:AQ37,'[10]МЕТАЛЛОСТРОЙ  Окт.'!AP37:AQ37+'[11]МЕТАЛЛОСТРОЙ  Нояб.'!AP37:AQ37,'[11]МЕТАЛЛОСТРОЙ  Нояб.'!AP37:AQ37,'[12]МЕТАЛЛОСТРОЙ  Дек.'!AP37:AQ37)</f>
        <v>0</v>
      </c>
      <c r="AR42" s="47"/>
      <c r="AS42" s="49">
        <f>SUM('[1]МЕТАЛЛОСТРОЙ Янв.'!AR37:AS37,'[2]МЕТАЛЛОСТРОЙ Февр.'!AR37:AS37,'[3]МЕТАЛЛОСТРОЙ Март'!AR37:AS37,'[4]МЕТАЛЛОСТРОЙ  Апр.'!AR37:AS37,'[5]МЕТАЛЛОСТРОЙ Май'!AR37:AS37,'[6]МЕТАЛЛОСТРОЙ Июнь'!AR37:AS37,'[7]МЕТАЛЛОСТРОЙ  Июль'!AR37:AS37,'[8]МЕТАЛЛОСТРОЙ  Авг.'!AR37:AS37,'[9]МЕТАЛЛОСТРОЙ  Сент.'!AR37:AS37,'[10]МЕТАЛЛОСТРОЙ  Окт.'!AR37:AS37+'[11]МЕТАЛЛОСТРОЙ  Нояб.'!AR37:AS37,'[11]МЕТАЛЛОСТРОЙ  Нояб.'!AR37:AS37,'[12]МЕТАЛЛОСТРОЙ  Дек.'!AR37:AS37)</f>
        <v>0</v>
      </c>
      <c r="AT42" s="47"/>
      <c r="AU42" s="49">
        <f>SUM('[1]МЕТАЛЛОСТРОЙ Янв.'!AT37:AU37,'[2]МЕТАЛЛОСТРОЙ Февр.'!AT37:AU37,'[3]МЕТАЛЛОСТРОЙ Март'!AT37:AU37,'[4]МЕТАЛЛОСТРОЙ  Апр.'!AT37:AU37,'[5]МЕТАЛЛОСТРОЙ Май'!AT37:AU37,'[6]МЕТАЛЛОСТРОЙ Июнь'!AT37:AU37,'[7]МЕТАЛЛОСТРОЙ  Июль'!AT37:AU37,'[8]МЕТАЛЛОСТРОЙ  Авг.'!AT37:AU37,'[9]МЕТАЛЛОСТРОЙ  Сент.'!AT37:AU37,'[10]МЕТАЛЛОСТРОЙ  Окт.'!AT37:AU37+'[11]МЕТАЛЛОСТРОЙ  Нояб.'!AT37:AU37,'[11]МЕТАЛЛОСТРОЙ  Нояб.'!AT37:AU37,'[12]МЕТАЛЛОСТРОЙ  Дек.'!AT37:AU37)</f>
        <v>0</v>
      </c>
      <c r="AV42" s="47"/>
      <c r="AW42" s="49">
        <f>SUM('[1]МЕТАЛЛОСТРОЙ Янв.'!AV37:AW37,'[2]МЕТАЛЛОСТРОЙ Февр.'!AV37:AW37,'[3]МЕТАЛЛОСТРОЙ Март'!AV37:AW37,'[4]МЕТАЛЛОСТРОЙ  Апр.'!AV37:AW37,'[5]МЕТАЛЛОСТРОЙ Май'!AV37:AW37,'[6]МЕТАЛЛОСТРОЙ Июнь'!AV37:AW37,'[7]МЕТАЛЛОСТРОЙ  Июль'!AV37:AW37,'[8]МЕТАЛЛОСТРОЙ  Авг.'!AV37:AW37,'[9]МЕТАЛЛОСТРОЙ  Сент.'!AV37:AW37,'[10]МЕТАЛЛОСТРОЙ  Окт.'!AV37:AW37+'[11]МЕТАЛЛОСТРОЙ  Нояб.'!AV37:AW37,'[11]МЕТАЛЛОСТРОЙ  Нояб.'!AV37:AW37,'[12]МЕТАЛЛОСТРОЙ  Дек.'!AV37:AW37)</f>
        <v>0</v>
      </c>
      <c r="AX42" s="47"/>
      <c r="AY42" s="49">
        <f>SUM('[1]МЕТАЛЛОСТРОЙ Янв.'!AX37:AY37,'[2]МЕТАЛЛОСТРОЙ Февр.'!AX37:AY37,'[3]МЕТАЛЛОСТРОЙ Март'!AX37:AY37,'[4]МЕТАЛЛОСТРОЙ  Апр.'!AX37:AY37,'[5]МЕТАЛЛОСТРОЙ Май'!AX37:AY37,'[6]МЕТАЛЛОСТРОЙ Июнь'!AX37:AY37,'[7]МЕТАЛЛОСТРОЙ  Июль'!AX37:AY37,'[8]МЕТАЛЛОСТРОЙ  Авг.'!AX37:AY37,'[9]МЕТАЛЛОСТРОЙ  Сент.'!AX37:AY37,'[10]МЕТАЛЛОСТРОЙ  Окт.'!AX37:AY37+'[11]МЕТАЛЛОСТРОЙ  Нояб.'!AX37:AY37,'[11]МЕТАЛЛОСТРОЙ  Нояб.'!AX37:AY37,'[12]МЕТАЛЛОСТРОЙ  Дек.'!AX37:AY37)</f>
        <v>0</v>
      </c>
      <c r="AZ42" s="47">
        <v>50</v>
      </c>
      <c r="BA42" s="49">
        <f>SUM('[1]МЕТАЛЛОСТРОЙ Янв.'!AZ37:BA37,'[2]МЕТАЛЛОСТРОЙ Февр.'!AZ37:BA37,'[3]МЕТАЛЛОСТРОЙ Март'!AZ37:BA37,'[4]МЕТАЛЛОСТРОЙ  Апр.'!AZ37:BA37,'[5]МЕТАЛЛОСТРОЙ Май'!AZ37:BA37,'[6]МЕТАЛЛОСТРОЙ Июнь'!AZ37:BA37,'[7]МЕТАЛЛОСТРОЙ  Июль'!AZ37:BA37,'[8]МЕТАЛЛОСТРОЙ  Авг.'!AZ37:BA37,'[9]МЕТАЛЛОСТРОЙ  Сент.'!AZ37:BA37,'[10]МЕТАЛЛОСТРОЙ  Окт.'!AZ37:BA37+'[11]МЕТАЛЛОСТРОЙ  Нояб.'!AZ37:BA37,'[11]МЕТАЛЛОСТРОЙ  Нояб.'!AZ37:BA37,'[12]МЕТАЛЛОСТРОЙ  Дек.'!AZ37:BA37)</f>
        <v>0</v>
      </c>
      <c r="BB42" s="47">
        <v>50</v>
      </c>
      <c r="BC42" s="49">
        <f>SUM('[1]МЕТАЛЛОСТРОЙ Янв.'!BB37:BC37,'[2]МЕТАЛЛОСТРОЙ Февр.'!BB37:BC37,'[3]МЕТАЛЛОСТРОЙ Март'!BB37:BC37,'[4]МЕТАЛЛОСТРОЙ  Апр.'!BB37:BC37,'[5]МЕТАЛЛОСТРОЙ Май'!BB37:BC37,'[6]МЕТАЛЛОСТРОЙ Июнь'!BB37:BC37,'[7]МЕТАЛЛОСТРОЙ  Июль'!BB37:BC37,'[8]МЕТАЛЛОСТРОЙ  Авг.'!BB37:BC37,'[9]МЕТАЛЛОСТРОЙ  Сент.'!BB37:BC37,'[10]МЕТАЛЛОСТРОЙ  Окт.'!BB37:BC37+'[11]МЕТАЛЛОСТРОЙ  Нояб.'!BB37:BC37,'[11]МЕТАЛЛОСТРОЙ  Нояб.'!BB37:BC37,'[12]МЕТАЛЛОСТРОЙ  Дек.'!BB37:BC37)</f>
        <v>2.5</v>
      </c>
      <c r="BD42" s="47"/>
      <c r="BE42" s="49">
        <f>SUM('[1]МЕТАЛЛОСТРОЙ Янв.'!BD37:BE37,'[2]МЕТАЛЛОСТРОЙ Февр.'!BD37:BE37,'[3]МЕТАЛЛОСТРОЙ Март'!BD37:BE37,'[4]МЕТАЛЛОСТРОЙ  Апр.'!BD37:BE37,'[5]МЕТАЛЛОСТРОЙ Май'!BD37:BE37,'[6]МЕТАЛЛОСТРОЙ Июнь'!BD37:BE37,'[7]МЕТАЛЛОСТРОЙ  Июль'!BD37:BE37,'[8]МЕТАЛЛОСТРОЙ  Авг.'!BD37:BE37,'[9]МЕТАЛЛОСТРОЙ  Сент.'!BD37:BE37,'[10]МЕТАЛЛОСТРОЙ  Окт.'!BD37:BE37+'[11]МЕТАЛЛОСТРОЙ  Нояб.'!BD37:BE37,'[11]МЕТАЛЛОСТРОЙ  Нояб.'!BD37:BE37,'[12]МЕТАЛЛОСТРОЙ  Дек.'!BD37:BE37)</f>
        <v>9.1999999999999993</v>
      </c>
      <c r="BF42" s="47"/>
      <c r="BG42" s="49">
        <f>SUM('[1]МЕТАЛЛОСТРОЙ Янв.'!BF37:BG37,'[2]МЕТАЛЛОСТРОЙ Февр.'!BF37:BG37,'[3]МЕТАЛЛОСТРОЙ Март'!BF37:BG37,'[4]МЕТАЛЛОСТРОЙ  Апр.'!BF37:BG37,'[5]МЕТАЛЛОСТРОЙ Май'!BF37:BG37,'[6]МЕТАЛЛОСТРОЙ Июнь'!BF37:BG37,'[7]МЕТАЛЛОСТРОЙ  Июль'!BF37:BG37,'[8]МЕТАЛЛОСТРОЙ  Авг.'!BF37:BG37,'[9]МЕТАЛЛОСТРОЙ  Сент.'!BF37:BG37,'[10]МЕТАЛЛОСТРОЙ  Окт.'!BF37:BG37+'[11]МЕТАЛЛОСТРОЙ  Нояб.'!BF37:BG37,'[11]МЕТАЛЛОСТРОЙ  Нояб.'!BF37:BG37,'[12]МЕТАЛЛОСТРОЙ  Дек.'!BF37:BG37)</f>
        <v>0</v>
      </c>
      <c r="BH42" s="47"/>
      <c r="BI42" s="49">
        <f>SUM('[1]МЕТАЛЛОСТРОЙ Янв.'!BH37:BI37,'[2]МЕТАЛЛОСТРОЙ Февр.'!BH37:BI37,'[3]МЕТАЛЛОСТРОЙ Март'!BH37:BI37,'[4]МЕТАЛЛОСТРОЙ  Апр.'!BH37:BI37,'[5]МЕТАЛЛОСТРОЙ Май'!BH37:BI37,'[6]МЕТАЛЛОСТРОЙ Июнь'!BH37:BI37,'[7]МЕТАЛЛОСТРОЙ  Июль'!BH37:BI37,'[8]МЕТАЛЛОСТРОЙ  Авг.'!BH37:BI37,'[9]МЕТАЛЛОСТРОЙ  Сент.'!BH37:BI37,'[10]МЕТАЛЛОСТРОЙ  Окт.'!BH37:BI37+'[11]МЕТАЛЛОСТРОЙ  Нояб.'!BH37:BI37,'[11]МЕТАЛЛОСТРОЙ  Нояб.'!BH37:BI37,'[12]МЕТАЛЛОСТРОЙ  Дек.'!BH37:BI37)</f>
        <v>0</v>
      </c>
      <c r="BJ42" s="47"/>
      <c r="BK42" s="49">
        <f>SUM('[1]МЕТАЛЛОСТРОЙ Янв.'!BJ37:BK37,'[2]МЕТАЛЛОСТРОЙ Февр.'!BJ37:BK37,'[3]МЕТАЛЛОСТРОЙ Март'!BJ37:BK37,'[4]МЕТАЛЛОСТРОЙ  Апр.'!BJ37:BK37,'[5]МЕТАЛЛОСТРОЙ Май'!BJ37:BK37,'[6]МЕТАЛЛОСТРОЙ Июнь'!BJ37:BK37,'[7]МЕТАЛЛОСТРОЙ  Июль'!BJ37:BK37,'[8]МЕТАЛЛОСТРОЙ  Авг.'!BJ37:BK37,'[9]МЕТАЛЛОСТРОЙ  Сент.'!BJ37:BK37,'[10]МЕТАЛЛОСТРОЙ  Окт.'!BJ37:BK37+'[11]МЕТАЛЛОСТРОЙ  Нояб.'!BJ37:BK37,'[11]МЕТАЛЛОСТРОЙ  Нояб.'!BJ37:BK37,'[12]МЕТАЛЛОСТРОЙ  Дек.'!BJ37:BK37)</f>
        <v>0</v>
      </c>
      <c r="BL42" s="47"/>
      <c r="BM42" s="49">
        <f>SUM('[1]МЕТАЛЛОСТРОЙ Янв.'!BL37:BM37,'[2]МЕТАЛЛОСТРОЙ Февр.'!BL37:BM37,'[3]МЕТАЛЛОСТРОЙ Март'!BL37:BM37,'[4]МЕТАЛЛОСТРОЙ  Апр.'!BL37:BM37,'[5]МЕТАЛЛОСТРОЙ Май'!BL37:BM37,'[6]МЕТАЛЛОСТРОЙ Июнь'!BL37:BM37,'[7]МЕТАЛЛОСТРОЙ  Июль'!BL37:BM37,'[8]МЕТАЛЛОСТРОЙ  Авг.'!BL37:BM37,'[9]МЕТАЛЛОСТРОЙ  Сент.'!BL37:BM37,'[10]МЕТАЛЛОСТРОЙ  Окт.'!BL37:BM37+'[11]МЕТАЛЛОСТРОЙ  Нояб.'!BL37:BM37,'[11]МЕТАЛЛОСТРОЙ  Нояб.'!BL37:BM37,'[12]МЕТАЛЛОСТРОЙ  Дек.'!BL37:BM37)</f>
        <v>0</v>
      </c>
      <c r="BN42" s="47"/>
      <c r="BO42" s="49">
        <f>SUM('[1]МЕТАЛЛОСТРОЙ Янв.'!BN37:BO37,'[2]МЕТАЛЛОСТРОЙ Февр.'!BN37:BO37,'[3]МЕТАЛЛОСТРОЙ Март'!BN37:BO37,'[4]МЕТАЛЛОСТРОЙ  Апр.'!BN37:BO37,'[5]МЕТАЛЛОСТРОЙ Май'!BN37:BO37,'[6]МЕТАЛЛОСТРОЙ Июнь'!BN37:BO37,'[7]МЕТАЛЛОСТРОЙ  Июль'!BN37:BO37,'[8]МЕТАЛЛОСТРОЙ  Авг.'!BN37:BO37,'[9]МЕТАЛЛОСТРОЙ  Сент.'!BN37:BO37,'[10]МЕТАЛЛОСТРОЙ  Окт.'!BN37:BO37+'[11]МЕТАЛЛОСТРОЙ  Нояб.'!BN37:BO37,'[11]МЕТАЛЛОСТРОЙ  Нояб.'!BN37:BO37,'[12]МЕТАЛЛОСТРОЙ  Дек.'!BN37:BO37)</f>
        <v>0</v>
      </c>
      <c r="BP42" s="47"/>
      <c r="BQ42" s="49">
        <f>SUM('[1]МЕТАЛЛОСТРОЙ Янв.'!BP37:BQ37,'[2]МЕТАЛЛОСТРОЙ Февр.'!BP37:BQ37,'[3]МЕТАЛЛОСТРОЙ Март'!BP37:BQ37,'[4]МЕТАЛЛОСТРОЙ  Апр.'!BP37:BQ37,'[5]МЕТАЛЛОСТРОЙ Май'!BP37:BQ37,'[6]МЕТАЛЛОСТРОЙ Июнь'!BP37:BQ37,'[7]МЕТАЛЛОСТРОЙ  Июль'!BP37:BQ37,'[8]МЕТАЛЛОСТРОЙ  Авг.'!BP37:BQ37,'[9]МЕТАЛЛОСТРОЙ  Сент.'!BP37:BQ37,'[10]МЕТАЛЛОСТРОЙ  Окт.'!BP37:BQ37+'[11]МЕТАЛЛОСТРОЙ  Нояб.'!BP37:BQ37,'[11]МЕТАЛЛОСТРОЙ  Нояб.'!BP37:BQ37,'[12]МЕТАЛЛОСТРОЙ  Дек.'!BP37:BQ37)</f>
        <v>0</v>
      </c>
      <c r="BR42" s="47"/>
      <c r="BS42" s="49">
        <f>SUM('[1]МЕТАЛЛОСТРОЙ Янв.'!BR37:BS37,'[2]МЕТАЛЛОСТРОЙ Февр.'!BR37:BS37,'[3]МЕТАЛЛОСТРОЙ Март'!BR37:BS37,'[4]МЕТАЛЛОСТРОЙ  Апр.'!BR37:BS37,'[5]МЕТАЛЛОСТРОЙ Май'!BR37:BS37,'[6]МЕТАЛЛОСТРОЙ Июнь'!BR37:BS37,'[7]МЕТАЛЛОСТРОЙ  Июль'!BR37:BS37,'[8]МЕТАЛЛОСТРОЙ  Авг.'!BR37:BS37,'[9]МЕТАЛЛОСТРОЙ  Сент.'!BR37:BS37,'[10]МЕТАЛЛОСТРОЙ  Окт.'!BR37:BS37+'[11]МЕТАЛЛОСТРОЙ  Нояб.'!BR37:BS37,'[11]МЕТАЛЛОСТРОЙ  Нояб.'!BR37:BS37,'[12]МЕТАЛЛОСТРОЙ  Дек.'!BR37:BS37)</f>
        <v>0</v>
      </c>
      <c r="BT42" s="47"/>
      <c r="BU42" s="49">
        <f>SUM('[1]МЕТАЛЛОСТРОЙ Янв.'!BT37:BU37,'[2]МЕТАЛЛОСТРОЙ Февр.'!BT37:BU37,'[3]МЕТАЛЛОСТРОЙ Март'!BT37:BU37,'[4]МЕТАЛЛОСТРОЙ  Апр.'!BT37:BU37,'[5]МЕТАЛЛОСТРОЙ Май'!BT37:BU37,'[6]МЕТАЛЛОСТРОЙ Июнь'!BT37:BU37,'[7]МЕТАЛЛОСТРОЙ  Июль'!BT37:BU37,'[8]МЕТАЛЛОСТРОЙ  Авг.'!BT37:BU37,'[9]МЕТАЛЛОСТРОЙ  Сент.'!BT37:BU37,'[10]МЕТАЛЛОСТРОЙ  Окт.'!BT37:BU37+'[11]МЕТАЛЛОСТРОЙ  Нояб.'!BT37:BU37,'[11]МЕТАЛЛОСТРОЙ  Нояб.'!BT37:BU37,'[12]МЕТАЛЛОСТРОЙ  Дек.'!BT37:BU37)</f>
        <v>0</v>
      </c>
      <c r="BV42" s="47"/>
      <c r="BW42" s="49">
        <f>SUM('[1]МЕТАЛЛОСТРОЙ Янв.'!BV37:BW37,'[2]МЕТАЛЛОСТРОЙ Февр.'!BV37:BW37,'[3]МЕТАЛЛОСТРОЙ Март'!BV37:BW37,'[4]МЕТАЛЛОСТРОЙ  Апр.'!BV37:BW37,'[5]МЕТАЛЛОСТРОЙ Май'!BV37:BW37,'[6]МЕТАЛЛОСТРОЙ Июнь'!BV37:BW37,'[7]МЕТАЛЛОСТРОЙ  Июль'!BV37:BW37,'[8]МЕТАЛЛОСТРОЙ  Авг.'!BV37:BW37,'[9]МЕТАЛЛОСТРОЙ  Сент.'!BV37:BW37,'[10]МЕТАЛЛОСТРОЙ  Окт.'!BV37:BW37+'[11]МЕТАЛЛОСТРОЙ  Нояб.'!BV37:BW37,'[11]МЕТАЛЛОСТРОЙ  Нояб.'!BV37:BW37,'[12]МЕТАЛЛОСТРОЙ  Дек.'!BV37:BW37)</f>
        <v>0</v>
      </c>
      <c r="BX42" s="47"/>
      <c r="BY42" s="49">
        <f>SUM('[1]МЕТАЛЛОСТРОЙ Янв.'!BX37:BY37,'[2]МЕТАЛЛОСТРОЙ Февр.'!BX37:BY37,'[3]МЕТАЛЛОСТРОЙ Март'!BX37:BY37,'[4]МЕТАЛЛОСТРОЙ  Апр.'!BX37:BY37,'[5]МЕТАЛЛОСТРОЙ Май'!BX37:BY37,'[6]МЕТАЛЛОСТРОЙ Июнь'!BX37:BY37,'[7]МЕТАЛЛОСТРОЙ  Июль'!BX37:BY37,'[8]МЕТАЛЛОСТРОЙ  Авг.'!BX37:BY37,'[9]МЕТАЛЛОСТРОЙ  Сент.'!BX37:BY37,'[10]МЕТАЛЛОСТРОЙ  Окт.'!BX37:BY37+'[11]МЕТАЛЛОСТРОЙ  Нояб.'!BX37:BY37,'[11]МЕТАЛЛОСТРОЙ  Нояб.'!BX37:BY37,'[12]МЕТАЛЛОСТРОЙ  Дек.'!BX37:BY37)</f>
        <v>0</v>
      </c>
      <c r="BZ42" s="47">
        <v>50</v>
      </c>
      <c r="CA42" s="49">
        <f>SUM('[1]МЕТАЛЛОСТРОЙ Янв.'!BZ37:CA37,'[2]МЕТАЛЛОСТРОЙ Февр.'!BZ37:CA37,'[3]МЕТАЛЛОСТРОЙ Март'!BZ37:CA37,'[4]МЕТАЛЛОСТРОЙ  Апр.'!BZ37:CA37,'[5]МЕТАЛЛОСТРОЙ Май'!BZ37:CA37,'[6]МЕТАЛЛОСТРОЙ Июнь'!BZ37:CA37,'[7]МЕТАЛЛОСТРОЙ  Июль'!BZ37:CA37,'[8]МЕТАЛЛОСТРОЙ  Авг.'!BZ37:CA37,'[9]МЕТАЛЛОСТРОЙ  Сент.'!BZ37:CA37,'[10]МЕТАЛЛОСТРОЙ  Окт.'!BZ37:CA37+'[11]МЕТАЛЛОСТРОЙ  Нояб.'!BZ37:CA37,'[11]МЕТАЛЛОСТРОЙ  Нояб.'!BZ37:CA37,'[12]МЕТАЛЛОСТРОЙ  Дек.'!BZ37:CA37)</f>
        <v>0</v>
      </c>
      <c r="CB42" s="47"/>
      <c r="CC42" s="49">
        <f>SUM('[1]МЕТАЛЛОСТРОЙ Янв.'!CB37:CC37,'[2]МЕТАЛЛОСТРОЙ Февр.'!CB37:CC37,'[3]МЕТАЛЛОСТРОЙ Март'!CB37:CC37,'[4]МЕТАЛЛОСТРОЙ  Апр.'!CB37:CC37,'[5]МЕТАЛЛОСТРОЙ Май'!CB37:CC37,'[6]МЕТАЛЛОСТРОЙ Июнь'!CB37:CC37,'[7]МЕТАЛЛОСТРОЙ  Июль'!CB37:CC37,'[8]МЕТАЛЛОСТРОЙ  Авг.'!CB37:CC37,'[9]МЕТАЛЛОСТРОЙ  Сент.'!CB37:CC37,'[10]МЕТАЛЛОСТРОЙ  Окт.'!CB37:CC37+'[11]МЕТАЛЛОСТРОЙ  Нояб.'!CB37:CC37,'[11]МЕТАЛЛОСТРОЙ  Нояб.'!CB37:CC37,'[12]МЕТАЛЛОСТРОЙ  Дек.'!CB37:CC37)</f>
        <v>0</v>
      </c>
      <c r="CD42" s="47"/>
      <c r="CE42" s="49">
        <f>SUM('[1]МЕТАЛЛОСТРОЙ Янв.'!CD37:CE37,'[2]МЕТАЛЛОСТРОЙ Февр.'!CD37:CE37,'[3]МЕТАЛЛОСТРОЙ Март'!CD37:CE37,'[4]МЕТАЛЛОСТРОЙ  Апр.'!CD37:CE37,'[5]МЕТАЛЛОСТРОЙ Май'!CD37:CE37,'[6]МЕТАЛЛОСТРОЙ Июнь'!CD37:CE37,'[7]МЕТАЛЛОСТРОЙ  Июль'!CD37:CE37,'[8]МЕТАЛЛОСТРОЙ  Авг.'!CD37:CE37,'[9]МЕТАЛЛОСТРОЙ  Сент.'!CD37:CE37,'[10]МЕТАЛЛОСТРОЙ  Окт.'!CD37:CE37+'[11]МЕТАЛЛОСТРОЙ  Нояб.'!CD37:CE37,'[11]МЕТАЛЛОСТРОЙ  Нояб.'!CD37:CE37,'[12]МЕТАЛЛОСТРОЙ  Дек.'!CD37:CE37)</f>
        <v>0</v>
      </c>
      <c r="CF42" s="47"/>
      <c r="CG42" s="49">
        <f>SUM('[1]МЕТАЛЛОСТРОЙ Янв.'!CF37:CG37,'[2]МЕТАЛЛОСТРОЙ Февр.'!CF37:CG37,'[3]МЕТАЛЛОСТРОЙ Март'!CF37:CG37,'[4]МЕТАЛЛОСТРОЙ  Апр.'!CF37:CG37,'[5]МЕТАЛЛОСТРОЙ Май'!CF37:CG37,'[6]МЕТАЛЛОСТРОЙ Июнь'!CF37:CG37,'[7]МЕТАЛЛОСТРОЙ  Июль'!CF37:CG37,'[8]МЕТАЛЛОСТРОЙ  Авг.'!CF37:CG37,'[9]МЕТАЛЛОСТРОЙ  Сент.'!CF37:CG37,'[10]МЕТАЛЛОСТРОЙ  Окт.'!CF37:CG37+'[11]МЕТАЛЛОСТРОЙ  Нояб.'!CF37:CG37,'[11]МЕТАЛЛОСТРОЙ  Нояб.'!CF37:CG37,'[12]МЕТАЛЛОСТРОЙ  Дек.'!CF37:CG37)</f>
        <v>0</v>
      </c>
      <c r="CH42" s="47">
        <v>10</v>
      </c>
      <c r="CI42" s="49">
        <f>SUM('[1]МЕТАЛЛОСТРОЙ Янв.'!CH37:CI37,'[2]МЕТАЛЛОСТРОЙ Февр.'!CH37:CI37,'[3]МЕТАЛЛОСТРОЙ Март'!CH37:CI37,'[4]МЕТАЛЛОСТРОЙ  Апр.'!CH37:CI37,'[5]МЕТАЛЛОСТРОЙ Май'!CH37:CI37,'[6]МЕТАЛЛОСТРОЙ Июнь'!CH37:CI37,'[7]МЕТАЛЛОСТРОЙ  Июль'!CH37:CI37,'[8]МЕТАЛЛОСТРОЙ  Авг.'!CH37:CI37,'[9]МЕТАЛЛОСТРОЙ  Сент.'!CH37:CI37,'[10]МЕТАЛЛОСТРОЙ  Окт.'!CH37:CI37+'[11]МЕТАЛЛОСТРОЙ  Нояб.'!CH37:CI37,'[11]МЕТАЛЛОСТРОЙ  Нояб.'!CH37:CI37,'[12]МЕТАЛЛОСТРОЙ  Дек.'!CH37:CI37)</f>
        <v>0</v>
      </c>
      <c r="CJ42" s="47"/>
      <c r="CK42" s="49">
        <f>SUM('[1]МЕТАЛЛОСТРОЙ Янв.'!CJ37:CK37,'[2]МЕТАЛЛОСТРОЙ Февр.'!CJ37:CK37,'[3]МЕТАЛЛОСТРОЙ Март'!CJ37:CK37,'[4]МЕТАЛЛОСТРОЙ  Апр.'!CJ37:CK37,'[5]МЕТАЛЛОСТРОЙ Май'!CJ37:CK37,'[6]МЕТАЛЛОСТРОЙ Июнь'!CJ37:CK37,'[7]МЕТАЛЛОСТРОЙ  Июль'!CJ37:CK37,'[8]МЕТАЛЛОСТРОЙ  Авг.'!CJ37:CK37,'[9]МЕТАЛЛОСТРОЙ  Сент.'!CJ37:CK37,'[10]МЕТАЛЛОСТРОЙ  Окт.'!CJ37:CK37+'[11]МЕТАЛЛОСТРОЙ  Нояб.'!CJ37:CK37,'[11]МЕТАЛЛОСТРОЙ  Нояб.'!CJ37:CK37,'[12]МЕТАЛЛОСТРОЙ  Дек.'!CJ37:CK37)</f>
        <v>0</v>
      </c>
      <c r="CL42" s="47"/>
      <c r="CM42" s="49">
        <f>SUM('[1]МЕТАЛЛОСТРОЙ Янв.'!CL37:CM37,'[2]МЕТАЛЛОСТРОЙ Февр.'!CL37:CM37,'[3]МЕТАЛЛОСТРОЙ Март'!CL37:CM37,'[4]МЕТАЛЛОСТРОЙ  Апр.'!CL37:CM37,'[5]МЕТАЛЛОСТРОЙ Май'!CL37:CM37,'[6]МЕТАЛЛОСТРОЙ Июнь'!CL37:CM37,'[7]МЕТАЛЛОСТРОЙ  Июль'!CL37:CM37,'[8]МЕТАЛЛОСТРОЙ  Авг.'!CL37:CM37,'[9]МЕТАЛЛОСТРОЙ  Сент.'!CL37:CM37,'[10]МЕТАЛЛОСТРОЙ  Окт.'!CL37:CM37+'[11]МЕТАЛЛОСТРОЙ  Нояб.'!CL37:CM37,'[11]МЕТАЛЛОСТРОЙ  Нояб.'!CL37:CM37,'[12]МЕТАЛЛОСТРОЙ  Дек.'!CL37:CM37)</f>
        <v>0</v>
      </c>
      <c r="CN42" s="47"/>
      <c r="CO42" s="49">
        <f>SUM('[1]МЕТАЛЛОСТРОЙ Янв.'!CN37:CO37,'[2]МЕТАЛЛОСТРОЙ Февр.'!CN37:CO37,'[3]МЕТАЛЛОСТРОЙ Март'!CN37:CO37,'[4]МЕТАЛЛОСТРОЙ  Апр.'!CN37:CO37,'[5]МЕТАЛЛОСТРОЙ Май'!CN37:CO37,'[6]МЕТАЛЛОСТРОЙ Июнь'!CN37:CO37,'[7]МЕТАЛЛОСТРОЙ  Июль'!CN37:CO37,'[8]МЕТАЛЛОСТРОЙ  Авг.'!CN37:CO37,'[9]МЕТАЛЛОСТРОЙ  Сент.'!CN37:CO37,'[10]МЕТАЛЛОСТРОЙ  Окт.'!CN37:CO37+'[11]МЕТАЛЛОСТРОЙ  Нояб.'!CN37:CO37,'[11]МЕТАЛЛОСТРОЙ  Нояб.'!CN37:CO37,'[12]МЕТАЛЛОСТРОЙ  Дек.'!CN37:CO37)</f>
        <v>0</v>
      </c>
      <c r="CQ42" s="94"/>
    </row>
    <row r="43" spans="1:95" ht="15.95" customHeight="1" x14ac:dyDescent="0.25">
      <c r="A43" s="198"/>
      <c r="B43" s="233"/>
      <c r="C43" s="22" t="s">
        <v>5</v>
      </c>
      <c r="D43" s="47"/>
      <c r="E43" s="49">
        <f>SUM('[1]МЕТАЛЛОСТРОЙ Янв.'!D38:E38,'[2]МЕТАЛЛОСТРОЙ Февр.'!D38:E38,'[3]МЕТАЛЛОСТРОЙ Март'!D38:E38,'[4]МЕТАЛЛОСТРОЙ  Апр.'!D38:E38,'[5]МЕТАЛЛОСТРОЙ Май'!D38:E38,'[6]МЕТАЛЛОСТРОЙ Июнь'!D38:E38,'[7]МЕТАЛЛОСТРОЙ  Июль'!D38:E38,'[8]МЕТАЛЛОСТРОЙ  Авг.'!D38:E38,'[9]МЕТАЛЛОСТРОЙ  Сент.'!D38:E38,'[10]МЕТАЛЛОСТРОЙ  Окт.'!D38:E38+'[11]МЕТАЛЛОСТРОЙ  Нояб.'!D38:E38,'[11]МЕТАЛЛОСТРОЙ  Нояб.'!D38:E38,'[12]МЕТАЛЛОСТРОЙ  Дек.'!D38:E38)</f>
        <v>0</v>
      </c>
      <c r="F43" s="47"/>
      <c r="G43" s="49">
        <f>SUM('[1]МЕТАЛЛОСТРОЙ Янв.'!F38:G38,'[2]МЕТАЛЛОСТРОЙ Февр.'!F38:G38,'[3]МЕТАЛЛОСТРОЙ Март'!F38:G38,'[4]МЕТАЛЛОСТРОЙ  Апр.'!F38:G38,'[5]МЕТАЛЛОСТРОЙ Май'!F38:G38,'[6]МЕТАЛЛОСТРОЙ Июнь'!F38:G38,'[7]МЕТАЛЛОСТРОЙ  Июль'!F38:G38,'[8]МЕТАЛЛОСТРОЙ  Авг.'!F38:G38,'[9]МЕТАЛЛОСТРОЙ  Сент.'!F38:G38,'[10]МЕТАЛЛОСТРОЙ  Окт.'!F38:G38+'[11]МЕТАЛЛОСТРОЙ  Нояб.'!F38:G38,'[11]МЕТАЛЛОСТРОЙ  Нояб.'!F38:G38,'[12]МЕТАЛЛОСТРОЙ  Дек.'!F38:G38)</f>
        <v>16.181000000000001</v>
      </c>
      <c r="H43" s="47"/>
      <c r="I43" s="49">
        <f>SUM('[1]МЕТАЛЛОСТРОЙ Янв.'!H38:I38,'[2]МЕТАЛЛОСТРОЙ Февр.'!H38:I38,'[3]МЕТАЛЛОСТРОЙ Март'!H38:I38,'[4]МЕТАЛЛОСТРОЙ  Апр.'!H38:I38,'[5]МЕТАЛЛОСТРОЙ Май'!H38:I38,'[6]МЕТАЛЛОСТРОЙ Июнь'!H38:I38,'[7]МЕТАЛЛОСТРОЙ  Июль'!H38:I38,'[8]МЕТАЛЛОСТРОЙ  Авг.'!H38:I38,'[9]МЕТАЛЛОСТРОЙ  Сент.'!H38:I38,'[10]МЕТАЛЛОСТРОЙ  Окт.'!H38:I38+'[11]МЕТАЛЛОСТРОЙ  Нояб.'!H38:I38,'[11]МЕТАЛЛОСТРОЙ  Нояб.'!H38:I38,'[12]МЕТАЛЛОСТРОЙ  Дек.'!H38:I38)</f>
        <v>0</v>
      </c>
      <c r="J43" s="47"/>
      <c r="K43" s="49">
        <f>SUM('[1]МЕТАЛЛОСТРОЙ Янв.'!J38:K38,'[2]МЕТАЛЛОСТРОЙ Февр.'!J38:K38,'[3]МЕТАЛЛОСТРОЙ Март'!J38:K38,'[4]МЕТАЛЛОСТРОЙ  Апр.'!J38:K38,'[5]МЕТАЛЛОСТРОЙ Май'!J38:K38,'[6]МЕТАЛЛОСТРОЙ Июнь'!J38:K38,'[7]МЕТАЛЛОСТРОЙ  Июль'!J38:K38,'[8]МЕТАЛЛОСТРОЙ  Авг.'!J38:K38,'[9]МЕТАЛЛОСТРОЙ  Сент.'!J38:K38,'[10]МЕТАЛЛОСТРОЙ  Окт.'!J38:K38+'[11]МЕТАЛЛОСТРОЙ  Нояб.'!J38:K38,'[11]МЕТАЛЛОСТРОЙ  Нояб.'!J38:K38,'[12]МЕТАЛЛОСТРОЙ  Дек.'!J38:K38)</f>
        <v>0</v>
      </c>
      <c r="L43" s="47"/>
      <c r="M43" s="49">
        <f>SUM('[1]МЕТАЛЛОСТРОЙ Янв.'!L38:M38,'[2]МЕТАЛЛОСТРОЙ Февр.'!L38:M38,'[3]МЕТАЛЛОСТРОЙ Март'!L38:M38,'[4]МЕТАЛЛОСТРОЙ  Апр.'!L38:M38,'[5]МЕТАЛЛОСТРОЙ Май'!L38:M38,'[6]МЕТАЛЛОСТРОЙ Июнь'!L38:M38,'[7]МЕТАЛЛОСТРОЙ  Июль'!L38:M38,'[8]МЕТАЛЛОСТРОЙ  Авг.'!L38:M38,'[9]МЕТАЛЛОСТРОЙ  Сент.'!L38:M38,'[10]МЕТАЛЛОСТРОЙ  Окт.'!L38:M38+'[11]МЕТАЛЛОСТРОЙ  Нояб.'!L38:M38,'[11]МЕТАЛЛОСТРОЙ  Нояб.'!L38:M38,'[12]МЕТАЛЛОСТРОЙ  Дек.'!L38:M38)</f>
        <v>0</v>
      </c>
      <c r="N43" s="47"/>
      <c r="O43" s="49">
        <f>SUM('[1]МЕТАЛЛОСТРОЙ Янв.'!N38:O38,'[2]МЕТАЛЛОСТРОЙ Февр.'!N38:O38,'[3]МЕТАЛЛОСТРОЙ Март'!N38:O38,'[4]МЕТАЛЛОСТРОЙ  Апр.'!N38:O38,'[5]МЕТАЛЛОСТРОЙ Май'!N38:O38,'[6]МЕТАЛЛОСТРОЙ Июнь'!N38:O38,'[7]МЕТАЛЛОСТРОЙ  Июль'!N38:O38,'[8]МЕТАЛЛОСТРОЙ  Авг.'!N38:O38,'[9]МЕТАЛЛОСТРОЙ  Сент.'!N38:O38,'[10]МЕТАЛЛОСТРОЙ  Окт.'!N38:O38+'[11]МЕТАЛЛОСТРОЙ  Нояб.'!N38:O38,'[11]МЕТАЛЛОСТРОЙ  Нояб.'!N38:O38,'[12]МЕТАЛЛОСТРОЙ  Дек.'!N38:O38)</f>
        <v>0</v>
      </c>
      <c r="P43" s="47"/>
      <c r="Q43" s="49">
        <f>SUM('[1]МЕТАЛЛОСТРОЙ Янв.'!P38:Q38,'[2]МЕТАЛЛОСТРОЙ Февр.'!P38:Q38,'[3]МЕТАЛЛОСТРОЙ Март'!P38:Q38,'[4]МЕТАЛЛОСТРОЙ  Апр.'!P38:Q38,'[5]МЕТАЛЛОСТРОЙ Май'!P38:Q38,'[6]МЕТАЛЛОСТРОЙ Июнь'!P38:Q38,'[7]МЕТАЛЛОСТРОЙ  Июль'!P38:Q38,'[8]МЕТАЛЛОСТРОЙ  Авг.'!P38:Q38,'[9]МЕТАЛЛОСТРОЙ  Сент.'!P38:Q38,'[10]МЕТАЛЛОСТРОЙ  Окт.'!P38:Q38+'[11]МЕТАЛЛОСТРОЙ  Нояб.'!P38:Q38,'[11]МЕТАЛЛОСТРОЙ  Нояб.'!P38:Q38,'[12]МЕТАЛЛОСТРОЙ  Дек.'!P38:Q38)</f>
        <v>0</v>
      </c>
      <c r="R43" s="47"/>
      <c r="S43" s="49">
        <f>SUM('[1]МЕТАЛЛОСТРОЙ Янв.'!R38:S38,'[2]МЕТАЛЛОСТРОЙ Февр.'!R38:S38,'[3]МЕТАЛЛОСТРОЙ Март'!R38:S38,'[4]МЕТАЛЛОСТРОЙ  Апр.'!R38:S38,'[5]МЕТАЛЛОСТРОЙ Май'!R38:S38,'[6]МЕТАЛЛОСТРОЙ Июнь'!R38:S38,'[7]МЕТАЛЛОСТРОЙ  Июль'!R38:S38,'[8]МЕТАЛЛОСТРОЙ  Авг.'!R38:S38,'[9]МЕТАЛЛОСТРОЙ  Сент.'!R38:S38,'[10]МЕТАЛЛОСТРОЙ  Окт.'!R38:S38+'[11]МЕТАЛЛОСТРОЙ  Нояб.'!R38:S38,'[11]МЕТАЛЛОСТРОЙ  Нояб.'!R38:S38,'[12]МЕТАЛЛОСТРОЙ  Дек.'!R38:S38)</f>
        <v>0</v>
      </c>
      <c r="T43" s="47"/>
      <c r="U43" s="49">
        <f>SUM('[1]МЕТАЛЛОСТРОЙ Янв.'!T38:U38,'[2]МЕТАЛЛОСТРОЙ Февр.'!T38:U38,'[3]МЕТАЛЛОСТРОЙ Март'!T38:U38,'[4]МЕТАЛЛОСТРОЙ  Апр.'!T38:U38,'[5]МЕТАЛЛОСТРОЙ Май'!T38:U38,'[6]МЕТАЛЛОСТРОЙ Июнь'!T38:U38,'[7]МЕТАЛЛОСТРОЙ  Июль'!T38:U38,'[8]МЕТАЛЛОСТРОЙ  Авг.'!T38:U38,'[9]МЕТАЛЛОСТРОЙ  Сент.'!T38:U38,'[10]МЕТАЛЛОСТРОЙ  Окт.'!T38:U38+'[11]МЕТАЛЛОСТРОЙ  Нояб.'!T38:U38,'[11]МЕТАЛЛОСТРОЙ  Нояб.'!T38:U38,'[12]МЕТАЛЛОСТРОЙ  Дек.'!T38:U38)</f>
        <v>0</v>
      </c>
      <c r="V43" s="55">
        <v>30</v>
      </c>
      <c r="W43" s="49">
        <f>SUM('[1]МЕТАЛЛОСТРОЙ Янв.'!V38:W38,'[2]МЕТАЛЛОСТРОЙ Февр.'!V38:W38,'[3]МЕТАЛЛОСТРОЙ Март'!V38:W38,'[4]МЕТАЛЛОСТРОЙ  Апр.'!V38:W38,'[5]МЕТАЛЛОСТРОЙ Май'!V38:W38,'[6]МЕТАЛЛОСТРОЙ Июнь'!V38:W38,'[7]МЕТАЛЛОСТРОЙ  Июль'!V38:W38,'[8]МЕТАЛЛОСТРОЙ  Авг.'!V38:W38,'[9]МЕТАЛЛОСТРОЙ  Сент.'!V38:W38,'[10]МЕТАЛЛОСТРОЙ  Окт.'!V38:W38+'[11]МЕТАЛЛОСТРОЙ  Нояб.'!V38:W38,'[11]МЕТАЛЛОСТРОЙ  Нояб.'!V38:W38,'[12]МЕТАЛЛОСТРОЙ  Дек.'!V38:W38)</f>
        <v>4.1749999999999998</v>
      </c>
      <c r="X43" s="47"/>
      <c r="Y43" s="49">
        <f>SUM('[1]МЕТАЛЛОСТРОЙ Янв.'!X38:Y38,'[2]МЕТАЛЛОСТРОЙ Февр.'!X38:Y38,'[3]МЕТАЛЛОСТРОЙ Март'!X38:Y38,'[4]МЕТАЛЛОСТРОЙ  Апр.'!X38:Y38,'[5]МЕТАЛЛОСТРОЙ Май'!X38:Y38,'[6]МЕТАЛЛОСТРОЙ Июнь'!X38:Y38,'[7]МЕТАЛЛОСТРОЙ  Июль'!X38:Y38,'[8]МЕТАЛЛОСТРОЙ  Авг.'!X38:Y38,'[9]МЕТАЛЛОСТРОЙ  Сент.'!X38:Y38,'[10]МЕТАЛЛОСТРОЙ  Окт.'!X38:Y38+'[11]МЕТАЛЛОСТРОЙ  Нояб.'!X38:Y38,'[11]МЕТАЛЛОСТРОЙ  Нояб.'!X38:Y38,'[12]МЕТАЛЛОСТРОЙ  Дек.'!X38:Y38)</f>
        <v>0</v>
      </c>
      <c r="Z43" s="47"/>
      <c r="AA43" s="49">
        <f>SUM('[1]МЕТАЛЛОСТРОЙ Янв.'!Z38:AA38,'[2]МЕТАЛЛОСТРОЙ Февр.'!Z38:AA38,'[3]МЕТАЛЛОСТРОЙ Март'!Z38:AA38,'[4]МЕТАЛЛОСТРОЙ  Апр.'!Z38:AA38,'[5]МЕТАЛЛОСТРОЙ Май'!Z38:AA38,'[6]МЕТАЛЛОСТРОЙ Июнь'!Z38:AA38,'[7]МЕТАЛЛОСТРОЙ  Июль'!Z38:AA38,'[8]МЕТАЛЛОСТРОЙ  Авг.'!Z38:AA38,'[9]МЕТАЛЛОСТРОЙ  Сент.'!Z38:AA38,'[10]МЕТАЛЛОСТРОЙ  Окт.'!Z38:AA38+'[11]МЕТАЛЛОСТРОЙ  Нояб.'!Z38:AA38,'[11]МЕТАЛЛОСТРОЙ  Нояб.'!Z38:AA38,'[12]МЕТАЛЛОСТРОЙ  Дек.'!Z38:AA38)</f>
        <v>0</v>
      </c>
      <c r="AB43" s="47"/>
      <c r="AC43" s="49">
        <f>SUM('[1]МЕТАЛЛОСТРОЙ Янв.'!AB38:AC38,'[2]МЕТАЛЛОСТРОЙ Февр.'!AB38:AC38,'[3]МЕТАЛЛОСТРОЙ Март'!AB38:AC38,'[4]МЕТАЛЛОСТРОЙ  Апр.'!AB38:AC38,'[5]МЕТАЛЛОСТРОЙ Май'!AB38:AC38,'[6]МЕТАЛЛОСТРОЙ Июнь'!AB38:AC38,'[7]МЕТАЛЛОСТРОЙ  Июль'!AB38:AC38,'[8]МЕТАЛЛОСТРОЙ  Авг.'!AB38:AC38,'[9]МЕТАЛЛОСТРОЙ  Сент.'!AB38:AC38,'[10]МЕТАЛЛОСТРОЙ  Окт.'!AB38:AC38+'[11]МЕТАЛЛОСТРОЙ  Нояб.'!AB38:AC38,'[11]МЕТАЛЛОСТРОЙ  Нояб.'!AB38:AC38,'[12]МЕТАЛЛОСТРОЙ  Дек.'!AB38:AC38)</f>
        <v>0</v>
      </c>
      <c r="AD43" s="47"/>
      <c r="AE43" s="49">
        <f>SUM('[1]МЕТАЛЛОСТРОЙ Янв.'!AD38:AE38,'[2]МЕТАЛЛОСТРОЙ Февр.'!AD38:AE38,'[3]МЕТАЛЛОСТРОЙ Март'!AD38:AE38,'[4]МЕТАЛЛОСТРОЙ  Апр.'!AD38:AE38,'[5]МЕТАЛЛОСТРОЙ Май'!AD38:AE38,'[6]МЕТАЛЛОСТРОЙ Июнь'!AD38:AE38,'[7]МЕТАЛЛОСТРОЙ  Июль'!AD38:AE38,'[8]МЕТАЛЛОСТРОЙ  Авг.'!AD38:AE38,'[9]МЕТАЛЛОСТРОЙ  Сент.'!AD38:AE38,'[10]МЕТАЛЛОСТРОЙ  Окт.'!AD38:AE38+'[11]МЕТАЛЛОСТРОЙ  Нояб.'!AD38:AE38,'[11]МЕТАЛЛОСТРОЙ  Нояб.'!AD38:AE38,'[12]МЕТАЛЛОСТРОЙ  Дек.'!AD38:AE38)</f>
        <v>0</v>
      </c>
      <c r="AF43" s="55">
        <v>60</v>
      </c>
      <c r="AG43" s="49">
        <f>SUM('[1]МЕТАЛЛОСТРОЙ Янв.'!AF38:AG38,'[2]МЕТАЛЛОСТРОЙ Февр.'!AF38:AG38,'[3]МЕТАЛЛОСТРОЙ Март'!AF38:AG38,'[4]МЕТАЛЛОСТРОЙ  Апр.'!AF38:AG38,'[5]МЕТАЛЛОСТРОЙ Май'!AF38:AG38,'[6]МЕТАЛЛОСТРОЙ Июнь'!AF38:AG38,'[7]МЕТАЛЛОСТРОЙ  Июль'!AF38:AG38,'[8]МЕТАЛЛОСТРОЙ  Авг.'!AF38:AG38,'[9]МЕТАЛЛОСТРОЙ  Сент.'!AF38:AG38,'[10]МЕТАЛЛОСТРОЙ  Окт.'!AF38:AG38+'[11]МЕТАЛЛОСТРОЙ  Нояб.'!AF38:AG38,'[11]МЕТАЛЛОСТРОЙ  Нояб.'!AF38:AG38,'[12]МЕТАЛЛОСТРОЙ  Дек.'!AF38:AG38)</f>
        <v>0</v>
      </c>
      <c r="AH43" s="55">
        <v>30</v>
      </c>
      <c r="AI43" s="49">
        <f>SUM('[1]МЕТАЛЛОСТРОЙ Янв.'!AH38:AI38,'[2]МЕТАЛЛОСТРОЙ Февр.'!AH38:AI38,'[3]МЕТАЛЛОСТРОЙ Март'!AH38:AI38,'[4]МЕТАЛЛОСТРОЙ  Апр.'!AH38:AI38,'[5]МЕТАЛЛОСТРОЙ Май'!AH38:AI38,'[6]МЕТАЛЛОСТРОЙ Июнь'!AH38:AI38,'[7]МЕТАЛЛОСТРОЙ  Июль'!AH38:AI38,'[8]МЕТАЛЛОСТРОЙ  Авг.'!AH38:AI38,'[9]МЕТАЛЛОСТРОЙ  Сент.'!AH38:AI38,'[10]МЕТАЛЛОСТРОЙ  Окт.'!AH38:AI38+'[11]МЕТАЛЛОСТРОЙ  Нояб.'!AH38:AI38,'[11]МЕТАЛЛОСТРОЙ  Нояб.'!AH38:AI38,'[12]МЕТАЛЛОСТРОЙ  Дек.'!AH38:AI38)</f>
        <v>0</v>
      </c>
      <c r="AJ43" s="47"/>
      <c r="AK43" s="49">
        <f>SUM('[1]МЕТАЛЛОСТРОЙ Янв.'!AJ38:AK38,'[2]МЕТАЛЛОСТРОЙ Февр.'!AJ38:AK38,'[3]МЕТАЛЛОСТРОЙ Март'!AJ38:AK38,'[4]МЕТАЛЛОСТРОЙ  Апр.'!AJ38:AK38,'[5]МЕТАЛЛОСТРОЙ Май'!AJ38:AK38,'[6]МЕТАЛЛОСТРОЙ Июнь'!AJ38:AK38,'[7]МЕТАЛЛОСТРОЙ  Июль'!AJ38:AK38,'[8]МЕТАЛЛОСТРОЙ  Авг.'!AJ38:AK38,'[9]МЕТАЛЛОСТРОЙ  Сент.'!AJ38:AK38,'[10]МЕТАЛЛОСТРОЙ  Окт.'!AJ38:AK38+'[11]МЕТАЛЛОСТРОЙ  Нояб.'!AJ38:AK38,'[11]МЕТАЛЛОСТРОЙ  Нояб.'!AJ38:AK38,'[12]МЕТАЛЛОСТРОЙ  Дек.'!AJ38:AK38)</f>
        <v>0</v>
      </c>
      <c r="AL43" s="47"/>
      <c r="AM43" s="49">
        <f>SUM('[1]МЕТАЛЛОСТРОЙ Янв.'!AL38:AM38,'[2]МЕТАЛЛОСТРОЙ Февр.'!AL38:AM38,'[3]МЕТАЛЛОСТРОЙ Март'!AL38:AM38,'[4]МЕТАЛЛОСТРОЙ  Апр.'!AL38:AM38,'[5]МЕТАЛЛОСТРОЙ Май'!AL38:AM38,'[6]МЕТАЛЛОСТРОЙ Июнь'!AL38:AM38,'[7]МЕТАЛЛОСТРОЙ  Июль'!AL38:AM38,'[8]МЕТАЛЛОСТРОЙ  Авг.'!AL38:AM38,'[9]МЕТАЛЛОСТРОЙ  Сент.'!AL38:AM38,'[10]МЕТАЛЛОСТРОЙ  Окт.'!AL38:AM38+'[11]МЕТАЛЛОСТРОЙ  Нояб.'!AL38:AM38,'[11]МЕТАЛЛОСТРОЙ  Нояб.'!AL38:AM38,'[12]МЕТАЛЛОСТРОЙ  Дек.'!AL38:AM38)</f>
        <v>0</v>
      </c>
      <c r="AN43" s="47"/>
      <c r="AO43" s="49">
        <f>SUM('[1]МЕТАЛЛОСТРОЙ Янв.'!AN38:AO38,'[2]МЕТАЛЛОСТРОЙ Февр.'!AN38:AO38,'[3]МЕТАЛЛОСТРОЙ Март'!AN38:AO38,'[4]МЕТАЛЛОСТРОЙ  Апр.'!AN38:AO38,'[5]МЕТАЛЛОСТРОЙ Май'!AN38:AO38,'[6]МЕТАЛЛОСТРОЙ Июнь'!AN38:AO38,'[7]МЕТАЛЛОСТРОЙ  Июль'!AN38:AO38,'[8]МЕТАЛЛОСТРОЙ  Авг.'!AN38:AO38,'[9]МЕТАЛЛОСТРОЙ  Сент.'!AN38:AO38,'[10]МЕТАЛЛОСТРОЙ  Окт.'!AN38:AO38+'[11]МЕТАЛЛОСТРОЙ  Нояб.'!AN38:AO38,'[11]МЕТАЛЛОСТРОЙ  Нояб.'!AN38:AO38,'[12]МЕТАЛЛОСТРОЙ  Дек.'!AN38:AO38)</f>
        <v>0</v>
      </c>
      <c r="AP43" s="47"/>
      <c r="AQ43" s="49">
        <f>SUM('[1]МЕТАЛЛОСТРОЙ Янв.'!AP38:AQ38,'[2]МЕТАЛЛОСТРОЙ Февр.'!AP38:AQ38,'[3]МЕТАЛЛОСТРОЙ Март'!AP38:AQ38,'[4]МЕТАЛЛОСТРОЙ  Апр.'!AP38:AQ38,'[5]МЕТАЛЛОСТРОЙ Май'!AP38:AQ38,'[6]МЕТАЛЛОСТРОЙ Июнь'!AP38:AQ38,'[7]МЕТАЛЛОСТРОЙ  Июль'!AP38:AQ38,'[8]МЕТАЛЛОСТРОЙ  Авг.'!AP38:AQ38,'[9]МЕТАЛЛОСТРОЙ  Сент.'!AP38:AQ38,'[10]МЕТАЛЛОСТРОЙ  Окт.'!AP38:AQ38+'[11]МЕТАЛЛОСТРОЙ  Нояб.'!AP38:AQ38,'[11]МЕТАЛЛОСТРОЙ  Нояб.'!AP38:AQ38,'[12]МЕТАЛЛОСТРОЙ  Дек.'!AP38:AQ38)</f>
        <v>0</v>
      </c>
      <c r="AR43" s="47"/>
      <c r="AS43" s="49">
        <f>SUM('[1]МЕТАЛЛОСТРОЙ Янв.'!AR38:AS38,'[2]МЕТАЛЛОСТРОЙ Февр.'!AR38:AS38,'[3]МЕТАЛЛОСТРОЙ Март'!AR38:AS38,'[4]МЕТАЛЛОСТРОЙ  Апр.'!AR38:AS38,'[5]МЕТАЛЛОСТРОЙ Май'!AR38:AS38,'[6]МЕТАЛЛОСТРОЙ Июнь'!AR38:AS38,'[7]МЕТАЛЛОСТРОЙ  Июль'!AR38:AS38,'[8]МЕТАЛЛОСТРОЙ  Авг.'!AR38:AS38,'[9]МЕТАЛЛОСТРОЙ  Сент.'!AR38:AS38,'[10]МЕТАЛЛОСТРОЙ  Окт.'!AR38:AS38+'[11]МЕТАЛЛОСТРОЙ  Нояб.'!AR38:AS38,'[11]МЕТАЛЛОСТРОЙ  Нояб.'!AR38:AS38,'[12]МЕТАЛЛОСТРОЙ  Дек.'!AR38:AS38)</f>
        <v>0</v>
      </c>
      <c r="AT43" s="47"/>
      <c r="AU43" s="49">
        <f>SUM('[1]МЕТАЛЛОСТРОЙ Янв.'!AT38:AU38,'[2]МЕТАЛЛОСТРОЙ Февр.'!AT38:AU38,'[3]МЕТАЛЛОСТРОЙ Март'!AT38:AU38,'[4]МЕТАЛЛОСТРОЙ  Апр.'!AT38:AU38,'[5]МЕТАЛЛОСТРОЙ Май'!AT38:AU38,'[6]МЕТАЛЛОСТРОЙ Июнь'!AT38:AU38,'[7]МЕТАЛЛОСТРОЙ  Июль'!AT38:AU38,'[8]МЕТАЛЛОСТРОЙ  Авг.'!AT38:AU38,'[9]МЕТАЛЛОСТРОЙ  Сент.'!AT38:AU38,'[10]МЕТАЛЛОСТРОЙ  Окт.'!AT38:AU38+'[11]МЕТАЛЛОСТРОЙ  Нояб.'!AT38:AU38,'[11]МЕТАЛЛОСТРОЙ  Нояб.'!AT38:AU38,'[12]МЕТАЛЛОСТРОЙ  Дек.'!AT38:AU38)</f>
        <v>0</v>
      </c>
      <c r="AV43" s="47"/>
      <c r="AW43" s="49">
        <f>SUM('[1]МЕТАЛЛОСТРОЙ Янв.'!AV38:AW38,'[2]МЕТАЛЛОСТРОЙ Февр.'!AV38:AW38,'[3]МЕТАЛЛОСТРОЙ Март'!AV38:AW38,'[4]МЕТАЛЛОСТРОЙ  Апр.'!AV38:AW38,'[5]МЕТАЛЛОСТРОЙ Май'!AV38:AW38,'[6]МЕТАЛЛОСТРОЙ Июнь'!AV38:AW38,'[7]МЕТАЛЛОСТРОЙ  Июль'!AV38:AW38,'[8]МЕТАЛЛОСТРОЙ  Авг.'!AV38:AW38,'[9]МЕТАЛЛОСТРОЙ  Сент.'!AV38:AW38,'[10]МЕТАЛЛОСТРОЙ  Окт.'!AV38:AW38+'[11]МЕТАЛЛОСТРОЙ  Нояб.'!AV38:AW38,'[11]МЕТАЛЛОСТРОЙ  Нояб.'!AV38:AW38,'[12]МЕТАЛЛОСТРОЙ  Дек.'!AV38:AW38)</f>
        <v>0</v>
      </c>
      <c r="AX43" s="47"/>
      <c r="AY43" s="49">
        <f>SUM('[1]МЕТАЛЛОСТРОЙ Янв.'!AX38:AY38,'[2]МЕТАЛЛОСТРОЙ Февр.'!AX38:AY38,'[3]МЕТАЛЛОСТРОЙ Март'!AX38:AY38,'[4]МЕТАЛЛОСТРОЙ  Апр.'!AX38:AY38,'[5]МЕТАЛЛОСТРОЙ Май'!AX38:AY38,'[6]МЕТАЛЛОСТРОЙ Июнь'!AX38:AY38,'[7]МЕТАЛЛОСТРОЙ  Июль'!AX38:AY38,'[8]МЕТАЛЛОСТРОЙ  Авг.'!AX38:AY38,'[9]МЕТАЛЛОСТРОЙ  Сент.'!AX38:AY38,'[10]МЕТАЛЛОСТРОЙ  Окт.'!AX38:AY38+'[11]МЕТАЛЛОСТРОЙ  Нояб.'!AX38:AY38,'[11]МЕТАЛЛОСТРОЙ  Нояб.'!AX38:AY38,'[12]МЕТАЛЛОСТРОЙ  Дек.'!AX38:AY38)</f>
        <v>0</v>
      </c>
      <c r="AZ43" s="55">
        <v>150</v>
      </c>
      <c r="BA43" s="49">
        <f>SUM('[1]МЕТАЛЛОСТРОЙ Янв.'!AZ38:BA38,'[2]МЕТАЛЛОСТРОЙ Февр.'!AZ38:BA38,'[3]МЕТАЛЛОСТРОЙ Март'!AZ38:BA38,'[4]МЕТАЛЛОСТРОЙ  Апр.'!AZ38:BA38,'[5]МЕТАЛЛОСТРОЙ Май'!AZ38:BA38,'[6]МЕТАЛЛОСТРОЙ Июнь'!AZ38:BA38,'[7]МЕТАЛЛОСТРОЙ  Июль'!AZ38:BA38,'[8]МЕТАЛЛОСТРОЙ  Авг.'!AZ38:BA38,'[9]МЕТАЛЛОСТРОЙ  Сент.'!AZ38:BA38,'[10]МЕТАЛЛОСТРОЙ  Окт.'!AZ38:BA38+'[11]МЕТАЛЛОСТРОЙ  Нояб.'!AZ38:BA38,'[11]МЕТАЛЛОСТРОЙ  Нояб.'!AZ38:BA38,'[12]МЕТАЛЛОСТРОЙ  Дек.'!AZ38:BA38)</f>
        <v>0</v>
      </c>
      <c r="BB43" s="55">
        <v>150</v>
      </c>
      <c r="BC43" s="49">
        <f>SUM('[1]МЕТАЛЛОСТРОЙ Янв.'!BB38:BC38,'[2]МЕТАЛЛОСТРОЙ Февр.'!BB38:BC38,'[3]МЕТАЛЛОСТРОЙ Март'!BB38:BC38,'[4]МЕТАЛЛОСТРОЙ  Апр.'!BB38:BC38,'[5]МЕТАЛЛОСТРОЙ Май'!BB38:BC38,'[6]МЕТАЛЛОСТРОЙ Июнь'!BB38:BC38,'[7]МЕТАЛЛОСТРОЙ  Июль'!BB38:BC38,'[8]МЕТАЛЛОСТРОЙ  Авг.'!BB38:BC38,'[9]МЕТАЛЛОСТРОЙ  Сент.'!BB38:BC38,'[10]МЕТАЛЛОСТРОЙ  Окт.'!BB38:BC38+'[11]МЕТАЛЛОСТРОЙ  Нояб.'!BB38:BC38,'[11]МЕТАЛЛОСТРОЙ  Нояб.'!BB38:BC38,'[12]МЕТАЛЛОСТРОЙ  Дек.'!BB38:BC38)</f>
        <v>3.9380000000000002</v>
      </c>
      <c r="BD43" s="47"/>
      <c r="BE43" s="49">
        <f>SUM('[1]МЕТАЛЛОСТРОЙ Янв.'!BD38:BE38,'[2]МЕТАЛЛОСТРОЙ Февр.'!BD38:BE38,'[3]МЕТАЛЛОСТРОЙ Март'!BD38:BE38,'[4]МЕТАЛЛОСТРОЙ  Апр.'!BD38:BE38,'[5]МЕТАЛЛОСТРОЙ Май'!BD38:BE38,'[6]МЕТАЛЛОСТРОЙ Июнь'!BD38:BE38,'[7]МЕТАЛЛОСТРОЙ  Июль'!BD38:BE38,'[8]МЕТАЛЛОСТРОЙ  Авг.'!BD38:BE38,'[9]МЕТАЛЛОСТРОЙ  Сент.'!BD38:BE38,'[10]МЕТАЛЛОСТРОЙ  Окт.'!BD38:BE38+'[11]МЕТАЛЛОСТРОЙ  Нояб.'!BD38:BE38,'[11]МЕТАЛЛОСТРОЙ  Нояб.'!BD38:BE38,'[12]МЕТАЛЛОСТРОЙ  Дек.'!BD38:BE38)</f>
        <v>163.518</v>
      </c>
      <c r="BF43" s="47"/>
      <c r="BG43" s="49">
        <f>SUM('[1]МЕТАЛЛОСТРОЙ Янв.'!BF38:BG38,'[2]МЕТАЛЛОСТРОЙ Февр.'!BF38:BG38,'[3]МЕТАЛЛОСТРОЙ Март'!BF38:BG38,'[4]МЕТАЛЛОСТРОЙ  Апр.'!BF38:BG38,'[5]МЕТАЛЛОСТРОЙ Май'!BF38:BG38,'[6]МЕТАЛЛОСТРОЙ Июнь'!BF38:BG38,'[7]МЕТАЛЛОСТРОЙ  Июль'!BF38:BG38,'[8]МЕТАЛЛОСТРОЙ  Авг.'!BF38:BG38,'[9]МЕТАЛЛОСТРОЙ  Сент.'!BF38:BG38,'[10]МЕТАЛЛОСТРОЙ  Окт.'!BF38:BG38+'[11]МЕТАЛЛОСТРОЙ  Нояб.'!BF38:BG38,'[11]МЕТАЛЛОСТРОЙ  Нояб.'!BF38:BG38,'[12]МЕТАЛЛОСТРОЙ  Дек.'!BF38:BG38)</f>
        <v>0</v>
      </c>
      <c r="BH43" s="47"/>
      <c r="BI43" s="49">
        <f>SUM('[1]МЕТАЛЛОСТРОЙ Янв.'!BH38:BI38,'[2]МЕТАЛЛОСТРОЙ Февр.'!BH38:BI38,'[3]МЕТАЛЛОСТРОЙ Март'!BH38:BI38,'[4]МЕТАЛЛОСТРОЙ  Апр.'!BH38:BI38,'[5]МЕТАЛЛОСТРОЙ Май'!BH38:BI38,'[6]МЕТАЛЛОСТРОЙ Июнь'!BH38:BI38,'[7]МЕТАЛЛОСТРОЙ  Июль'!BH38:BI38,'[8]МЕТАЛЛОСТРОЙ  Авг.'!BH38:BI38,'[9]МЕТАЛЛОСТРОЙ  Сент.'!BH38:BI38,'[10]МЕТАЛЛОСТРОЙ  Окт.'!BH38:BI38+'[11]МЕТАЛЛОСТРОЙ  Нояб.'!BH38:BI38,'[11]МЕТАЛЛОСТРОЙ  Нояб.'!BH38:BI38,'[12]МЕТАЛЛОСТРОЙ  Дек.'!BH38:BI38)</f>
        <v>0</v>
      </c>
      <c r="BJ43" s="47"/>
      <c r="BK43" s="49">
        <f>SUM('[1]МЕТАЛЛОСТРОЙ Янв.'!BJ38:BK38,'[2]МЕТАЛЛОСТРОЙ Февр.'!BJ38:BK38,'[3]МЕТАЛЛОСТРОЙ Март'!BJ38:BK38,'[4]МЕТАЛЛОСТРОЙ  Апр.'!BJ38:BK38,'[5]МЕТАЛЛОСТРОЙ Май'!BJ38:BK38,'[6]МЕТАЛЛОСТРОЙ Июнь'!BJ38:BK38,'[7]МЕТАЛЛОСТРОЙ  Июль'!BJ38:BK38,'[8]МЕТАЛЛОСТРОЙ  Авг.'!BJ38:BK38,'[9]МЕТАЛЛОСТРОЙ  Сент.'!BJ38:BK38,'[10]МЕТАЛЛОСТРОЙ  Окт.'!BJ38:BK38+'[11]МЕТАЛЛОСТРОЙ  Нояб.'!BJ38:BK38,'[11]МЕТАЛЛОСТРОЙ  Нояб.'!BJ38:BK38,'[12]МЕТАЛЛОСТРОЙ  Дек.'!BJ38:BK38)</f>
        <v>0</v>
      </c>
      <c r="BL43" s="47"/>
      <c r="BM43" s="49">
        <f>SUM('[1]МЕТАЛЛОСТРОЙ Янв.'!BL38:BM38,'[2]МЕТАЛЛОСТРОЙ Февр.'!BL38:BM38,'[3]МЕТАЛЛОСТРОЙ Март'!BL38:BM38,'[4]МЕТАЛЛОСТРОЙ  Апр.'!BL38:BM38,'[5]МЕТАЛЛОСТРОЙ Май'!BL38:BM38,'[6]МЕТАЛЛОСТРОЙ Июнь'!BL38:BM38,'[7]МЕТАЛЛОСТРОЙ  Июль'!BL38:BM38,'[8]МЕТАЛЛОСТРОЙ  Авг.'!BL38:BM38,'[9]МЕТАЛЛОСТРОЙ  Сент.'!BL38:BM38,'[10]МЕТАЛЛОСТРОЙ  Окт.'!BL38:BM38+'[11]МЕТАЛЛОСТРОЙ  Нояб.'!BL38:BM38,'[11]МЕТАЛЛОСТРОЙ  Нояб.'!BL38:BM38,'[12]МЕТАЛЛОСТРОЙ  Дек.'!BL38:BM38)</f>
        <v>0</v>
      </c>
      <c r="BN43" s="47"/>
      <c r="BO43" s="49">
        <f>SUM('[1]МЕТАЛЛОСТРОЙ Янв.'!BN38:BO38,'[2]МЕТАЛЛОСТРОЙ Февр.'!BN38:BO38,'[3]МЕТАЛЛОСТРОЙ Март'!BN38:BO38,'[4]МЕТАЛЛОСТРОЙ  Апр.'!BN38:BO38,'[5]МЕТАЛЛОСТРОЙ Май'!BN38:BO38,'[6]МЕТАЛЛОСТРОЙ Июнь'!BN38:BO38,'[7]МЕТАЛЛОСТРОЙ  Июль'!BN38:BO38,'[8]МЕТАЛЛОСТРОЙ  Авг.'!BN38:BO38,'[9]МЕТАЛЛОСТРОЙ  Сент.'!BN38:BO38,'[10]МЕТАЛЛОСТРОЙ  Окт.'!BN38:BO38+'[11]МЕТАЛЛОСТРОЙ  Нояб.'!BN38:BO38,'[11]МЕТАЛЛОСТРОЙ  Нояб.'!BN38:BO38,'[12]МЕТАЛЛОСТРОЙ  Дек.'!BN38:BO38)</f>
        <v>0</v>
      </c>
      <c r="BP43" s="47"/>
      <c r="BQ43" s="49">
        <f>SUM('[1]МЕТАЛЛОСТРОЙ Янв.'!BP38:BQ38,'[2]МЕТАЛЛОСТРОЙ Февр.'!BP38:BQ38,'[3]МЕТАЛЛОСТРОЙ Март'!BP38:BQ38,'[4]МЕТАЛЛОСТРОЙ  Апр.'!BP38:BQ38,'[5]МЕТАЛЛОСТРОЙ Май'!BP38:BQ38,'[6]МЕТАЛЛОСТРОЙ Июнь'!BP38:BQ38,'[7]МЕТАЛЛОСТРОЙ  Июль'!BP38:BQ38,'[8]МЕТАЛЛОСТРОЙ  Авг.'!BP38:BQ38,'[9]МЕТАЛЛОСТРОЙ  Сент.'!BP38:BQ38,'[10]МЕТАЛЛОСТРОЙ  Окт.'!BP38:BQ38+'[11]МЕТАЛЛОСТРОЙ  Нояб.'!BP38:BQ38,'[11]МЕТАЛЛОСТРОЙ  Нояб.'!BP38:BQ38,'[12]МЕТАЛЛОСТРОЙ  Дек.'!BP38:BQ38)</f>
        <v>0</v>
      </c>
      <c r="BR43" s="47"/>
      <c r="BS43" s="49">
        <f>SUM('[1]МЕТАЛЛОСТРОЙ Янв.'!BR38:BS38,'[2]МЕТАЛЛОСТРОЙ Февр.'!BR38:BS38,'[3]МЕТАЛЛОСТРОЙ Март'!BR38:BS38,'[4]МЕТАЛЛОСТРОЙ  Апр.'!BR38:BS38,'[5]МЕТАЛЛОСТРОЙ Май'!BR38:BS38,'[6]МЕТАЛЛОСТРОЙ Июнь'!BR38:BS38,'[7]МЕТАЛЛОСТРОЙ  Июль'!BR38:BS38,'[8]МЕТАЛЛОСТРОЙ  Авг.'!BR38:BS38,'[9]МЕТАЛЛОСТРОЙ  Сент.'!BR38:BS38,'[10]МЕТАЛЛОСТРОЙ  Окт.'!BR38:BS38+'[11]МЕТАЛЛОСТРОЙ  Нояб.'!BR38:BS38,'[11]МЕТАЛЛОСТРОЙ  Нояб.'!BR38:BS38,'[12]МЕТАЛЛОСТРОЙ  Дек.'!BR38:BS38)</f>
        <v>0</v>
      </c>
      <c r="BT43" s="47"/>
      <c r="BU43" s="49">
        <f>SUM('[1]МЕТАЛЛОСТРОЙ Янв.'!BT38:BU38,'[2]МЕТАЛЛОСТРОЙ Февр.'!BT38:BU38,'[3]МЕТАЛЛОСТРОЙ Март'!BT38:BU38,'[4]МЕТАЛЛОСТРОЙ  Апр.'!BT38:BU38,'[5]МЕТАЛЛОСТРОЙ Май'!BT38:BU38,'[6]МЕТАЛЛОСТРОЙ Июнь'!BT38:BU38,'[7]МЕТАЛЛОСТРОЙ  Июль'!BT38:BU38,'[8]МЕТАЛЛОСТРОЙ  Авг.'!BT38:BU38,'[9]МЕТАЛЛОСТРОЙ  Сент.'!BT38:BU38,'[10]МЕТАЛЛОСТРОЙ  Окт.'!BT38:BU38+'[11]МЕТАЛЛОСТРОЙ  Нояб.'!BT38:BU38,'[11]МЕТАЛЛОСТРОЙ  Нояб.'!BT38:BU38,'[12]МЕТАЛЛОСТРОЙ  Дек.'!BT38:BU38)</f>
        <v>0</v>
      </c>
      <c r="BV43" s="47"/>
      <c r="BW43" s="49">
        <f>SUM('[1]МЕТАЛЛОСТРОЙ Янв.'!BV38:BW38,'[2]МЕТАЛЛОСТРОЙ Февр.'!BV38:BW38,'[3]МЕТАЛЛОСТРОЙ Март'!BV38:BW38,'[4]МЕТАЛЛОСТРОЙ  Апр.'!BV38:BW38,'[5]МЕТАЛЛОСТРОЙ Май'!BV38:BW38,'[6]МЕТАЛЛОСТРОЙ Июнь'!BV38:BW38,'[7]МЕТАЛЛОСТРОЙ  Июль'!BV38:BW38,'[8]МЕТАЛЛОСТРОЙ  Авг.'!BV38:BW38,'[9]МЕТАЛЛОСТРОЙ  Сент.'!BV38:BW38,'[10]МЕТАЛЛОСТРОЙ  Окт.'!BV38:BW38+'[11]МЕТАЛЛОСТРОЙ  Нояб.'!BV38:BW38,'[11]МЕТАЛЛОСТРОЙ  Нояб.'!BV38:BW38,'[12]МЕТАЛЛОСТРОЙ  Дек.'!BV38:BW38)</f>
        <v>0</v>
      </c>
      <c r="BX43" s="47"/>
      <c r="BY43" s="49">
        <f>SUM('[1]МЕТАЛЛОСТРОЙ Янв.'!BX38:BY38,'[2]МЕТАЛЛОСТРОЙ Февр.'!BX38:BY38,'[3]МЕТАЛЛОСТРОЙ Март'!BX38:BY38,'[4]МЕТАЛЛОСТРОЙ  Апр.'!BX38:BY38,'[5]МЕТАЛЛОСТРОЙ Май'!BX38:BY38,'[6]МЕТАЛЛОСТРОЙ Июнь'!BX38:BY38,'[7]МЕТАЛЛОСТРОЙ  Июль'!BX38:BY38,'[8]МЕТАЛЛОСТРОЙ  Авг.'!BX38:BY38,'[9]МЕТАЛЛОСТРОЙ  Сент.'!BX38:BY38,'[10]МЕТАЛЛОСТРОЙ  Окт.'!BX38:BY38+'[11]МЕТАЛЛОСТРОЙ  Нояб.'!BX38:BY38,'[11]МЕТАЛЛОСТРОЙ  Нояб.'!BX38:BY38,'[12]МЕТАЛЛОСТРОЙ  Дек.'!BX38:BY38)</f>
        <v>0</v>
      </c>
      <c r="BZ43" s="55">
        <v>150</v>
      </c>
      <c r="CA43" s="49">
        <f>SUM('[1]МЕТАЛЛОСТРОЙ Янв.'!BZ38:CA38,'[2]МЕТАЛЛОСТРОЙ Февр.'!BZ38:CA38,'[3]МЕТАЛЛОСТРОЙ Март'!BZ38:CA38,'[4]МЕТАЛЛОСТРОЙ  Апр.'!BZ38:CA38,'[5]МЕТАЛЛОСТРОЙ Май'!BZ38:CA38,'[6]МЕТАЛЛОСТРОЙ Июнь'!BZ38:CA38,'[7]МЕТАЛЛОСТРОЙ  Июль'!BZ38:CA38,'[8]МЕТАЛЛОСТРОЙ  Авг.'!BZ38:CA38,'[9]МЕТАЛЛОСТРОЙ  Сент.'!BZ38:CA38,'[10]МЕТАЛЛОСТРОЙ  Окт.'!BZ38:CA38+'[11]МЕТАЛЛОСТРОЙ  Нояб.'!BZ38:CA38,'[11]МЕТАЛЛОСТРОЙ  Нояб.'!BZ38:CA38,'[12]МЕТАЛЛОСТРОЙ  Дек.'!BZ38:CA38)</f>
        <v>0</v>
      </c>
      <c r="CB43" s="47"/>
      <c r="CC43" s="49">
        <f>SUM('[1]МЕТАЛЛОСТРОЙ Янв.'!CB38:CC38,'[2]МЕТАЛЛОСТРОЙ Февр.'!CB38:CC38,'[3]МЕТАЛЛОСТРОЙ Март'!CB38:CC38,'[4]МЕТАЛЛОСТРОЙ  Апр.'!CB38:CC38,'[5]МЕТАЛЛОСТРОЙ Май'!CB38:CC38,'[6]МЕТАЛЛОСТРОЙ Июнь'!CB38:CC38,'[7]МЕТАЛЛОСТРОЙ  Июль'!CB38:CC38,'[8]МЕТАЛЛОСТРОЙ  Авг.'!CB38:CC38,'[9]МЕТАЛЛОСТРОЙ  Сент.'!CB38:CC38,'[10]МЕТАЛЛОСТРОЙ  Окт.'!CB38:CC38+'[11]МЕТАЛЛОСТРОЙ  Нояб.'!CB38:CC38,'[11]МЕТАЛЛОСТРОЙ  Нояб.'!CB38:CC38,'[12]МЕТАЛЛОСТРОЙ  Дек.'!CB38:CC38)</f>
        <v>0</v>
      </c>
      <c r="CD43" s="47"/>
      <c r="CE43" s="49">
        <f>SUM('[1]МЕТАЛЛОСТРОЙ Янв.'!CD38:CE38,'[2]МЕТАЛЛОСТРОЙ Февр.'!CD38:CE38,'[3]МЕТАЛЛОСТРОЙ Март'!CD38:CE38,'[4]МЕТАЛЛОСТРОЙ  Апр.'!CD38:CE38,'[5]МЕТАЛЛОСТРОЙ Май'!CD38:CE38,'[6]МЕТАЛЛОСТРОЙ Июнь'!CD38:CE38,'[7]МЕТАЛЛОСТРОЙ  Июль'!CD38:CE38,'[8]МЕТАЛЛОСТРОЙ  Авг.'!CD38:CE38,'[9]МЕТАЛЛОСТРОЙ  Сент.'!CD38:CE38,'[10]МЕТАЛЛОСТРОЙ  Окт.'!CD38:CE38+'[11]МЕТАЛЛОСТРОЙ  Нояб.'!CD38:CE38,'[11]МЕТАЛЛОСТРОЙ  Нояб.'!CD38:CE38,'[12]МЕТАЛЛОСТРОЙ  Дек.'!CD38:CE38)</f>
        <v>0</v>
      </c>
      <c r="CF43" s="47"/>
      <c r="CG43" s="49">
        <f>SUM('[1]МЕТАЛЛОСТРОЙ Янв.'!CF38:CG38,'[2]МЕТАЛЛОСТРОЙ Февр.'!CF38:CG38,'[3]МЕТАЛЛОСТРОЙ Март'!CF38:CG38,'[4]МЕТАЛЛОСТРОЙ  Апр.'!CF38:CG38,'[5]МЕТАЛЛОСТРОЙ Май'!CF38:CG38,'[6]МЕТАЛЛОСТРОЙ Июнь'!CF38:CG38,'[7]МЕТАЛЛОСТРОЙ  Июль'!CF38:CG38,'[8]МЕТАЛЛОСТРОЙ  Авг.'!CF38:CG38,'[9]МЕТАЛЛОСТРОЙ  Сент.'!CF38:CG38,'[10]МЕТАЛЛОСТРОЙ  Окт.'!CF38:CG38+'[11]МЕТАЛЛОСТРОЙ  Нояб.'!CF38:CG38,'[11]МЕТАЛЛОСТРОЙ  Нояб.'!CF38:CG38,'[12]МЕТАЛЛОСТРОЙ  Дек.'!CF38:CG38)</f>
        <v>0</v>
      </c>
      <c r="CH43" s="55">
        <v>30</v>
      </c>
      <c r="CI43" s="49">
        <f>SUM('[1]МЕТАЛЛОСТРОЙ Янв.'!CH38:CI38,'[2]МЕТАЛЛОСТРОЙ Февр.'!CH38:CI38,'[3]МЕТАЛЛОСТРОЙ Март'!CH38:CI38,'[4]МЕТАЛЛОСТРОЙ  Апр.'!CH38:CI38,'[5]МЕТАЛЛОСТРОЙ Май'!CH38:CI38,'[6]МЕТАЛЛОСТРОЙ Июнь'!CH38:CI38,'[7]МЕТАЛЛОСТРОЙ  Июль'!CH38:CI38,'[8]МЕТАЛЛОСТРОЙ  Авг.'!CH38:CI38,'[9]МЕТАЛЛОСТРОЙ  Сент.'!CH38:CI38,'[10]МЕТАЛЛОСТРОЙ  Окт.'!CH38:CI38+'[11]МЕТАЛЛОСТРОЙ  Нояб.'!CH38:CI38,'[11]МЕТАЛЛОСТРОЙ  Нояб.'!CH38:CI38,'[12]МЕТАЛЛОСТРОЙ  Дек.'!CH38:CI38)</f>
        <v>0</v>
      </c>
      <c r="CJ43" s="47"/>
      <c r="CK43" s="49">
        <f>SUM('[1]МЕТАЛЛОСТРОЙ Янв.'!CJ38:CK38,'[2]МЕТАЛЛОСТРОЙ Февр.'!CJ38:CK38,'[3]МЕТАЛЛОСТРОЙ Март'!CJ38:CK38,'[4]МЕТАЛЛОСТРОЙ  Апр.'!CJ38:CK38,'[5]МЕТАЛЛОСТРОЙ Май'!CJ38:CK38,'[6]МЕТАЛЛОСТРОЙ Июнь'!CJ38:CK38,'[7]МЕТАЛЛОСТРОЙ  Июль'!CJ38:CK38,'[8]МЕТАЛЛОСТРОЙ  Авг.'!CJ38:CK38,'[9]МЕТАЛЛОСТРОЙ  Сент.'!CJ38:CK38,'[10]МЕТАЛЛОСТРОЙ  Окт.'!CJ38:CK38+'[11]МЕТАЛЛОСТРОЙ  Нояб.'!CJ38:CK38,'[11]МЕТАЛЛОСТРОЙ  Нояб.'!CJ38:CK38,'[12]МЕТАЛЛОСТРОЙ  Дек.'!CJ38:CK38)</f>
        <v>0</v>
      </c>
      <c r="CL43" s="47"/>
      <c r="CM43" s="49">
        <f>SUM('[1]МЕТАЛЛОСТРОЙ Янв.'!CL38:CM38,'[2]МЕТАЛЛОСТРОЙ Февр.'!CL38:CM38,'[3]МЕТАЛЛОСТРОЙ Март'!CL38:CM38,'[4]МЕТАЛЛОСТРОЙ  Апр.'!CL38:CM38,'[5]МЕТАЛЛОСТРОЙ Май'!CL38:CM38,'[6]МЕТАЛЛОСТРОЙ Июнь'!CL38:CM38,'[7]МЕТАЛЛОСТРОЙ  Июль'!CL38:CM38,'[8]МЕТАЛЛОСТРОЙ  Авг.'!CL38:CM38,'[9]МЕТАЛЛОСТРОЙ  Сент.'!CL38:CM38,'[10]МЕТАЛЛОСТРОЙ  Окт.'!CL38:CM38+'[11]МЕТАЛЛОСТРОЙ  Нояб.'!CL38:CM38,'[11]МЕТАЛЛОСТРОЙ  Нояб.'!CL38:CM38,'[12]МЕТАЛЛОСТРОЙ  Дек.'!CL38:CM38)</f>
        <v>0</v>
      </c>
      <c r="CN43" s="47"/>
      <c r="CO43" s="49">
        <f>SUM('[1]МЕТАЛЛОСТРОЙ Янв.'!CN38:CO38,'[2]МЕТАЛЛОСТРОЙ Февр.'!CN38:CO38,'[3]МЕТАЛЛОСТРОЙ Март'!CN38:CO38,'[4]МЕТАЛЛОСТРОЙ  Апр.'!CN38:CO38,'[5]МЕТАЛЛОСТРОЙ Май'!CN38:CO38,'[6]МЕТАЛЛОСТРОЙ Июнь'!CN38:CO38,'[7]МЕТАЛЛОСТРОЙ  Июль'!CN38:CO38,'[8]МЕТАЛЛОСТРОЙ  Авг.'!CN38:CO38,'[9]МЕТАЛЛОСТРОЙ  Сент.'!CN38:CO38,'[10]МЕТАЛЛОСТРОЙ  Окт.'!CN38:CO38+'[11]МЕТАЛЛОСТРОЙ  Нояб.'!CN38:CO38,'[11]МЕТАЛЛОСТРОЙ  Нояб.'!CN38:CO38,'[12]МЕТАЛЛОСТРОЙ  Дек.'!CN38:CO38)</f>
        <v>0</v>
      </c>
      <c r="CQ43" s="94"/>
    </row>
    <row r="44" spans="1:95" ht="15.95" customHeight="1" x14ac:dyDescent="0.25">
      <c r="A44" s="198">
        <v>17</v>
      </c>
      <c r="B44" s="233" t="s">
        <v>205</v>
      </c>
      <c r="C44" s="24" t="s">
        <v>10</v>
      </c>
      <c r="D44" s="47"/>
      <c r="E44" s="49">
        <f>SUM('[1]МЕТАЛЛОСТРОЙ Янв.'!D39:E39,'[2]МЕТАЛЛОСТРОЙ Февр.'!D39:E39,'[3]МЕТАЛЛОСТРОЙ Март'!D39:E39,'[4]МЕТАЛЛОСТРОЙ  Апр.'!D39:E39,'[5]МЕТАЛЛОСТРОЙ Май'!D39:E39,'[6]МЕТАЛЛОСТРОЙ Июнь'!D39:E39,'[7]МЕТАЛЛОСТРОЙ  Июль'!D39:E39,'[8]МЕТАЛЛОСТРОЙ  Авг.'!D39:E39,'[9]МЕТАЛЛОСТРОЙ  Сент.'!D39:E39,'[10]МЕТАЛЛОСТРОЙ  Окт.'!D39:E39+'[11]МЕТАЛЛОСТРОЙ  Нояб.'!D39:E39,'[11]МЕТАЛЛОСТРОЙ  Нояб.'!D39:E39,'[12]МЕТАЛЛОСТРОЙ  Дек.'!D39:E39)</f>
        <v>0</v>
      </c>
      <c r="F44" s="47"/>
      <c r="G44" s="49">
        <f>SUM('[1]МЕТАЛЛОСТРОЙ Янв.'!F39:G39,'[2]МЕТАЛЛОСТРОЙ Февр.'!F39:G39,'[3]МЕТАЛЛОСТРОЙ Март'!F39:G39,'[4]МЕТАЛЛОСТРОЙ  Апр.'!F39:G39,'[5]МЕТАЛЛОСТРОЙ Май'!F39:G39,'[6]МЕТАЛЛОСТРОЙ Июнь'!F39:G39,'[7]МЕТАЛЛОСТРОЙ  Июль'!F39:G39,'[8]МЕТАЛЛОСТРОЙ  Авг.'!F39:G39,'[9]МЕТАЛЛОСТРОЙ  Сент.'!F39:G39,'[10]МЕТАЛЛОСТРОЙ  Окт.'!F39:G39+'[11]МЕТАЛЛОСТРОЙ  Нояб.'!F39:G39,'[11]МЕТАЛЛОСТРОЙ  Нояб.'!F39:G39,'[12]МЕТАЛЛОСТРОЙ  Дек.'!F39:G39)</f>
        <v>1</v>
      </c>
      <c r="H44" s="47"/>
      <c r="I44" s="49">
        <f>SUM('[1]МЕТАЛЛОСТРОЙ Янв.'!H39:I39,'[2]МЕТАЛЛОСТРОЙ Февр.'!H39:I39,'[3]МЕТАЛЛОСТРОЙ Март'!H39:I39,'[4]МЕТАЛЛОСТРОЙ  Апр.'!H39:I39,'[5]МЕТАЛЛОСТРОЙ Май'!H39:I39,'[6]МЕТАЛЛОСТРОЙ Июнь'!H39:I39,'[7]МЕТАЛЛОСТРОЙ  Июль'!H39:I39,'[8]МЕТАЛЛОСТРОЙ  Авг.'!H39:I39,'[9]МЕТАЛЛОСТРОЙ  Сент.'!H39:I39,'[10]МЕТАЛЛОСТРОЙ  Окт.'!H39:I39+'[11]МЕТАЛЛОСТРОЙ  Нояб.'!H39:I39,'[11]МЕТАЛЛОСТРОЙ  Нояб.'!H39:I39,'[12]МЕТАЛЛОСТРОЙ  Дек.'!H39:I39)</f>
        <v>0</v>
      </c>
      <c r="J44" s="83">
        <v>2</v>
      </c>
      <c r="K44" s="49">
        <f>SUM('[1]МЕТАЛЛОСТРОЙ Янв.'!J39:K39,'[2]МЕТАЛЛОСТРОЙ Февр.'!J39:K39,'[3]МЕТАЛЛОСТРОЙ Март'!J39:K39,'[4]МЕТАЛЛОСТРОЙ  Апр.'!J39:K39,'[5]МЕТАЛЛОСТРОЙ Май'!J39:K39,'[6]МЕТАЛЛОСТРОЙ Июнь'!J39:K39,'[7]МЕТАЛЛОСТРОЙ  Июль'!J39:K39,'[8]МЕТАЛЛОСТРОЙ  Авг.'!J39:K39,'[9]МЕТАЛЛОСТРОЙ  Сент.'!J39:K39,'[10]МЕТАЛЛОСТРОЙ  Окт.'!J39:K39+'[11]МЕТАЛЛОСТРОЙ  Нояб.'!J39:K39,'[11]МЕТАЛЛОСТРОЙ  Нояб.'!J39:K39,'[12]МЕТАЛЛОСТРОЙ  Дек.'!J39:K39)</f>
        <v>0</v>
      </c>
      <c r="L44" s="47"/>
      <c r="M44" s="49">
        <f>SUM('[1]МЕТАЛЛОСТРОЙ Янв.'!L39:M39,'[2]МЕТАЛЛОСТРОЙ Февр.'!L39:M39,'[3]МЕТАЛЛОСТРОЙ Март'!L39:M39,'[4]МЕТАЛЛОСТРОЙ  Апр.'!L39:M39,'[5]МЕТАЛЛОСТРОЙ Май'!L39:M39,'[6]МЕТАЛЛОСТРОЙ Июнь'!L39:M39,'[7]МЕТАЛЛОСТРОЙ  Июль'!L39:M39,'[8]МЕТАЛЛОСТРОЙ  Авг.'!L39:M39,'[9]МЕТАЛЛОСТРОЙ  Сент.'!L39:M39,'[10]МЕТАЛЛОСТРОЙ  Окт.'!L39:M39+'[11]МЕТАЛЛОСТРОЙ  Нояб.'!L39:M39,'[11]МЕТАЛЛОСТРОЙ  Нояб.'!L39:M39,'[12]МЕТАЛЛОСТРОЙ  Дек.'!L39:M39)</f>
        <v>0</v>
      </c>
      <c r="N44" s="47"/>
      <c r="O44" s="49">
        <f>SUM('[1]МЕТАЛЛОСТРОЙ Янв.'!N39:O39,'[2]МЕТАЛЛОСТРОЙ Февр.'!N39:O39,'[3]МЕТАЛЛОСТРОЙ Март'!N39:O39,'[4]МЕТАЛЛОСТРОЙ  Апр.'!N39:O39,'[5]МЕТАЛЛОСТРОЙ Май'!N39:O39,'[6]МЕТАЛЛОСТРОЙ Июнь'!N39:O39,'[7]МЕТАЛЛОСТРОЙ  Июль'!N39:O39,'[8]МЕТАЛЛОСТРОЙ  Авг.'!N39:O39,'[9]МЕТАЛЛОСТРОЙ  Сент.'!N39:O39,'[10]МЕТАЛЛОСТРОЙ  Окт.'!N39:O39+'[11]МЕТАЛЛОСТРОЙ  Нояб.'!N39:O39,'[11]МЕТАЛЛОСТРОЙ  Нояб.'!N39:O39,'[12]МЕТАЛЛОСТРОЙ  Дек.'!N39:O39)</f>
        <v>0</v>
      </c>
      <c r="P44" s="47"/>
      <c r="Q44" s="49">
        <f>SUM('[1]МЕТАЛЛОСТРОЙ Янв.'!P39:Q39,'[2]МЕТАЛЛОСТРОЙ Февр.'!P39:Q39,'[3]МЕТАЛЛОСТРОЙ Март'!P39:Q39,'[4]МЕТАЛЛОСТРОЙ  Апр.'!P39:Q39,'[5]МЕТАЛЛОСТРОЙ Май'!P39:Q39,'[6]МЕТАЛЛОСТРОЙ Июнь'!P39:Q39,'[7]МЕТАЛЛОСТРОЙ  Июль'!P39:Q39,'[8]МЕТАЛЛОСТРОЙ  Авг.'!P39:Q39,'[9]МЕТАЛЛОСТРОЙ  Сент.'!P39:Q39,'[10]МЕТАЛЛОСТРОЙ  Окт.'!P39:Q39+'[11]МЕТАЛЛОСТРОЙ  Нояб.'!P39:Q39,'[11]МЕТАЛЛОСТРОЙ  Нояб.'!P39:Q39,'[12]МЕТАЛЛОСТРОЙ  Дек.'!P39:Q39)</f>
        <v>0</v>
      </c>
      <c r="R44" s="47"/>
      <c r="S44" s="49">
        <f>SUM('[1]МЕТАЛЛОСТРОЙ Янв.'!R39:S39,'[2]МЕТАЛЛОСТРОЙ Февр.'!R39:S39,'[3]МЕТАЛЛОСТРОЙ Март'!R39:S39,'[4]МЕТАЛЛОСТРОЙ  Апр.'!R39:S39,'[5]МЕТАЛЛОСТРОЙ Май'!R39:S39,'[6]МЕТАЛЛОСТРОЙ Июнь'!R39:S39,'[7]МЕТАЛЛОСТРОЙ  Июль'!R39:S39,'[8]МЕТАЛЛОСТРОЙ  Авг.'!R39:S39,'[9]МЕТАЛЛОСТРОЙ  Сент.'!R39:S39,'[10]МЕТАЛЛОСТРОЙ  Окт.'!R39:S39+'[11]МЕТАЛЛОСТРОЙ  Нояб.'!R39:S39,'[11]МЕТАЛЛОСТРОЙ  Нояб.'!R39:S39,'[12]МЕТАЛЛОСТРОЙ  Дек.'!R39:S39)</f>
        <v>1</v>
      </c>
      <c r="T44" s="47"/>
      <c r="U44" s="49">
        <f>SUM('[1]МЕТАЛЛОСТРОЙ Янв.'!T39:U39,'[2]МЕТАЛЛОСТРОЙ Февр.'!T39:U39,'[3]МЕТАЛЛОСТРОЙ Март'!T39:U39,'[4]МЕТАЛЛОСТРОЙ  Апр.'!T39:U39,'[5]МЕТАЛЛОСТРОЙ Май'!T39:U39,'[6]МЕТАЛЛОСТРОЙ Июнь'!T39:U39,'[7]МЕТАЛЛОСТРОЙ  Июль'!T39:U39,'[8]МЕТАЛЛОСТРОЙ  Авг.'!T39:U39,'[9]МЕТАЛЛОСТРОЙ  Сент.'!T39:U39,'[10]МЕТАЛЛОСТРОЙ  Окт.'!T39:U39+'[11]МЕТАЛЛОСТРОЙ  Нояб.'!T39:U39,'[11]МЕТАЛЛОСТРОЙ  Нояб.'!T39:U39,'[12]МЕТАЛЛОСТРОЙ  Дек.'!T39:U39)</f>
        <v>0</v>
      </c>
      <c r="V44" s="47">
        <v>5</v>
      </c>
      <c r="W44" s="49">
        <f>SUM('[1]МЕТАЛЛОСТРОЙ Янв.'!V39:W39,'[2]МЕТАЛЛОСТРОЙ Февр.'!V39:W39,'[3]МЕТАЛЛОСТРОЙ Март'!V39:W39,'[4]МЕТАЛЛОСТРОЙ  Апр.'!V39:W39,'[5]МЕТАЛЛОСТРОЙ Май'!V39:W39,'[6]МЕТАЛЛОСТРОЙ Июнь'!V39:W39,'[7]МЕТАЛЛОСТРОЙ  Июль'!V39:W39,'[8]МЕТАЛЛОСТРОЙ  Авг.'!V39:W39,'[9]МЕТАЛЛОСТРОЙ  Сент.'!V39:W39,'[10]МЕТАЛЛОСТРОЙ  Окт.'!V39:W39+'[11]МЕТАЛЛОСТРОЙ  Нояб.'!V39:W39,'[11]МЕТАЛЛОСТРОЙ  Нояб.'!V39:W39,'[12]МЕТАЛЛОСТРОЙ  Дек.'!V39:W39)</f>
        <v>0</v>
      </c>
      <c r="X44" s="47">
        <v>5</v>
      </c>
      <c r="Y44" s="49">
        <f>SUM('[1]МЕТАЛЛОСТРОЙ Янв.'!X39:Y39,'[2]МЕТАЛЛОСТРОЙ Февр.'!X39:Y39,'[3]МЕТАЛЛОСТРОЙ Март'!X39:Y39,'[4]МЕТАЛЛОСТРОЙ  Апр.'!X39:Y39,'[5]МЕТАЛЛОСТРОЙ Май'!X39:Y39,'[6]МЕТАЛЛОСТРОЙ Июнь'!X39:Y39,'[7]МЕТАЛЛОСТРОЙ  Июль'!X39:Y39,'[8]МЕТАЛЛОСТРОЙ  Авг.'!X39:Y39,'[9]МЕТАЛЛОСТРОЙ  Сент.'!X39:Y39,'[10]МЕТАЛЛОСТРОЙ  Окт.'!X39:Y39+'[11]МЕТАЛЛОСТРОЙ  Нояб.'!X39:Y39,'[11]МЕТАЛЛОСТРОЙ  Нояб.'!X39:Y39,'[12]МЕТАЛЛОСТРОЙ  Дек.'!X39:Y39)</f>
        <v>5</v>
      </c>
      <c r="Z44" s="47">
        <v>1</v>
      </c>
      <c r="AA44" s="49">
        <f>SUM('[1]МЕТАЛЛОСТРОЙ Янв.'!Z39:AA39,'[2]МЕТАЛЛОСТРОЙ Февр.'!Z39:AA39,'[3]МЕТАЛЛОСТРОЙ Март'!Z39:AA39,'[4]МЕТАЛЛОСТРОЙ  Апр.'!Z39:AA39,'[5]МЕТАЛЛОСТРОЙ Май'!Z39:AA39,'[6]МЕТАЛЛОСТРОЙ Июнь'!Z39:AA39,'[7]МЕТАЛЛОСТРОЙ  Июль'!Z39:AA39,'[8]МЕТАЛЛОСТРОЙ  Авг.'!Z39:AA39,'[9]МЕТАЛЛОСТРОЙ  Сент.'!Z39:AA39,'[10]МЕТАЛЛОСТРОЙ  Окт.'!Z39:AA39+'[11]МЕТАЛЛОСТРОЙ  Нояб.'!Z39:AA39,'[11]МЕТАЛЛОСТРОЙ  Нояб.'!Z39:AA39,'[12]МЕТАЛЛОСТРОЙ  Дек.'!Z39:AA39)</f>
        <v>3</v>
      </c>
      <c r="AB44" s="47"/>
      <c r="AC44" s="49">
        <f>SUM('[1]МЕТАЛЛОСТРОЙ Янв.'!AB39:AC39,'[2]МЕТАЛЛОСТРОЙ Февр.'!AB39:AC39,'[3]МЕТАЛЛОСТРОЙ Март'!AB39:AC39,'[4]МЕТАЛЛОСТРОЙ  Апр.'!AB39:AC39,'[5]МЕТАЛЛОСТРОЙ Май'!AB39:AC39,'[6]МЕТАЛЛОСТРОЙ Июнь'!AB39:AC39,'[7]МЕТАЛЛОСТРОЙ  Июль'!AB39:AC39,'[8]МЕТАЛЛОСТРОЙ  Авг.'!AB39:AC39,'[9]МЕТАЛЛОСТРОЙ  Сент.'!AB39:AC39,'[10]МЕТАЛЛОСТРОЙ  Окт.'!AB39:AC39+'[11]МЕТАЛЛОСТРОЙ  Нояб.'!AB39:AC39,'[11]МЕТАЛЛОСТРОЙ  Нояб.'!AB39:AC39,'[12]МЕТАЛЛОСТРОЙ  Дек.'!AB39:AC39)</f>
        <v>0</v>
      </c>
      <c r="AD44" s="47"/>
      <c r="AE44" s="49">
        <f>SUM('[1]МЕТАЛЛОСТРОЙ Янв.'!AD39:AE39,'[2]МЕТАЛЛОСТРОЙ Февр.'!AD39:AE39,'[3]МЕТАЛЛОСТРОЙ Март'!AD39:AE39,'[4]МЕТАЛЛОСТРОЙ  Апр.'!AD39:AE39,'[5]МЕТАЛЛОСТРОЙ Май'!AD39:AE39,'[6]МЕТАЛЛОСТРОЙ Июнь'!AD39:AE39,'[7]МЕТАЛЛОСТРОЙ  Июль'!AD39:AE39,'[8]МЕТАЛЛОСТРОЙ  Авг.'!AD39:AE39,'[9]МЕТАЛЛОСТРОЙ  Сент.'!AD39:AE39,'[10]МЕТАЛЛОСТРОЙ  Окт.'!AD39:AE39+'[11]МЕТАЛЛОСТРОЙ  Нояб.'!AD39:AE39,'[11]МЕТАЛЛОСТРОЙ  Нояб.'!AD39:AE39,'[12]МЕТАЛЛОСТРОЙ  Дек.'!AD39:AE39)</f>
        <v>0</v>
      </c>
      <c r="AF44" s="47"/>
      <c r="AG44" s="49">
        <f>SUM('[1]МЕТАЛЛОСТРОЙ Янв.'!AF39:AG39,'[2]МЕТАЛЛОСТРОЙ Февр.'!AF39:AG39,'[3]МЕТАЛЛОСТРОЙ Март'!AF39:AG39,'[4]МЕТАЛЛОСТРОЙ  Апр.'!AF39:AG39,'[5]МЕТАЛЛОСТРОЙ Май'!AF39:AG39,'[6]МЕТАЛЛОСТРОЙ Июнь'!AF39:AG39,'[7]МЕТАЛЛОСТРОЙ  Июль'!AF39:AG39,'[8]МЕТАЛЛОСТРОЙ  Авг.'!AF39:AG39,'[9]МЕТАЛЛОСТРОЙ  Сент.'!AF39:AG39,'[10]МЕТАЛЛОСТРОЙ  Окт.'!AF39:AG39+'[11]МЕТАЛЛОСТРОЙ  Нояб.'!AF39:AG39,'[11]МЕТАЛЛОСТРОЙ  Нояб.'!AF39:AG39,'[12]МЕТАЛЛОСТРОЙ  Дек.'!AF39:AG39)</f>
        <v>0</v>
      </c>
      <c r="AH44" s="47"/>
      <c r="AI44" s="49">
        <f>SUM('[1]МЕТАЛЛОСТРОЙ Янв.'!AH39:AI39,'[2]МЕТАЛЛОСТРОЙ Февр.'!AH39:AI39,'[3]МЕТАЛЛОСТРОЙ Март'!AH39:AI39,'[4]МЕТАЛЛОСТРОЙ  Апр.'!AH39:AI39,'[5]МЕТАЛЛОСТРОЙ Май'!AH39:AI39,'[6]МЕТАЛЛОСТРОЙ Июнь'!AH39:AI39,'[7]МЕТАЛЛОСТРОЙ  Июль'!AH39:AI39,'[8]МЕТАЛЛОСТРОЙ  Авг.'!AH39:AI39,'[9]МЕТАЛЛОСТРОЙ  Сент.'!AH39:AI39,'[10]МЕТАЛЛОСТРОЙ  Окт.'!AH39:AI39+'[11]МЕТАЛЛОСТРОЙ  Нояб.'!AH39:AI39,'[11]МЕТАЛЛОСТРОЙ  Нояб.'!AH39:AI39,'[12]МЕТАЛЛОСТРОЙ  Дек.'!AH39:AI39)</f>
        <v>0</v>
      </c>
      <c r="AJ44" s="47"/>
      <c r="AK44" s="49">
        <f>SUM('[1]МЕТАЛЛОСТРОЙ Янв.'!AJ39:AK39,'[2]МЕТАЛЛОСТРОЙ Февр.'!AJ39:AK39,'[3]МЕТАЛЛОСТРОЙ Март'!AJ39:AK39,'[4]МЕТАЛЛОСТРОЙ  Апр.'!AJ39:AK39,'[5]МЕТАЛЛОСТРОЙ Май'!AJ39:AK39,'[6]МЕТАЛЛОСТРОЙ Июнь'!AJ39:AK39,'[7]МЕТАЛЛОСТРОЙ  Июль'!AJ39:AK39,'[8]МЕТАЛЛОСТРОЙ  Авг.'!AJ39:AK39,'[9]МЕТАЛЛОСТРОЙ  Сент.'!AJ39:AK39,'[10]МЕТАЛЛОСТРОЙ  Окт.'!AJ39:AK39+'[11]МЕТАЛЛОСТРОЙ  Нояб.'!AJ39:AK39,'[11]МЕТАЛЛОСТРОЙ  Нояб.'!AJ39:AK39,'[12]МЕТАЛЛОСТРОЙ  Дек.'!AJ39:AK39)</f>
        <v>1</v>
      </c>
      <c r="AL44" s="47">
        <v>1</v>
      </c>
      <c r="AM44" s="49">
        <f>SUM('[1]МЕТАЛЛОСТРОЙ Янв.'!AL39:AM39,'[2]МЕТАЛЛОСТРОЙ Февр.'!AL39:AM39,'[3]МЕТАЛЛОСТРОЙ Март'!AL39:AM39,'[4]МЕТАЛЛОСТРОЙ  Апр.'!AL39:AM39,'[5]МЕТАЛЛОСТРОЙ Май'!AL39:AM39,'[6]МЕТАЛЛОСТРОЙ Июнь'!AL39:AM39,'[7]МЕТАЛЛОСТРОЙ  Июль'!AL39:AM39,'[8]МЕТАЛЛОСТРОЙ  Авг.'!AL39:AM39,'[9]МЕТАЛЛОСТРОЙ  Сент.'!AL39:AM39,'[10]МЕТАЛЛОСТРОЙ  Окт.'!AL39:AM39+'[11]МЕТАЛЛОСТРОЙ  Нояб.'!AL39:AM39,'[11]МЕТАЛЛОСТРОЙ  Нояб.'!AL39:AM39,'[12]МЕТАЛЛОСТРОЙ  Дек.'!AL39:AM39)</f>
        <v>8</v>
      </c>
      <c r="AN44" s="47">
        <v>4</v>
      </c>
      <c r="AO44" s="49">
        <f>SUM('[1]МЕТАЛЛОСТРОЙ Янв.'!AN39:AO39,'[2]МЕТАЛЛОСТРОЙ Февр.'!AN39:AO39,'[3]МЕТАЛЛОСТРОЙ Март'!AN39:AO39,'[4]МЕТАЛЛОСТРОЙ  Апр.'!AN39:AO39,'[5]МЕТАЛЛОСТРОЙ Май'!AN39:AO39,'[6]МЕТАЛЛОСТРОЙ Июнь'!AN39:AO39,'[7]МЕТАЛЛОСТРОЙ  Июль'!AN39:AO39,'[8]МЕТАЛЛОСТРОЙ  Авг.'!AN39:AO39,'[9]МЕТАЛЛОСТРОЙ  Сент.'!AN39:AO39,'[10]МЕТАЛЛОСТРОЙ  Окт.'!AN39:AO39+'[11]МЕТАЛЛОСТРОЙ  Нояб.'!AN39:AO39,'[11]МЕТАЛЛОСТРОЙ  Нояб.'!AN39:AO39,'[12]МЕТАЛЛОСТРОЙ  Дек.'!AN39:AO39)</f>
        <v>2</v>
      </c>
      <c r="AP44" s="47"/>
      <c r="AQ44" s="49">
        <f>SUM('[1]МЕТАЛЛОСТРОЙ Янв.'!AP39:AQ39,'[2]МЕТАЛЛОСТРОЙ Февр.'!AP39:AQ39,'[3]МЕТАЛЛОСТРОЙ Март'!AP39:AQ39,'[4]МЕТАЛЛОСТРОЙ  Апр.'!AP39:AQ39,'[5]МЕТАЛЛОСТРОЙ Май'!AP39:AQ39,'[6]МЕТАЛЛОСТРОЙ Июнь'!AP39:AQ39,'[7]МЕТАЛЛОСТРОЙ  Июль'!AP39:AQ39,'[8]МЕТАЛЛОСТРОЙ  Авг.'!AP39:AQ39,'[9]МЕТАЛЛОСТРОЙ  Сент.'!AP39:AQ39,'[10]МЕТАЛЛОСТРОЙ  Окт.'!AP39:AQ39+'[11]МЕТАЛЛОСТРОЙ  Нояб.'!AP39:AQ39,'[11]МЕТАЛЛОСТРОЙ  Нояб.'!AP39:AQ39,'[12]МЕТАЛЛОСТРОЙ  Дек.'!AP39:AQ39)</f>
        <v>1</v>
      </c>
      <c r="AR44" s="47"/>
      <c r="AS44" s="49">
        <f>SUM('[1]МЕТАЛЛОСТРОЙ Янв.'!AR39:AS39,'[2]МЕТАЛЛОСТРОЙ Февр.'!AR39:AS39,'[3]МЕТАЛЛОСТРОЙ Март'!AR39:AS39,'[4]МЕТАЛЛОСТРОЙ  Апр.'!AR39:AS39,'[5]МЕТАЛЛОСТРОЙ Май'!AR39:AS39,'[6]МЕТАЛЛОСТРОЙ Июнь'!AR39:AS39,'[7]МЕТАЛЛОСТРОЙ  Июль'!AR39:AS39,'[8]МЕТАЛЛОСТРОЙ  Авг.'!AR39:AS39,'[9]МЕТАЛЛОСТРОЙ  Сент.'!AR39:AS39,'[10]МЕТАЛЛОСТРОЙ  Окт.'!AR39:AS39+'[11]МЕТАЛЛОСТРОЙ  Нояб.'!AR39:AS39,'[11]МЕТАЛЛОСТРОЙ  Нояб.'!AR39:AS39,'[12]МЕТАЛЛОСТРОЙ  Дек.'!AR39:AS39)</f>
        <v>0</v>
      </c>
      <c r="AT44" s="47"/>
      <c r="AU44" s="49">
        <f>SUM('[1]МЕТАЛЛОСТРОЙ Янв.'!AT39:AU39,'[2]МЕТАЛЛОСТРОЙ Февр.'!AT39:AU39,'[3]МЕТАЛЛОСТРОЙ Март'!AT39:AU39,'[4]МЕТАЛЛОСТРОЙ  Апр.'!AT39:AU39,'[5]МЕТАЛЛОСТРОЙ Май'!AT39:AU39,'[6]МЕТАЛЛОСТРОЙ Июнь'!AT39:AU39,'[7]МЕТАЛЛОСТРОЙ  Июль'!AT39:AU39,'[8]МЕТАЛЛОСТРОЙ  Авг.'!AT39:AU39,'[9]МЕТАЛЛОСТРОЙ  Сент.'!AT39:AU39,'[10]МЕТАЛЛОСТРОЙ  Окт.'!AT39:AU39+'[11]МЕТАЛЛОСТРОЙ  Нояб.'!AT39:AU39,'[11]МЕТАЛЛОСТРОЙ  Нояб.'!AT39:AU39,'[12]МЕТАЛЛОСТРОЙ  Дек.'!AT39:AU39)</f>
        <v>1</v>
      </c>
      <c r="AV44" s="47">
        <v>3</v>
      </c>
      <c r="AW44" s="49">
        <f>SUM('[1]МЕТАЛЛОСТРОЙ Янв.'!AV39:AW39,'[2]МЕТАЛЛОСТРОЙ Февр.'!AV39:AW39,'[3]МЕТАЛЛОСТРОЙ Март'!AV39:AW39,'[4]МЕТАЛЛОСТРОЙ  Апр.'!AV39:AW39,'[5]МЕТАЛЛОСТРОЙ Май'!AV39:AW39,'[6]МЕТАЛЛОСТРОЙ Июнь'!AV39:AW39,'[7]МЕТАЛЛОСТРОЙ  Июль'!AV39:AW39,'[8]МЕТАЛЛОСТРОЙ  Авг.'!AV39:AW39,'[9]МЕТАЛЛОСТРОЙ  Сент.'!AV39:AW39,'[10]МЕТАЛЛОСТРОЙ  Окт.'!AV39:AW39+'[11]МЕТАЛЛОСТРОЙ  Нояб.'!AV39:AW39,'[11]МЕТАЛЛОСТРОЙ  Нояб.'!AV39:AW39,'[12]МЕТАЛЛОСТРОЙ  Дек.'!AV39:AW39)</f>
        <v>1</v>
      </c>
      <c r="AX44" s="47">
        <v>3</v>
      </c>
      <c r="AY44" s="49">
        <f>SUM('[1]МЕТАЛЛОСТРОЙ Янв.'!AX39:AY39,'[2]МЕТАЛЛОСТРОЙ Февр.'!AX39:AY39,'[3]МЕТАЛЛОСТРОЙ Март'!AX39:AY39,'[4]МЕТАЛЛОСТРОЙ  Апр.'!AX39:AY39,'[5]МЕТАЛЛОСТРОЙ Май'!AX39:AY39,'[6]МЕТАЛЛОСТРОЙ Июнь'!AX39:AY39,'[7]МЕТАЛЛОСТРОЙ  Июль'!AX39:AY39,'[8]МЕТАЛЛОСТРОЙ  Авг.'!AX39:AY39,'[9]МЕТАЛЛОСТРОЙ  Сент.'!AX39:AY39,'[10]МЕТАЛЛОСТРОЙ  Окт.'!AX39:AY39+'[11]МЕТАЛЛОСТРОЙ  Нояб.'!AX39:AY39,'[11]МЕТАЛЛОСТРОЙ  Нояб.'!AX39:AY39,'[12]МЕТАЛЛОСТРОЙ  Дек.'!AX39:AY39)</f>
        <v>1</v>
      </c>
      <c r="AZ44" s="47">
        <f>2+2</f>
        <v>4</v>
      </c>
      <c r="BA44" s="49">
        <f>SUM('[1]МЕТАЛЛОСТРОЙ Янв.'!AZ39:BA39,'[2]МЕТАЛЛОСТРОЙ Февр.'!AZ39:BA39,'[3]МЕТАЛЛОСТРОЙ Март'!AZ39:BA39,'[4]МЕТАЛЛОСТРОЙ  Апр.'!AZ39:BA39,'[5]МЕТАЛЛОСТРОЙ Май'!AZ39:BA39,'[6]МЕТАЛЛОСТРОЙ Июнь'!AZ39:BA39,'[7]МЕТАЛЛОСТРОЙ  Июль'!AZ39:BA39,'[8]МЕТАЛЛОСТРОЙ  Авг.'!AZ39:BA39,'[9]МЕТАЛЛОСТРОЙ  Сент.'!AZ39:BA39,'[10]МЕТАЛЛОСТРОЙ  Окт.'!AZ39:BA39+'[11]МЕТАЛЛОСТРОЙ  Нояб.'!AZ39:BA39,'[11]МЕТАЛЛОСТРОЙ  Нояб.'!AZ39:BA39,'[12]МЕТАЛЛОСТРОЙ  Дек.'!AZ39:BA39)</f>
        <v>1</v>
      </c>
      <c r="BB44" s="47">
        <v>1</v>
      </c>
      <c r="BC44" s="49">
        <f>SUM('[1]МЕТАЛЛОСТРОЙ Янв.'!BB39:BC39,'[2]МЕТАЛЛОСТРОЙ Февр.'!BB39:BC39,'[3]МЕТАЛЛОСТРОЙ Март'!BB39:BC39,'[4]МЕТАЛЛОСТРОЙ  Апр.'!BB39:BC39,'[5]МЕТАЛЛОСТРОЙ Май'!BB39:BC39,'[6]МЕТАЛЛОСТРОЙ Июнь'!BB39:BC39,'[7]МЕТАЛЛОСТРОЙ  Июль'!BB39:BC39,'[8]МЕТАЛЛОСТРОЙ  Авг.'!BB39:BC39,'[9]МЕТАЛЛОСТРОЙ  Сент.'!BB39:BC39,'[10]МЕТАЛЛОСТРОЙ  Окт.'!BB39:BC39+'[11]МЕТАЛЛОСТРОЙ  Нояб.'!BB39:BC39,'[11]МЕТАЛЛОСТРОЙ  Нояб.'!BB39:BC39,'[12]МЕТАЛЛОСТРОЙ  Дек.'!BB39:BC39)</f>
        <v>2</v>
      </c>
      <c r="BD44" s="47">
        <v>2</v>
      </c>
      <c r="BE44" s="49">
        <f>SUM('[1]МЕТАЛЛОСТРОЙ Янв.'!BD39:BE39,'[2]МЕТАЛЛОСТРОЙ Февр.'!BD39:BE39,'[3]МЕТАЛЛОСТРОЙ Март'!BD39:BE39,'[4]МЕТАЛЛОСТРОЙ  Апр.'!BD39:BE39,'[5]МЕТАЛЛОСТРОЙ Май'!BD39:BE39,'[6]МЕТАЛЛОСТРОЙ Июнь'!BD39:BE39,'[7]МЕТАЛЛОСТРОЙ  Июль'!BD39:BE39,'[8]МЕТАЛЛОСТРОЙ  Авг.'!BD39:BE39,'[9]МЕТАЛЛОСТРОЙ  Сент.'!BD39:BE39,'[10]МЕТАЛЛОСТРОЙ  Окт.'!BD39:BE39+'[11]МЕТАЛЛОСТРОЙ  Нояб.'!BD39:BE39,'[11]МЕТАЛЛОСТРОЙ  Нояб.'!BD39:BE39,'[12]МЕТАЛЛОСТРОЙ  Дек.'!BD39:BE39)</f>
        <v>0</v>
      </c>
      <c r="BF44" s="47">
        <v>1</v>
      </c>
      <c r="BG44" s="49">
        <f>SUM('[1]МЕТАЛЛОСТРОЙ Янв.'!BF39:BG39,'[2]МЕТАЛЛОСТРОЙ Февр.'!BF39:BG39,'[3]МЕТАЛЛОСТРОЙ Март'!BF39:BG39,'[4]МЕТАЛЛОСТРОЙ  Апр.'!BF39:BG39,'[5]МЕТАЛЛОСТРОЙ Май'!BF39:BG39,'[6]МЕТАЛЛОСТРОЙ Июнь'!BF39:BG39,'[7]МЕТАЛЛОСТРОЙ  Июль'!BF39:BG39,'[8]МЕТАЛЛОСТРОЙ  Авг.'!BF39:BG39,'[9]МЕТАЛЛОСТРОЙ  Сент.'!BF39:BG39,'[10]МЕТАЛЛОСТРОЙ  Окт.'!BF39:BG39+'[11]МЕТАЛЛОСТРОЙ  Нояб.'!BF39:BG39,'[11]МЕТАЛЛОСТРОЙ  Нояб.'!BF39:BG39,'[12]МЕТАЛЛОСТРОЙ  Дек.'!BF39:BG39)</f>
        <v>1</v>
      </c>
      <c r="BH44" s="47"/>
      <c r="BI44" s="49">
        <f>SUM('[1]МЕТАЛЛОСТРОЙ Янв.'!BH39:BI39,'[2]МЕТАЛЛОСТРОЙ Февр.'!BH39:BI39,'[3]МЕТАЛЛОСТРОЙ Март'!BH39:BI39,'[4]МЕТАЛЛОСТРОЙ  Апр.'!BH39:BI39,'[5]МЕТАЛЛОСТРОЙ Май'!BH39:BI39,'[6]МЕТАЛЛОСТРОЙ Июнь'!BH39:BI39,'[7]МЕТАЛЛОСТРОЙ  Июль'!BH39:BI39,'[8]МЕТАЛЛОСТРОЙ  Авг.'!BH39:BI39,'[9]МЕТАЛЛОСТРОЙ  Сент.'!BH39:BI39,'[10]МЕТАЛЛОСТРОЙ  Окт.'!BH39:BI39+'[11]МЕТАЛЛОСТРОЙ  Нояб.'!BH39:BI39,'[11]МЕТАЛЛОСТРОЙ  Нояб.'!BH39:BI39,'[12]МЕТАЛЛОСТРОЙ  Дек.'!BH39:BI39)</f>
        <v>0</v>
      </c>
      <c r="BJ44" s="47"/>
      <c r="BK44" s="49">
        <f>SUM('[1]МЕТАЛЛОСТРОЙ Янв.'!BJ39:BK39,'[2]МЕТАЛЛОСТРОЙ Февр.'!BJ39:BK39,'[3]МЕТАЛЛОСТРОЙ Март'!BJ39:BK39,'[4]МЕТАЛЛОСТРОЙ  Апр.'!BJ39:BK39,'[5]МЕТАЛЛОСТРОЙ Май'!BJ39:BK39,'[6]МЕТАЛЛОСТРОЙ Июнь'!BJ39:BK39,'[7]МЕТАЛЛОСТРОЙ  Июль'!BJ39:BK39,'[8]МЕТАЛЛОСТРОЙ  Авг.'!BJ39:BK39,'[9]МЕТАЛЛОСТРОЙ  Сент.'!BJ39:BK39,'[10]МЕТАЛЛОСТРОЙ  Окт.'!BJ39:BK39+'[11]МЕТАЛЛОСТРОЙ  Нояб.'!BJ39:BK39,'[11]МЕТАЛЛОСТРОЙ  Нояб.'!BJ39:BK39,'[12]МЕТАЛЛОСТРОЙ  Дек.'!BJ39:BK39)</f>
        <v>0</v>
      </c>
      <c r="BL44" s="47"/>
      <c r="BM44" s="49">
        <f>SUM('[1]МЕТАЛЛОСТРОЙ Янв.'!BL39:BM39,'[2]МЕТАЛЛОСТРОЙ Февр.'!BL39:BM39,'[3]МЕТАЛЛОСТРОЙ Март'!BL39:BM39,'[4]МЕТАЛЛОСТРОЙ  Апр.'!BL39:BM39,'[5]МЕТАЛЛОСТРОЙ Май'!BL39:BM39,'[6]МЕТАЛЛОСТРОЙ Июнь'!BL39:BM39,'[7]МЕТАЛЛОСТРОЙ  Июль'!BL39:BM39,'[8]МЕТАЛЛОСТРОЙ  Авг.'!BL39:BM39,'[9]МЕТАЛЛОСТРОЙ  Сент.'!BL39:BM39,'[10]МЕТАЛЛОСТРОЙ  Окт.'!BL39:BM39+'[11]МЕТАЛЛОСТРОЙ  Нояб.'!BL39:BM39,'[11]МЕТАЛЛОСТРОЙ  Нояб.'!BL39:BM39,'[12]МЕТАЛЛОСТРОЙ  Дек.'!BL39:BM39)</f>
        <v>1</v>
      </c>
      <c r="BN44" s="47">
        <v>1</v>
      </c>
      <c r="BO44" s="49">
        <f>SUM('[1]МЕТАЛЛОСТРОЙ Янв.'!BN39:BO39,'[2]МЕТАЛЛОСТРОЙ Февр.'!BN39:BO39,'[3]МЕТАЛЛОСТРОЙ Март'!BN39:BO39,'[4]МЕТАЛЛОСТРОЙ  Апр.'!BN39:BO39,'[5]МЕТАЛЛОСТРОЙ Май'!BN39:BO39,'[6]МЕТАЛЛОСТРОЙ Июнь'!BN39:BO39,'[7]МЕТАЛЛОСТРОЙ  Июль'!BN39:BO39,'[8]МЕТАЛЛОСТРОЙ  Авг.'!BN39:BO39,'[9]МЕТАЛЛОСТРОЙ  Сент.'!BN39:BO39,'[10]МЕТАЛЛОСТРОЙ  Окт.'!BN39:BO39+'[11]МЕТАЛЛОСТРОЙ  Нояб.'!BN39:BO39,'[11]МЕТАЛЛОСТРОЙ  Нояб.'!BN39:BO39,'[12]МЕТАЛЛОСТРОЙ  Дек.'!BN39:BO39)</f>
        <v>1</v>
      </c>
      <c r="BP44" s="47"/>
      <c r="BQ44" s="49">
        <f>SUM('[1]МЕТАЛЛОСТРОЙ Янв.'!BP39:BQ39,'[2]МЕТАЛЛОСТРОЙ Февр.'!BP39:BQ39,'[3]МЕТАЛЛОСТРОЙ Март'!BP39:BQ39,'[4]МЕТАЛЛОСТРОЙ  Апр.'!BP39:BQ39,'[5]МЕТАЛЛОСТРОЙ Май'!BP39:BQ39,'[6]МЕТАЛЛОСТРОЙ Июнь'!BP39:BQ39,'[7]МЕТАЛЛОСТРОЙ  Июль'!BP39:BQ39,'[8]МЕТАЛЛОСТРОЙ  Авг.'!BP39:BQ39,'[9]МЕТАЛЛОСТРОЙ  Сент.'!BP39:BQ39,'[10]МЕТАЛЛОСТРОЙ  Окт.'!BP39:BQ39+'[11]МЕТАЛЛОСТРОЙ  Нояб.'!BP39:BQ39,'[11]МЕТАЛЛОСТРОЙ  Нояб.'!BP39:BQ39,'[12]МЕТАЛЛОСТРОЙ  Дек.'!BP39:BQ39)</f>
        <v>0</v>
      </c>
      <c r="BR44" s="47"/>
      <c r="BS44" s="49">
        <f>SUM('[1]МЕТАЛЛОСТРОЙ Янв.'!BR39:BS39,'[2]МЕТАЛЛОСТРОЙ Февр.'!BR39:BS39,'[3]МЕТАЛЛОСТРОЙ Март'!BR39:BS39,'[4]МЕТАЛЛОСТРОЙ  Апр.'!BR39:BS39,'[5]МЕТАЛЛОСТРОЙ Май'!BR39:BS39,'[6]МЕТАЛЛОСТРОЙ Июнь'!BR39:BS39,'[7]МЕТАЛЛОСТРОЙ  Июль'!BR39:BS39,'[8]МЕТАЛЛОСТРОЙ  Авг.'!BR39:BS39,'[9]МЕТАЛЛОСТРОЙ  Сент.'!BR39:BS39,'[10]МЕТАЛЛОСТРОЙ  Окт.'!BR39:BS39+'[11]МЕТАЛЛОСТРОЙ  Нояб.'!BR39:BS39,'[11]МЕТАЛЛОСТРОЙ  Нояб.'!BR39:BS39,'[12]МЕТАЛЛОСТРОЙ  Дек.'!BR39:BS39)</f>
        <v>1</v>
      </c>
      <c r="BT44" s="47"/>
      <c r="BU44" s="49">
        <f>SUM('[1]МЕТАЛЛОСТРОЙ Янв.'!BT39:BU39,'[2]МЕТАЛЛОСТРОЙ Февр.'!BT39:BU39,'[3]МЕТАЛЛОСТРОЙ Март'!BT39:BU39,'[4]МЕТАЛЛОСТРОЙ  Апр.'!BT39:BU39,'[5]МЕТАЛЛОСТРОЙ Май'!BT39:BU39,'[6]МЕТАЛЛОСТРОЙ Июнь'!BT39:BU39,'[7]МЕТАЛЛОСТРОЙ  Июль'!BT39:BU39,'[8]МЕТАЛЛОСТРОЙ  Авг.'!BT39:BU39,'[9]МЕТАЛЛОСТРОЙ  Сент.'!BT39:BU39,'[10]МЕТАЛЛОСТРОЙ  Окт.'!BT39:BU39+'[11]МЕТАЛЛОСТРОЙ  Нояб.'!BT39:BU39,'[11]МЕТАЛЛОСТРОЙ  Нояб.'!BT39:BU39,'[12]МЕТАЛЛОСТРОЙ  Дек.'!BT39:BU39)</f>
        <v>0</v>
      </c>
      <c r="BV44" s="47"/>
      <c r="BW44" s="49">
        <f>SUM('[1]МЕТАЛЛОСТРОЙ Янв.'!BV39:BW39,'[2]МЕТАЛЛОСТРОЙ Февр.'!BV39:BW39,'[3]МЕТАЛЛОСТРОЙ Март'!BV39:BW39,'[4]МЕТАЛЛОСТРОЙ  Апр.'!BV39:BW39,'[5]МЕТАЛЛОСТРОЙ Май'!BV39:BW39,'[6]МЕТАЛЛОСТРОЙ Июнь'!BV39:BW39,'[7]МЕТАЛЛОСТРОЙ  Июль'!BV39:BW39,'[8]МЕТАЛЛОСТРОЙ  Авг.'!BV39:BW39,'[9]МЕТАЛЛОСТРОЙ  Сент.'!BV39:BW39,'[10]МЕТАЛЛОСТРОЙ  Окт.'!BV39:BW39+'[11]МЕТАЛЛОСТРОЙ  Нояб.'!BV39:BW39,'[11]МЕТАЛЛОСТРОЙ  Нояб.'!BV39:BW39,'[12]МЕТАЛЛОСТРОЙ  Дек.'!BV39:BW39)</f>
        <v>0</v>
      </c>
      <c r="BX44" s="47"/>
      <c r="BY44" s="49">
        <f>SUM('[1]МЕТАЛЛОСТРОЙ Янв.'!BX39:BY39,'[2]МЕТАЛЛОСТРОЙ Февр.'!BX39:BY39,'[3]МЕТАЛЛОСТРОЙ Март'!BX39:BY39,'[4]МЕТАЛЛОСТРОЙ  Апр.'!BX39:BY39,'[5]МЕТАЛЛОСТРОЙ Май'!BX39:BY39,'[6]МЕТАЛЛОСТРОЙ Июнь'!BX39:BY39,'[7]МЕТАЛЛОСТРОЙ  Июль'!BX39:BY39,'[8]МЕТАЛЛОСТРОЙ  Авг.'!BX39:BY39,'[9]МЕТАЛЛОСТРОЙ  Сент.'!BX39:BY39,'[10]МЕТАЛЛОСТРОЙ  Окт.'!BX39:BY39+'[11]МЕТАЛЛОСТРОЙ  Нояб.'!BX39:BY39,'[11]МЕТАЛЛОСТРОЙ  Нояб.'!BX39:BY39,'[12]МЕТАЛЛОСТРОЙ  Дек.'!BX39:BY39)</f>
        <v>1</v>
      </c>
      <c r="BZ44" s="47"/>
      <c r="CA44" s="49">
        <f>SUM('[1]МЕТАЛЛОСТРОЙ Янв.'!BZ39:CA39,'[2]МЕТАЛЛОСТРОЙ Февр.'!BZ39:CA39,'[3]МЕТАЛЛОСТРОЙ Март'!BZ39:CA39,'[4]МЕТАЛЛОСТРОЙ  Апр.'!BZ39:CA39,'[5]МЕТАЛЛОСТРОЙ Май'!BZ39:CA39,'[6]МЕТАЛЛОСТРОЙ Июнь'!BZ39:CA39,'[7]МЕТАЛЛОСТРОЙ  Июль'!BZ39:CA39,'[8]МЕТАЛЛОСТРОЙ  Авг.'!BZ39:CA39,'[9]МЕТАЛЛОСТРОЙ  Сент.'!BZ39:CA39,'[10]МЕТАЛЛОСТРОЙ  Окт.'!BZ39:CA39+'[11]МЕТАЛЛОСТРОЙ  Нояб.'!BZ39:CA39,'[11]МЕТАЛЛОСТРОЙ  Нояб.'!BZ39:CA39,'[12]МЕТАЛЛОСТРОЙ  Дек.'!BZ39:CA39)</f>
        <v>3</v>
      </c>
      <c r="CB44" s="47"/>
      <c r="CC44" s="49">
        <f>SUM('[1]МЕТАЛЛОСТРОЙ Янв.'!CB39:CC39,'[2]МЕТАЛЛОСТРОЙ Февр.'!CB39:CC39,'[3]МЕТАЛЛОСТРОЙ Март'!CB39:CC39,'[4]МЕТАЛЛОСТРОЙ  Апр.'!CB39:CC39,'[5]МЕТАЛЛОСТРОЙ Май'!CB39:CC39,'[6]МЕТАЛЛОСТРОЙ Июнь'!CB39:CC39,'[7]МЕТАЛЛОСТРОЙ  Июль'!CB39:CC39,'[8]МЕТАЛЛОСТРОЙ  Авг.'!CB39:CC39,'[9]МЕТАЛЛОСТРОЙ  Сент.'!CB39:CC39,'[10]МЕТАЛЛОСТРОЙ  Окт.'!CB39:CC39+'[11]МЕТАЛЛОСТРОЙ  Нояб.'!CB39:CC39,'[11]МЕТАЛЛОСТРОЙ  Нояб.'!CB39:CC39,'[12]МЕТАЛЛОСТРОЙ  Дек.'!CB39:CC39)</f>
        <v>0</v>
      </c>
      <c r="CD44" s="47"/>
      <c r="CE44" s="49">
        <f>SUM('[1]МЕТАЛЛОСТРОЙ Янв.'!CD39:CE39,'[2]МЕТАЛЛОСТРОЙ Февр.'!CD39:CE39,'[3]МЕТАЛЛОСТРОЙ Март'!CD39:CE39,'[4]МЕТАЛЛОСТРОЙ  Апр.'!CD39:CE39,'[5]МЕТАЛЛОСТРОЙ Май'!CD39:CE39,'[6]МЕТАЛЛОСТРОЙ Июнь'!CD39:CE39,'[7]МЕТАЛЛОСТРОЙ  Июль'!CD39:CE39,'[8]МЕТАЛЛОСТРОЙ  Авг.'!CD39:CE39,'[9]МЕТАЛЛОСТРОЙ  Сент.'!CD39:CE39,'[10]МЕТАЛЛОСТРОЙ  Окт.'!CD39:CE39+'[11]МЕТАЛЛОСТРОЙ  Нояб.'!CD39:CE39,'[11]МЕТАЛЛОСТРОЙ  Нояб.'!CD39:CE39,'[12]МЕТАЛЛОСТРОЙ  Дек.'!CD39:CE39)</f>
        <v>0</v>
      </c>
      <c r="CF44" s="47"/>
      <c r="CG44" s="49">
        <f>SUM('[1]МЕТАЛЛОСТРОЙ Янв.'!CF39:CG39,'[2]МЕТАЛЛОСТРОЙ Февр.'!CF39:CG39,'[3]МЕТАЛЛОСТРОЙ Март'!CF39:CG39,'[4]МЕТАЛЛОСТРОЙ  Апр.'!CF39:CG39,'[5]МЕТАЛЛОСТРОЙ Май'!CF39:CG39,'[6]МЕТАЛЛОСТРОЙ Июнь'!CF39:CG39,'[7]МЕТАЛЛОСТРОЙ  Июль'!CF39:CG39,'[8]МЕТАЛЛОСТРОЙ  Авг.'!CF39:CG39,'[9]МЕТАЛЛОСТРОЙ  Сент.'!CF39:CG39,'[10]МЕТАЛЛОСТРОЙ  Окт.'!CF39:CG39+'[11]МЕТАЛЛОСТРОЙ  Нояб.'!CF39:CG39,'[11]МЕТАЛЛОСТРОЙ  Нояб.'!CF39:CG39,'[12]МЕТАЛЛОСТРОЙ  Дек.'!CF39:CG39)</f>
        <v>0</v>
      </c>
      <c r="CH44" s="47"/>
      <c r="CI44" s="49">
        <f>SUM('[1]МЕТАЛЛОСТРОЙ Янв.'!CH39:CI39,'[2]МЕТАЛЛОСТРОЙ Февр.'!CH39:CI39,'[3]МЕТАЛЛОСТРОЙ Март'!CH39:CI39,'[4]МЕТАЛЛОСТРОЙ  Апр.'!CH39:CI39,'[5]МЕТАЛЛОСТРОЙ Май'!CH39:CI39,'[6]МЕТАЛЛОСТРОЙ Июнь'!CH39:CI39,'[7]МЕТАЛЛОСТРОЙ  Июль'!CH39:CI39,'[8]МЕТАЛЛОСТРОЙ  Авг.'!CH39:CI39,'[9]МЕТАЛЛОСТРОЙ  Сент.'!CH39:CI39,'[10]МЕТАЛЛОСТРОЙ  Окт.'!CH39:CI39+'[11]МЕТАЛЛОСТРОЙ  Нояб.'!CH39:CI39,'[11]МЕТАЛЛОСТРОЙ  Нояб.'!CH39:CI39,'[12]МЕТАЛЛОСТРОЙ  Дек.'!CH39:CI39)</f>
        <v>0</v>
      </c>
      <c r="CJ44" s="47"/>
      <c r="CK44" s="49">
        <f>SUM('[1]МЕТАЛЛОСТРОЙ Янв.'!CJ39:CK39,'[2]МЕТАЛЛОСТРОЙ Февр.'!CJ39:CK39,'[3]МЕТАЛЛОСТРОЙ Март'!CJ39:CK39,'[4]МЕТАЛЛОСТРОЙ  Апр.'!CJ39:CK39,'[5]МЕТАЛЛОСТРОЙ Май'!CJ39:CK39,'[6]МЕТАЛЛОСТРОЙ Июнь'!CJ39:CK39,'[7]МЕТАЛЛОСТРОЙ  Июль'!CJ39:CK39,'[8]МЕТАЛЛОСТРОЙ  Авг.'!CJ39:CK39,'[9]МЕТАЛЛОСТРОЙ  Сент.'!CJ39:CK39,'[10]МЕТАЛЛОСТРОЙ  Окт.'!CJ39:CK39+'[11]МЕТАЛЛОСТРОЙ  Нояб.'!CJ39:CK39,'[11]МЕТАЛЛОСТРОЙ  Нояб.'!CJ39:CK39,'[12]МЕТАЛЛОСТРОЙ  Дек.'!CJ39:CK39)</f>
        <v>0</v>
      </c>
      <c r="CL44" s="47"/>
      <c r="CM44" s="49">
        <f>SUM('[1]МЕТАЛЛОСТРОЙ Янв.'!CL39:CM39,'[2]МЕТАЛЛОСТРОЙ Февр.'!CL39:CM39,'[3]МЕТАЛЛОСТРОЙ Март'!CL39:CM39,'[4]МЕТАЛЛОСТРОЙ  Апр.'!CL39:CM39,'[5]МЕТАЛЛОСТРОЙ Май'!CL39:CM39,'[6]МЕТАЛЛОСТРОЙ Июнь'!CL39:CM39,'[7]МЕТАЛЛОСТРОЙ  Июль'!CL39:CM39,'[8]МЕТАЛЛОСТРОЙ  Авг.'!CL39:CM39,'[9]МЕТАЛЛОСТРОЙ  Сент.'!CL39:CM39,'[10]МЕТАЛЛОСТРОЙ  Окт.'!CL39:CM39+'[11]МЕТАЛЛОСТРОЙ  Нояб.'!CL39:CM39,'[11]МЕТАЛЛОСТРОЙ  Нояб.'!CL39:CM39,'[12]МЕТАЛЛОСТРОЙ  Дек.'!CL39:CM39)</f>
        <v>0</v>
      </c>
      <c r="CN44" s="47"/>
      <c r="CO44" s="49">
        <f>SUM('[1]МЕТАЛЛОСТРОЙ Янв.'!CN39:CO39,'[2]МЕТАЛЛОСТРОЙ Февр.'!CN39:CO39,'[3]МЕТАЛЛОСТРОЙ Март'!CN39:CO39,'[4]МЕТАЛЛОСТРОЙ  Апр.'!CN39:CO39,'[5]МЕТАЛЛОСТРОЙ Май'!CN39:CO39,'[6]МЕТАЛЛОСТРОЙ Июнь'!CN39:CO39,'[7]МЕТАЛЛОСТРОЙ  Июль'!CN39:CO39,'[8]МЕТАЛЛОСТРОЙ  Авг.'!CN39:CO39,'[9]МЕТАЛЛОСТРОЙ  Сент.'!CN39:CO39,'[10]МЕТАЛЛОСТРОЙ  Окт.'!CN39:CO39+'[11]МЕТАЛЛОСТРОЙ  Нояб.'!CN39:CO39,'[11]МЕТАЛЛОСТРОЙ  Нояб.'!CN39:CO39,'[12]МЕТАЛЛОСТРОЙ  Дек.'!CN39:CO39)</f>
        <v>0</v>
      </c>
      <c r="CQ44" s="94"/>
    </row>
    <row r="45" spans="1:95" ht="15.95" customHeight="1" x14ac:dyDescent="0.25">
      <c r="A45" s="198"/>
      <c r="B45" s="233" t="s">
        <v>26</v>
      </c>
      <c r="C45" s="22" t="s">
        <v>5</v>
      </c>
      <c r="D45" s="47"/>
      <c r="E45" s="49">
        <f>SUM('[1]МЕТАЛЛОСТРОЙ Янв.'!D40:E40,'[2]МЕТАЛЛОСТРОЙ Февр.'!D40:E40,'[3]МЕТАЛЛОСТРОЙ Март'!D40:E40,'[4]МЕТАЛЛОСТРОЙ  Апр.'!D40:E40,'[5]МЕТАЛЛОСТРОЙ Май'!D40:E40,'[6]МЕТАЛЛОСТРОЙ Июнь'!D40:E40,'[7]МЕТАЛЛОСТРОЙ  Июль'!D40:E40,'[8]МЕТАЛЛОСТРОЙ  Авг.'!D40:E40,'[9]МЕТАЛЛОСТРОЙ  Сент.'!D40:E40,'[10]МЕТАЛЛОСТРОЙ  Окт.'!D40:E40+'[11]МЕТАЛЛОСТРОЙ  Нояб.'!D40:E40,'[11]МЕТАЛЛОСТРОЙ  Нояб.'!D40:E40,'[12]МЕТАЛЛОСТРОЙ  Дек.'!D40:E40)</f>
        <v>0</v>
      </c>
      <c r="F45" s="47"/>
      <c r="G45" s="49">
        <f>SUM('[1]МЕТАЛЛОСТРОЙ Янв.'!F40:G40,'[2]МЕТАЛЛОСТРОЙ Февр.'!F40:G40,'[3]МЕТАЛЛОСТРОЙ Март'!F40:G40,'[4]МЕТАЛЛОСТРОЙ  Апр.'!F40:G40,'[5]МЕТАЛЛОСТРОЙ Май'!F40:G40,'[6]МЕТАЛЛОСТРОЙ Июнь'!F40:G40,'[7]МЕТАЛЛОСТРОЙ  Июль'!F40:G40,'[8]МЕТАЛЛОСТРОЙ  Авг.'!F40:G40,'[9]МЕТАЛЛОСТРОЙ  Сент.'!F40:G40,'[10]МЕТАЛЛОСТРОЙ  Окт.'!F40:G40+'[11]МЕТАЛЛОСТРОЙ  Нояб.'!F40:G40,'[11]МЕТАЛЛОСТРОЙ  Нояб.'!F40:G40,'[12]МЕТАЛЛОСТРОЙ  Дек.'!F40:G40)</f>
        <v>7.27</v>
      </c>
      <c r="H45" s="47"/>
      <c r="I45" s="49">
        <f>SUM('[1]МЕТАЛЛОСТРОЙ Янв.'!H40:I40,'[2]МЕТАЛЛОСТРОЙ Февр.'!H40:I40,'[3]МЕТАЛЛОСТРОЙ Март'!H40:I40,'[4]МЕТАЛЛОСТРОЙ  Апр.'!H40:I40,'[5]МЕТАЛЛОСТРОЙ Май'!H40:I40,'[6]МЕТАЛЛОСТРОЙ Июнь'!H40:I40,'[7]МЕТАЛЛОСТРОЙ  Июль'!H40:I40,'[8]МЕТАЛЛОСТРОЙ  Авг.'!H40:I40,'[9]МЕТАЛЛОСТРОЙ  Сент.'!H40:I40,'[10]МЕТАЛЛОСТРОЙ  Окт.'!H40:I40+'[11]МЕТАЛЛОСТРОЙ  Нояб.'!H40:I40,'[11]МЕТАЛЛОСТРОЙ  Нояб.'!H40:I40,'[12]МЕТАЛЛОСТРОЙ  Дек.'!H40:I40)</f>
        <v>0</v>
      </c>
      <c r="J45" s="84">
        <v>80</v>
      </c>
      <c r="K45" s="49">
        <f>SUM('[1]МЕТАЛЛОСТРОЙ Янв.'!J40:K40,'[2]МЕТАЛЛОСТРОЙ Февр.'!J40:K40,'[3]МЕТАЛЛОСТРОЙ Март'!J40:K40,'[4]МЕТАЛЛОСТРОЙ  Апр.'!J40:K40,'[5]МЕТАЛЛОСТРОЙ Май'!J40:K40,'[6]МЕТАЛЛОСТРОЙ Июнь'!J40:K40,'[7]МЕТАЛЛОСТРОЙ  Июль'!J40:K40,'[8]МЕТАЛЛОСТРОЙ  Авг.'!J40:K40,'[9]МЕТАЛЛОСТРОЙ  Сент.'!J40:K40,'[10]МЕТАЛЛОСТРОЙ  Окт.'!J40:K40+'[11]МЕТАЛЛОСТРОЙ  Нояб.'!J40:K40,'[11]МЕТАЛЛОСТРОЙ  Нояб.'!J40:K40,'[12]МЕТАЛЛОСТРОЙ  Дек.'!J40:K40)</f>
        <v>0</v>
      </c>
      <c r="L45" s="47"/>
      <c r="M45" s="49">
        <f>SUM('[1]МЕТАЛЛОСТРОЙ Янв.'!L40:M40,'[2]МЕТАЛЛОСТРОЙ Февр.'!L40:M40,'[3]МЕТАЛЛОСТРОЙ Март'!L40:M40,'[4]МЕТАЛЛОСТРОЙ  Апр.'!L40:M40,'[5]МЕТАЛЛОСТРОЙ Май'!L40:M40,'[6]МЕТАЛЛОСТРОЙ Июнь'!L40:M40,'[7]МЕТАЛЛОСТРОЙ  Июль'!L40:M40,'[8]МЕТАЛЛОСТРОЙ  Авг.'!L40:M40,'[9]МЕТАЛЛОСТРОЙ  Сент.'!L40:M40,'[10]МЕТАЛЛОСТРОЙ  Окт.'!L40:M40+'[11]МЕТАЛЛОСТРОЙ  Нояб.'!L40:M40,'[11]МЕТАЛЛОСТРОЙ  Нояб.'!L40:M40,'[12]МЕТАЛЛОСТРОЙ  Дек.'!L40:M40)</f>
        <v>0</v>
      </c>
      <c r="N45" s="47"/>
      <c r="O45" s="49">
        <f>SUM('[1]МЕТАЛЛОСТРОЙ Янв.'!N40:O40,'[2]МЕТАЛЛОСТРОЙ Февр.'!N40:O40,'[3]МЕТАЛЛОСТРОЙ Март'!N40:O40,'[4]МЕТАЛЛОСТРОЙ  Апр.'!N40:O40,'[5]МЕТАЛЛОСТРОЙ Май'!N40:O40,'[6]МЕТАЛЛОСТРОЙ Июнь'!N40:O40,'[7]МЕТАЛЛОСТРОЙ  Июль'!N40:O40,'[8]МЕТАЛЛОСТРОЙ  Авг.'!N40:O40,'[9]МЕТАЛЛОСТРОЙ  Сент.'!N40:O40,'[10]МЕТАЛЛОСТРОЙ  Окт.'!N40:O40+'[11]МЕТАЛЛОСТРОЙ  Нояб.'!N40:O40,'[11]МЕТАЛЛОСТРОЙ  Нояб.'!N40:O40,'[12]МЕТАЛЛОСТРОЙ  Дек.'!N40:O40)</f>
        <v>0</v>
      </c>
      <c r="P45" s="47"/>
      <c r="Q45" s="49">
        <f>SUM('[1]МЕТАЛЛОСТРОЙ Янв.'!P40:Q40,'[2]МЕТАЛЛОСТРОЙ Февр.'!P40:Q40,'[3]МЕТАЛЛОСТРОЙ Март'!P40:Q40,'[4]МЕТАЛЛОСТРОЙ  Апр.'!P40:Q40,'[5]МЕТАЛЛОСТРОЙ Май'!P40:Q40,'[6]МЕТАЛЛОСТРОЙ Июнь'!P40:Q40,'[7]МЕТАЛЛОСТРОЙ  Июль'!P40:Q40,'[8]МЕТАЛЛОСТРОЙ  Авг.'!P40:Q40,'[9]МЕТАЛЛОСТРОЙ  Сент.'!P40:Q40,'[10]МЕТАЛЛОСТРОЙ  Окт.'!P40:Q40+'[11]МЕТАЛЛОСТРОЙ  Нояб.'!P40:Q40,'[11]МЕТАЛЛОСТРОЙ  Нояб.'!P40:Q40,'[12]МЕТАЛЛОСТРОЙ  Дек.'!P40:Q40)</f>
        <v>0</v>
      </c>
      <c r="R45" s="47"/>
      <c r="S45" s="49">
        <f>SUM('[1]МЕТАЛЛОСТРОЙ Янв.'!R40:S40,'[2]МЕТАЛЛОСТРОЙ Февр.'!R40:S40,'[3]МЕТАЛЛОСТРОЙ Март'!R40:S40,'[4]МЕТАЛЛОСТРОЙ  Апр.'!R40:S40,'[5]МЕТАЛЛОСТРОЙ Май'!R40:S40,'[6]МЕТАЛЛОСТРОЙ Июнь'!R40:S40,'[7]МЕТАЛЛОСТРОЙ  Июль'!R40:S40,'[8]МЕТАЛЛОСТРОЙ  Авг.'!R40:S40,'[9]МЕТАЛЛОСТРОЙ  Сент.'!R40:S40,'[10]МЕТАЛЛОСТРОЙ  Окт.'!R40:S40+'[11]МЕТАЛЛОСТРОЙ  Нояб.'!R40:S40,'[11]МЕТАЛЛОСТРОЙ  Нояб.'!R40:S40,'[12]МЕТАЛЛОСТРОЙ  Дек.'!R40:S40)</f>
        <v>0.60199999999999998</v>
      </c>
      <c r="T45" s="47"/>
      <c r="U45" s="49">
        <f>SUM('[1]МЕТАЛЛОСТРОЙ Янв.'!T40:U40,'[2]МЕТАЛЛОСТРОЙ Февр.'!T40:U40,'[3]МЕТАЛЛОСТРОЙ Март'!T40:U40,'[4]МЕТАЛЛОСТРОЙ  Апр.'!T40:U40,'[5]МЕТАЛЛОСТРОЙ Май'!T40:U40,'[6]МЕТАЛЛОСТРОЙ Июнь'!T40:U40,'[7]МЕТАЛЛОСТРОЙ  Июль'!T40:U40,'[8]МЕТАЛЛОСТРОЙ  Авг.'!T40:U40,'[9]МЕТАЛЛОСТРОЙ  Сент.'!T40:U40,'[10]МЕТАЛЛОСТРОЙ  Окт.'!T40:U40+'[11]МЕТАЛЛОСТРОЙ  Нояб.'!T40:U40,'[11]МЕТАЛЛОСТРОЙ  Нояб.'!T40:U40,'[12]МЕТАЛЛОСТРОЙ  Дек.'!T40:U40)</f>
        <v>0</v>
      </c>
      <c r="V45" s="55">
        <v>100</v>
      </c>
      <c r="W45" s="49">
        <f>SUM('[1]МЕТАЛЛОСТРОЙ Янв.'!V40:W40,'[2]МЕТАЛЛОСТРОЙ Февр.'!V40:W40,'[3]МЕТАЛЛОСТРОЙ Март'!V40:W40,'[4]МЕТАЛЛОСТРОЙ  Апр.'!V40:W40,'[5]МЕТАЛЛОСТРОЙ Май'!V40:W40,'[6]МЕТАЛЛОСТРОЙ Июнь'!V40:W40,'[7]МЕТАЛЛОСТРОЙ  Июль'!V40:W40,'[8]МЕТАЛЛОСТРОЙ  Авг.'!V40:W40,'[9]МЕТАЛЛОСТРОЙ  Сент.'!V40:W40,'[10]МЕТАЛЛОСТРОЙ  Окт.'!V40:W40+'[11]МЕТАЛЛОСТРОЙ  Нояб.'!V40:W40,'[11]МЕТАЛЛОСТРОЙ  Нояб.'!V40:W40,'[12]МЕТАЛЛОСТРОЙ  Дек.'!V40:W40)</f>
        <v>0</v>
      </c>
      <c r="X45" s="55">
        <v>100</v>
      </c>
      <c r="Y45" s="49">
        <f>SUM('[1]МЕТАЛЛОСТРОЙ Янв.'!X40:Y40,'[2]МЕТАЛЛОСТРОЙ Февр.'!X40:Y40,'[3]МЕТАЛЛОСТРОЙ Март'!X40:Y40,'[4]МЕТАЛЛОСТРОЙ  Апр.'!X40:Y40,'[5]МЕТАЛЛОСТРОЙ Май'!X40:Y40,'[6]МЕТАЛЛОСТРОЙ Июнь'!X40:Y40,'[7]МЕТАЛЛОСТРОЙ  Июль'!X40:Y40,'[8]МЕТАЛЛОСТРОЙ  Авг.'!X40:Y40,'[9]МЕТАЛЛОСТРОЙ  Сент.'!X40:Y40,'[10]МЕТАЛЛОСТРОЙ  Окт.'!X40:Y40+'[11]МЕТАЛЛОСТРОЙ  Нояб.'!X40:Y40,'[11]МЕТАЛЛОСТРОЙ  Нояб.'!X40:Y40,'[12]МЕТАЛЛОСТРОЙ  Дек.'!X40:Y40)</f>
        <v>165.62900000000002</v>
      </c>
      <c r="Z45" s="55">
        <v>25</v>
      </c>
      <c r="AA45" s="49">
        <f>SUM('[1]МЕТАЛЛОСТРОЙ Янв.'!Z40:AA40,'[2]МЕТАЛЛОСТРОЙ Февр.'!Z40:AA40,'[3]МЕТАЛЛОСТРОЙ Март'!Z40:AA40,'[4]МЕТАЛЛОСТРОЙ  Апр.'!Z40:AA40,'[5]МЕТАЛЛОСТРОЙ Май'!Z40:AA40,'[6]МЕТАЛЛОСТРОЙ Июнь'!Z40:AA40,'[7]МЕТАЛЛОСТРОЙ  Июль'!Z40:AA40,'[8]МЕТАЛЛОСТРОЙ  Авг.'!Z40:AA40,'[9]МЕТАЛЛОСТРОЙ  Сент.'!Z40:AA40,'[10]МЕТАЛЛОСТРОЙ  Окт.'!Z40:AA40+'[11]МЕТАЛЛОСТРОЙ  Нояб.'!Z40:AA40,'[11]МЕТАЛЛОСТРОЙ  Нояб.'!Z40:AA40,'[12]МЕТАЛЛОСТРОЙ  Дек.'!Z40:AA40)</f>
        <v>24.724</v>
      </c>
      <c r="AB45" s="47"/>
      <c r="AC45" s="49">
        <f>SUM('[1]МЕТАЛЛОСТРОЙ Янв.'!AB40:AC40,'[2]МЕТАЛЛОСТРОЙ Февр.'!AB40:AC40,'[3]МЕТАЛЛОСТРОЙ Март'!AB40:AC40,'[4]МЕТАЛЛОСТРОЙ  Апр.'!AB40:AC40,'[5]МЕТАЛЛОСТРОЙ Май'!AB40:AC40,'[6]МЕТАЛЛОСТРОЙ Июнь'!AB40:AC40,'[7]МЕТАЛЛОСТРОЙ  Июль'!AB40:AC40,'[8]МЕТАЛЛОСТРОЙ  Авг.'!AB40:AC40,'[9]МЕТАЛЛОСТРОЙ  Сент.'!AB40:AC40,'[10]МЕТАЛЛОСТРОЙ  Окт.'!AB40:AC40+'[11]МЕТАЛЛОСТРОЙ  Нояб.'!AB40:AC40,'[11]МЕТАЛЛОСТРОЙ  Нояб.'!AB40:AC40,'[12]МЕТАЛЛОСТРОЙ  Дек.'!AB40:AC40)</f>
        <v>0</v>
      </c>
      <c r="AD45" s="47"/>
      <c r="AE45" s="49">
        <f>SUM('[1]МЕТАЛЛОСТРОЙ Янв.'!AD40:AE40,'[2]МЕТАЛЛОСТРОЙ Февр.'!AD40:AE40,'[3]МЕТАЛЛОСТРОЙ Март'!AD40:AE40,'[4]МЕТАЛЛОСТРОЙ  Апр.'!AD40:AE40,'[5]МЕТАЛЛОСТРОЙ Май'!AD40:AE40,'[6]МЕТАЛЛОСТРОЙ Июнь'!AD40:AE40,'[7]МЕТАЛЛОСТРОЙ  Июль'!AD40:AE40,'[8]МЕТАЛЛОСТРОЙ  Авг.'!AD40:AE40,'[9]МЕТАЛЛОСТРОЙ  Сент.'!AD40:AE40,'[10]МЕТАЛЛОСТРОЙ  Окт.'!AD40:AE40+'[11]МЕТАЛЛОСТРОЙ  Нояб.'!AD40:AE40,'[11]МЕТАЛЛОСТРОЙ  Нояб.'!AD40:AE40,'[12]МЕТАЛЛОСТРОЙ  Дек.'!AD40:AE40)</f>
        <v>0</v>
      </c>
      <c r="AF45" s="47"/>
      <c r="AG45" s="49">
        <f>SUM('[1]МЕТАЛЛОСТРОЙ Янв.'!AF40:AG40,'[2]МЕТАЛЛОСТРОЙ Февр.'!AF40:AG40,'[3]МЕТАЛЛОСТРОЙ Март'!AF40:AG40,'[4]МЕТАЛЛОСТРОЙ  Апр.'!AF40:AG40,'[5]МЕТАЛЛОСТРОЙ Май'!AF40:AG40,'[6]МЕТАЛЛОСТРОЙ Июнь'!AF40:AG40,'[7]МЕТАЛЛОСТРОЙ  Июль'!AF40:AG40,'[8]МЕТАЛЛОСТРОЙ  Авг.'!AF40:AG40,'[9]МЕТАЛЛОСТРОЙ  Сент.'!AF40:AG40,'[10]МЕТАЛЛОСТРОЙ  Окт.'!AF40:AG40+'[11]МЕТАЛЛОСТРОЙ  Нояб.'!AF40:AG40,'[11]МЕТАЛЛОСТРОЙ  Нояб.'!AF40:AG40,'[12]МЕТАЛЛОСТРОЙ  Дек.'!AF40:AG40)</f>
        <v>0</v>
      </c>
      <c r="AH45" s="47"/>
      <c r="AI45" s="49">
        <f>SUM('[1]МЕТАЛЛОСТРОЙ Янв.'!AH40:AI40,'[2]МЕТАЛЛОСТРОЙ Февр.'!AH40:AI40,'[3]МЕТАЛЛОСТРОЙ Март'!AH40:AI40,'[4]МЕТАЛЛОСТРОЙ  Апр.'!AH40:AI40,'[5]МЕТАЛЛОСТРОЙ Май'!AH40:AI40,'[6]МЕТАЛЛОСТРОЙ Июнь'!AH40:AI40,'[7]МЕТАЛЛОСТРОЙ  Июль'!AH40:AI40,'[8]МЕТАЛЛОСТРОЙ  Авг.'!AH40:AI40,'[9]МЕТАЛЛОСТРОЙ  Сент.'!AH40:AI40,'[10]МЕТАЛЛОСТРОЙ  Окт.'!AH40:AI40+'[11]МЕТАЛЛОСТРОЙ  Нояб.'!AH40:AI40,'[11]МЕТАЛЛОСТРОЙ  Нояб.'!AH40:AI40,'[12]МЕТАЛЛОСТРОЙ  Дек.'!AH40:AI40)</f>
        <v>0</v>
      </c>
      <c r="AJ45" s="47"/>
      <c r="AK45" s="49">
        <f>SUM('[1]МЕТАЛЛОСТРОЙ Янв.'!AJ40:AK40,'[2]МЕТАЛЛОСТРОЙ Февр.'!AJ40:AK40,'[3]МЕТАЛЛОСТРОЙ Март'!AJ40:AK40,'[4]МЕТАЛЛОСТРОЙ  Апр.'!AJ40:AK40,'[5]МЕТАЛЛОСТРОЙ Май'!AJ40:AK40,'[6]МЕТАЛЛОСТРОЙ Июнь'!AJ40:AK40,'[7]МЕТАЛЛОСТРОЙ  Июль'!AJ40:AK40,'[8]МЕТАЛЛОСТРОЙ  Авг.'!AJ40:AK40,'[9]МЕТАЛЛОСТРОЙ  Сент.'!AJ40:AK40,'[10]МЕТАЛЛОСТРОЙ  Окт.'!AJ40:AK40+'[11]МЕТАЛЛОСТРОЙ  Нояб.'!AJ40:AK40,'[11]МЕТАЛЛОСТРОЙ  Нояб.'!AJ40:AK40,'[12]МЕТАЛЛОСТРОЙ  Дек.'!AJ40:AK40)</f>
        <v>2.3650000000000002</v>
      </c>
      <c r="AL45" s="55">
        <v>40</v>
      </c>
      <c r="AM45" s="49">
        <f>SUM('[1]МЕТАЛЛОСТРОЙ Янв.'!AL40:AM40,'[2]МЕТАЛЛОСТРОЙ Февр.'!AL40:AM40,'[3]МЕТАЛЛОСТРОЙ Март'!AL40:AM40,'[4]МЕТАЛЛОСТРОЙ  Апр.'!AL40:AM40,'[5]МЕТАЛЛОСТРОЙ Май'!AL40:AM40,'[6]МЕТАЛЛОСТРОЙ Июнь'!AL40:AM40,'[7]МЕТАЛЛОСТРОЙ  Июль'!AL40:AM40,'[8]МЕТАЛЛОСТРОЙ  Авг.'!AL40:AM40,'[9]МЕТАЛЛОСТРОЙ  Сент.'!AL40:AM40,'[10]МЕТАЛЛОСТРОЙ  Окт.'!AL40:AM40+'[11]МЕТАЛЛОСТРОЙ  Нояб.'!AL40:AM40,'[11]МЕТАЛЛОСТРОЙ  Нояб.'!AL40:AM40,'[12]МЕТАЛЛОСТРОЙ  Дек.'!AL40:AM40)</f>
        <v>21.838999999999999</v>
      </c>
      <c r="AN45" s="55">
        <v>80</v>
      </c>
      <c r="AO45" s="49">
        <f>SUM('[1]МЕТАЛЛОСТРОЙ Янв.'!AN40:AO40,'[2]МЕТАЛЛОСТРОЙ Февр.'!AN40:AO40,'[3]МЕТАЛЛОСТРОЙ Март'!AN40:AO40,'[4]МЕТАЛЛОСТРОЙ  Апр.'!AN40:AO40,'[5]МЕТАЛЛОСТРОЙ Май'!AN40:AO40,'[6]МЕТАЛЛОСТРОЙ Июнь'!AN40:AO40,'[7]МЕТАЛЛОСТРОЙ  Июль'!AN40:AO40,'[8]МЕТАЛЛОСТРОЙ  Авг.'!AN40:AO40,'[9]МЕТАЛЛОСТРОЙ  Сент.'!AN40:AO40,'[10]МЕТАЛЛОСТРОЙ  Окт.'!AN40:AO40+'[11]МЕТАЛЛОСТРОЙ  Нояб.'!AN40:AO40,'[11]МЕТАЛЛОСТРОЙ  Нояб.'!AN40:AO40,'[12]МЕТАЛЛОСТРОЙ  Дек.'!AN40:AO40)</f>
        <v>4.7300000000000004</v>
      </c>
      <c r="AP45" s="47"/>
      <c r="AQ45" s="49">
        <f>SUM('[1]МЕТАЛЛОСТРОЙ Янв.'!AP40:AQ40,'[2]МЕТАЛЛОСТРОЙ Февр.'!AP40:AQ40,'[3]МЕТАЛЛОСТРОЙ Март'!AP40:AQ40,'[4]МЕТАЛЛОСТРОЙ  Апр.'!AP40:AQ40,'[5]МЕТАЛЛОСТРОЙ Май'!AP40:AQ40,'[6]МЕТАЛЛОСТРОЙ Июнь'!AP40:AQ40,'[7]МЕТАЛЛОСТРОЙ  Июль'!AP40:AQ40,'[8]МЕТАЛЛОСТРОЙ  Авг.'!AP40:AQ40,'[9]МЕТАЛЛОСТРОЙ  Сент.'!AP40:AQ40,'[10]МЕТАЛЛОСТРОЙ  Окт.'!AP40:AQ40+'[11]МЕТАЛЛОСТРОЙ  Нояб.'!AP40:AQ40,'[11]МЕТАЛЛОСТРОЙ  Нояб.'!AP40:AQ40,'[12]МЕТАЛЛОСТРОЙ  Дек.'!AP40:AQ40)</f>
        <v>2.3650000000000002</v>
      </c>
      <c r="AR45" s="47"/>
      <c r="AS45" s="49">
        <f>SUM('[1]МЕТАЛЛОСТРОЙ Янв.'!AR40:AS40,'[2]МЕТАЛЛОСТРОЙ Февр.'!AR40:AS40,'[3]МЕТАЛЛОСТРОЙ Март'!AR40:AS40,'[4]МЕТАЛЛОСТРОЙ  Апр.'!AR40:AS40,'[5]МЕТАЛЛОСТРОЙ Май'!AR40:AS40,'[6]МЕТАЛЛОСТРОЙ Июнь'!AR40:AS40,'[7]МЕТАЛЛОСТРОЙ  Июль'!AR40:AS40,'[8]МЕТАЛЛОСТРОЙ  Авг.'!AR40:AS40,'[9]МЕТАЛЛОСТРОЙ  Сент.'!AR40:AS40,'[10]МЕТАЛЛОСТРОЙ  Окт.'!AR40:AS40+'[11]МЕТАЛЛОСТРОЙ  Нояб.'!AR40:AS40,'[11]МЕТАЛЛОСТРОЙ  Нояб.'!AR40:AS40,'[12]МЕТАЛЛОСТРОЙ  Дек.'!AR40:AS40)</f>
        <v>0</v>
      </c>
      <c r="AT45" s="47"/>
      <c r="AU45" s="49">
        <f>SUM('[1]МЕТАЛЛОСТРОЙ Янв.'!AT40:AU40,'[2]МЕТАЛЛОСТРОЙ Февр.'!AT40:AU40,'[3]МЕТАЛЛОСТРОЙ Март'!AT40:AU40,'[4]МЕТАЛЛОСТРОЙ  Апр.'!AT40:AU40,'[5]МЕТАЛЛОСТРОЙ Май'!AT40:AU40,'[6]МЕТАЛЛОСТРОЙ Июнь'!AT40:AU40,'[7]МЕТАЛЛОСТРОЙ  Июль'!AT40:AU40,'[8]МЕТАЛЛОСТРОЙ  Авг.'!AT40:AU40,'[9]МЕТАЛЛОСТРОЙ  Сент.'!AT40:AU40,'[10]МЕТАЛЛОСТРОЙ  Окт.'!AT40:AU40+'[11]МЕТАЛЛОСТРОЙ  Нояб.'!AT40:AU40,'[11]МЕТАЛЛОСТРОЙ  Нояб.'!AT40:AU40,'[12]МЕТАЛЛОСТРОЙ  Дек.'!AT40:AU40)</f>
        <v>1.1379999999999999</v>
      </c>
      <c r="AV45" s="55">
        <v>90</v>
      </c>
      <c r="AW45" s="49">
        <f>SUM('[1]МЕТАЛЛОСТРОЙ Янв.'!AV40:AW40,'[2]МЕТАЛЛОСТРОЙ Февр.'!AV40:AW40,'[3]МЕТАЛЛОСТРОЙ Март'!AV40:AW40,'[4]МЕТАЛЛОСТРОЙ  Апр.'!AV40:AW40,'[5]МЕТАЛЛОСТРОЙ Май'!AV40:AW40,'[6]МЕТАЛЛОСТРОЙ Июнь'!AV40:AW40,'[7]МЕТАЛЛОСТРОЙ  Июль'!AV40:AW40,'[8]МЕТАЛЛОСТРОЙ  Авг.'!AV40:AW40,'[9]МЕТАЛЛОСТРОЙ  Сент.'!AV40:AW40,'[10]МЕТАЛЛОСТРОЙ  Окт.'!AV40:AW40+'[11]МЕТАЛЛОСТРОЙ  Нояб.'!AV40:AW40,'[11]МЕТАЛЛОСТРОЙ  Нояб.'!AV40:AW40,'[12]МЕТАЛЛОСТРОЙ  Дек.'!AV40:AW40)</f>
        <v>2.3069999999999999</v>
      </c>
      <c r="AX45" s="55">
        <v>90</v>
      </c>
      <c r="AY45" s="49">
        <f>SUM('[1]МЕТАЛЛОСТРОЙ Янв.'!AX40:AY40,'[2]МЕТАЛЛОСТРОЙ Февр.'!AX40:AY40,'[3]МЕТАЛЛОСТРОЙ Март'!AX40:AY40,'[4]МЕТАЛЛОСТРОЙ  Апр.'!AX40:AY40,'[5]МЕТАЛЛОСТРОЙ Май'!AX40:AY40,'[6]МЕТАЛЛОСТРОЙ Июнь'!AX40:AY40,'[7]МЕТАЛЛОСТРОЙ  Июль'!AX40:AY40,'[8]МЕТАЛЛОСТРОЙ  Авг.'!AX40:AY40,'[9]МЕТАЛЛОСТРОЙ  Сент.'!AX40:AY40,'[10]МЕТАЛЛОСТРОЙ  Окт.'!AX40:AY40+'[11]МЕТАЛЛОСТРОЙ  Нояб.'!AX40:AY40,'[11]МЕТАЛЛОСТРОЙ  Нояб.'!AX40:AY40,'[12]МЕТАЛЛОСТРОЙ  Дек.'!AX40:AY40)</f>
        <v>4.4880000000000004</v>
      </c>
      <c r="AZ45" s="55">
        <f>60+8</f>
        <v>68</v>
      </c>
      <c r="BA45" s="49">
        <f>SUM('[1]МЕТАЛЛОСТРОЙ Янв.'!AZ40:BA40,'[2]МЕТАЛЛОСТРОЙ Февр.'!AZ40:BA40,'[3]МЕТАЛЛОСТРОЙ Март'!AZ40:BA40,'[4]МЕТАЛЛОСТРОЙ  Апр.'!AZ40:BA40,'[5]МЕТАЛЛОСТРОЙ Май'!AZ40:BA40,'[6]МЕТАЛЛОСТРОЙ Июнь'!AZ40:BA40,'[7]МЕТАЛЛОСТРОЙ  Июль'!AZ40:BA40,'[8]МЕТАЛЛОСТРОЙ  Авг.'!AZ40:BA40,'[9]МЕТАЛЛОСТРОЙ  Сент.'!AZ40:BA40,'[10]МЕТАЛЛОСТРОЙ  Окт.'!AZ40:BA40+'[11]МЕТАЛЛОСТРОЙ  Нояб.'!AZ40:BA40,'[11]МЕТАЛЛОСТРОЙ  Нояб.'!AZ40:BA40,'[12]МЕТАЛЛОСТРОЙ  Дек.'!AZ40:BA40)</f>
        <v>2.41</v>
      </c>
      <c r="BB45" s="55">
        <v>30</v>
      </c>
      <c r="BC45" s="49">
        <f>SUM('[1]МЕТАЛЛОСТРОЙ Янв.'!BB40:BC40,'[2]МЕТАЛЛОСТРОЙ Февр.'!BB40:BC40,'[3]МЕТАЛЛОСТРОЙ Март'!BB40:BC40,'[4]МЕТАЛЛОСТРОЙ  Апр.'!BB40:BC40,'[5]МЕТАЛЛОСТРОЙ Май'!BB40:BC40,'[6]МЕТАЛЛОСТРОЙ Июнь'!BB40:BC40,'[7]МЕТАЛЛОСТРОЙ  Июль'!BB40:BC40,'[8]МЕТАЛЛОСТРОЙ  Авг.'!BB40:BC40,'[9]МЕТАЛЛОСТРОЙ  Сент.'!BB40:BC40,'[10]МЕТАЛЛОСТРОЙ  Окт.'!BB40:BC40+'[11]МЕТАЛЛОСТРОЙ  Нояб.'!BB40:BC40,'[11]МЕТАЛЛОСТРОЙ  Нояб.'!BB40:BC40,'[12]МЕТАЛЛОСТРОЙ  Дек.'!BB40:BC40)</f>
        <v>3.2930000000000001</v>
      </c>
      <c r="BD45" s="55">
        <v>60</v>
      </c>
      <c r="BE45" s="49">
        <f>SUM('[1]МЕТАЛЛОСТРОЙ Янв.'!BD40:BE40,'[2]МЕТАЛЛОСТРОЙ Февр.'!BD40:BE40,'[3]МЕТАЛЛОСТРОЙ Март'!BD40:BE40,'[4]МЕТАЛЛОСТРОЙ  Апр.'!BD40:BE40,'[5]МЕТАЛЛОСТРОЙ Май'!BD40:BE40,'[6]МЕТАЛЛОСТРОЙ Июнь'!BD40:BE40,'[7]МЕТАЛЛОСТРОЙ  Июль'!BD40:BE40,'[8]МЕТАЛЛОСТРОЙ  Авг.'!BD40:BE40,'[9]МЕТАЛЛОСТРОЙ  Сент.'!BD40:BE40,'[10]МЕТАЛЛОСТРОЙ  Окт.'!BD40:BE40+'[11]МЕТАЛЛОСТРОЙ  Нояб.'!BD40:BE40,'[11]МЕТАЛЛОСТРОЙ  Нояб.'!BD40:BE40,'[12]МЕТАЛЛОСТРОЙ  Дек.'!BD40:BE40)</f>
        <v>0</v>
      </c>
      <c r="BF45" s="55">
        <v>30</v>
      </c>
      <c r="BG45" s="49">
        <f>SUM('[1]МЕТАЛЛОСТРОЙ Янв.'!BF40:BG40,'[2]МЕТАЛЛОСТРОЙ Февр.'!BF40:BG40,'[3]МЕТАЛЛОСТРОЙ Март'!BF40:BG40,'[4]МЕТАЛЛОСТРОЙ  Апр.'!BF40:BG40,'[5]МЕТАЛЛОСТРОЙ Май'!BF40:BG40,'[6]МЕТАЛЛОСТРОЙ Июнь'!BF40:BG40,'[7]МЕТАЛЛОСТРОЙ  Июль'!BF40:BG40,'[8]МЕТАЛЛОСТРОЙ  Авг.'!BF40:BG40,'[9]МЕТАЛЛОСТРОЙ  Сент.'!BF40:BG40,'[10]МЕТАЛЛОСТРОЙ  Окт.'!BF40:BG40+'[11]МЕТАЛЛОСТРОЙ  Нояб.'!BF40:BG40,'[11]МЕТАЛЛОСТРОЙ  Нояб.'!BF40:BG40,'[12]МЕТАЛЛОСТРОЙ  Дек.'!BF40:BG40)</f>
        <v>2.4649999999999999</v>
      </c>
      <c r="BH45" s="47"/>
      <c r="BI45" s="49">
        <f>SUM('[1]МЕТАЛЛОСТРОЙ Янв.'!BH40:BI40,'[2]МЕТАЛЛОСТРОЙ Февр.'!BH40:BI40,'[3]МЕТАЛЛОСТРОЙ Март'!BH40:BI40,'[4]МЕТАЛЛОСТРОЙ  Апр.'!BH40:BI40,'[5]МЕТАЛЛОСТРОЙ Май'!BH40:BI40,'[6]МЕТАЛЛОСТРОЙ Июнь'!BH40:BI40,'[7]МЕТАЛЛОСТРОЙ  Июль'!BH40:BI40,'[8]МЕТАЛЛОСТРОЙ  Авг.'!BH40:BI40,'[9]МЕТАЛЛОСТРОЙ  Сент.'!BH40:BI40,'[10]МЕТАЛЛОСТРОЙ  Окт.'!BH40:BI40+'[11]МЕТАЛЛОСТРОЙ  Нояб.'!BH40:BI40,'[11]МЕТАЛЛОСТРОЙ  Нояб.'!BH40:BI40,'[12]МЕТАЛЛОСТРОЙ  Дек.'!BH40:BI40)</f>
        <v>0</v>
      </c>
      <c r="BJ45" s="47"/>
      <c r="BK45" s="49">
        <f>SUM('[1]МЕТАЛЛОСТРОЙ Янв.'!BJ40:BK40,'[2]МЕТАЛЛОСТРОЙ Февр.'!BJ40:BK40,'[3]МЕТАЛЛОСТРОЙ Март'!BJ40:BK40,'[4]МЕТАЛЛОСТРОЙ  Апр.'!BJ40:BK40,'[5]МЕТАЛЛОСТРОЙ Май'!BJ40:BK40,'[6]МЕТАЛЛОСТРОЙ Июнь'!BJ40:BK40,'[7]МЕТАЛЛОСТРОЙ  Июль'!BJ40:BK40,'[8]МЕТАЛЛОСТРОЙ  Авг.'!BJ40:BK40,'[9]МЕТАЛЛОСТРОЙ  Сент.'!BJ40:BK40,'[10]МЕТАЛЛОСТРОЙ  Окт.'!BJ40:BK40+'[11]МЕТАЛЛОСТРОЙ  Нояб.'!BJ40:BK40,'[11]МЕТАЛЛОСТРОЙ  Нояб.'!BJ40:BK40,'[12]МЕТАЛЛОСТРОЙ  Дек.'!BJ40:BK40)</f>
        <v>0</v>
      </c>
      <c r="BL45" s="47"/>
      <c r="BM45" s="49">
        <f>SUM('[1]МЕТАЛЛОСТРОЙ Янв.'!BL40:BM40,'[2]МЕТАЛЛОСТРОЙ Февр.'!BL40:BM40,'[3]МЕТАЛЛОСТРОЙ Март'!BL40:BM40,'[4]МЕТАЛЛОСТРОЙ  Апр.'!BL40:BM40,'[5]МЕТАЛЛОСТРОЙ Май'!BL40:BM40,'[6]МЕТАЛЛОСТРОЙ Июнь'!BL40:BM40,'[7]МЕТАЛЛОСТРОЙ  Июль'!BL40:BM40,'[8]МЕТАЛЛОСТРОЙ  Авг.'!BL40:BM40,'[9]МЕТАЛЛОСТРОЙ  Сент.'!BL40:BM40,'[10]МЕТАЛЛОСТРОЙ  Окт.'!BL40:BM40+'[11]МЕТАЛЛОСТРОЙ  Нояб.'!BL40:BM40,'[11]МЕТАЛЛОСТРОЙ  Нояб.'!BL40:BM40,'[12]МЕТАЛЛОСТРОЙ  Дек.'!BL40:BM40)</f>
        <v>5.0730000000000004</v>
      </c>
      <c r="BN45" s="55">
        <v>30</v>
      </c>
      <c r="BO45" s="49">
        <f>SUM('[1]МЕТАЛЛОСТРОЙ Янв.'!BN40:BO40,'[2]МЕТАЛЛОСТРОЙ Февр.'!BN40:BO40,'[3]МЕТАЛЛОСТРОЙ Март'!BN40:BO40,'[4]МЕТАЛЛОСТРОЙ  Апр.'!BN40:BO40,'[5]МЕТАЛЛОСТРОЙ Май'!BN40:BO40,'[6]МЕТАЛЛОСТРОЙ Июнь'!BN40:BO40,'[7]МЕТАЛЛОСТРОЙ  Июль'!BN40:BO40,'[8]МЕТАЛЛОСТРОЙ  Авг.'!BN40:BO40,'[9]МЕТАЛЛОСТРОЙ  Сент.'!BN40:BO40,'[10]МЕТАЛЛОСТРОЙ  Окт.'!BN40:BO40+'[11]МЕТАЛЛОСТРОЙ  Нояб.'!BN40:BO40,'[11]МЕТАЛЛОСТРОЙ  Нояб.'!BN40:BO40,'[12]МЕТАЛЛОСТРОЙ  Дек.'!BN40:BO40)</f>
        <v>5.617</v>
      </c>
      <c r="BP45" s="47"/>
      <c r="BQ45" s="49">
        <f>SUM('[1]МЕТАЛЛОСТРОЙ Янв.'!BP40:BQ40,'[2]МЕТАЛЛОСТРОЙ Февр.'!BP40:BQ40,'[3]МЕТАЛЛОСТРОЙ Март'!BP40:BQ40,'[4]МЕТАЛЛОСТРОЙ  Апр.'!BP40:BQ40,'[5]МЕТАЛЛОСТРОЙ Май'!BP40:BQ40,'[6]МЕТАЛЛОСТРОЙ Июнь'!BP40:BQ40,'[7]МЕТАЛЛОСТРОЙ  Июль'!BP40:BQ40,'[8]МЕТАЛЛОСТРОЙ  Авг.'!BP40:BQ40,'[9]МЕТАЛЛОСТРОЙ  Сент.'!BP40:BQ40,'[10]МЕТАЛЛОСТРОЙ  Окт.'!BP40:BQ40+'[11]МЕТАЛЛОСТРОЙ  Нояб.'!BP40:BQ40,'[11]МЕТАЛЛОСТРОЙ  Нояб.'!BP40:BQ40,'[12]МЕТАЛЛОСТРОЙ  Дек.'!BP40:BQ40)</f>
        <v>0</v>
      </c>
      <c r="BR45" s="47"/>
      <c r="BS45" s="49">
        <f>SUM('[1]МЕТАЛЛОСТРОЙ Янв.'!BR40:BS40,'[2]МЕТАЛЛОСТРОЙ Февр.'!BR40:BS40,'[3]МЕТАЛЛОСТРОЙ Март'!BR40:BS40,'[4]МЕТАЛЛОСТРОЙ  Апр.'!BR40:BS40,'[5]МЕТАЛЛОСТРОЙ Май'!BR40:BS40,'[6]МЕТАЛЛОСТРОЙ Июнь'!BR40:BS40,'[7]МЕТАЛЛОСТРОЙ  Июль'!BR40:BS40,'[8]МЕТАЛЛОСТРОЙ  Авг.'!BR40:BS40,'[9]МЕТАЛЛОСТРОЙ  Сент.'!BR40:BS40,'[10]МЕТАЛЛОСТРОЙ  Окт.'!BR40:BS40+'[11]МЕТАЛЛОСТРОЙ  Нояб.'!BR40:BS40,'[11]МЕТАЛЛОСТРОЙ  Нояб.'!BR40:BS40,'[12]МЕТАЛЛОСТРОЙ  Дек.'!BR40:BS40)</f>
        <v>10.143000000000001</v>
      </c>
      <c r="BT45" s="47"/>
      <c r="BU45" s="49">
        <f>SUM('[1]МЕТАЛЛОСТРОЙ Янв.'!BT40:BU40,'[2]МЕТАЛЛОСТРОЙ Февр.'!BT40:BU40,'[3]МЕТАЛЛОСТРОЙ Март'!BT40:BU40,'[4]МЕТАЛЛОСТРОЙ  Апр.'!BT40:BU40,'[5]МЕТАЛЛОСТРОЙ Май'!BT40:BU40,'[6]МЕТАЛЛОСТРОЙ Июнь'!BT40:BU40,'[7]МЕТАЛЛОСТРОЙ  Июль'!BT40:BU40,'[8]МЕТАЛЛОСТРОЙ  Авг.'!BT40:BU40,'[9]МЕТАЛЛОСТРОЙ  Сент.'!BT40:BU40,'[10]МЕТАЛЛОСТРОЙ  Окт.'!BT40:BU40+'[11]МЕТАЛЛОСТРОЙ  Нояб.'!BT40:BU40,'[11]МЕТАЛЛОСТРОЙ  Нояб.'!BT40:BU40,'[12]МЕТАЛЛОСТРОЙ  Дек.'!BT40:BU40)</f>
        <v>0</v>
      </c>
      <c r="BV45" s="47"/>
      <c r="BW45" s="49">
        <f>SUM('[1]МЕТАЛЛОСТРОЙ Янв.'!BV40:BW40,'[2]МЕТАЛЛОСТРОЙ Февр.'!BV40:BW40,'[3]МЕТАЛЛОСТРОЙ Март'!BV40:BW40,'[4]МЕТАЛЛОСТРОЙ  Апр.'!BV40:BW40,'[5]МЕТАЛЛОСТРОЙ Май'!BV40:BW40,'[6]МЕТАЛЛОСТРОЙ Июнь'!BV40:BW40,'[7]МЕТАЛЛОСТРОЙ  Июль'!BV40:BW40,'[8]МЕТАЛЛОСТРОЙ  Авг.'!BV40:BW40,'[9]МЕТАЛЛОСТРОЙ  Сент.'!BV40:BW40,'[10]МЕТАЛЛОСТРОЙ  Окт.'!BV40:BW40+'[11]МЕТАЛЛОСТРОЙ  Нояб.'!BV40:BW40,'[11]МЕТАЛЛОСТРОЙ  Нояб.'!BV40:BW40,'[12]МЕТАЛЛОСТРОЙ  Дек.'!BV40:BW40)</f>
        <v>0</v>
      </c>
      <c r="BX45" s="47"/>
      <c r="BY45" s="49">
        <f>SUM('[1]МЕТАЛЛОСТРОЙ Янв.'!BX40:BY40,'[2]МЕТАЛЛОСТРОЙ Февр.'!BX40:BY40,'[3]МЕТАЛЛОСТРОЙ Март'!BX40:BY40,'[4]МЕТАЛЛОСТРОЙ  Апр.'!BX40:BY40,'[5]МЕТАЛЛОСТРОЙ Май'!BX40:BY40,'[6]МЕТАЛЛОСТРОЙ Июнь'!BX40:BY40,'[7]МЕТАЛЛОСТРОЙ  Июль'!BX40:BY40,'[8]МЕТАЛЛОСТРОЙ  Авг.'!BX40:BY40,'[9]МЕТАЛЛОСТРОЙ  Сент.'!BX40:BY40,'[10]МЕТАЛЛОСТРОЙ  Окт.'!BX40:BY40+'[11]МЕТАЛЛОСТРОЙ  Нояб.'!BX40:BY40,'[11]МЕТАЛЛОСТРОЙ  Нояб.'!BX40:BY40,'[12]МЕТАЛЛОСТРОЙ  Дек.'!BX40:BY40)</f>
        <v>5.0730000000000004</v>
      </c>
      <c r="BZ45" s="47"/>
      <c r="CA45" s="49">
        <f>SUM('[1]МЕТАЛЛОСТРОЙ Янв.'!BZ40:CA40,'[2]МЕТАЛЛОСТРОЙ Февр.'!BZ40:CA40,'[3]МЕТАЛЛОСТРОЙ Март'!BZ40:CA40,'[4]МЕТАЛЛОСТРОЙ  Апр.'!BZ40:CA40,'[5]МЕТАЛЛОСТРОЙ Май'!BZ40:CA40,'[6]МЕТАЛЛОСТРОЙ Июнь'!BZ40:CA40,'[7]МЕТАЛЛОСТРОЙ  Июль'!BZ40:CA40,'[8]МЕТАЛЛОСТРОЙ  Авг.'!BZ40:CA40,'[9]МЕТАЛЛОСТРОЙ  Сент.'!BZ40:CA40,'[10]МЕТАЛЛОСТРОЙ  Окт.'!BZ40:CA40+'[11]МЕТАЛЛОСТРОЙ  Нояб.'!BZ40:CA40,'[11]МЕТАЛЛОСТРОЙ  Нояб.'!BZ40:CA40,'[12]МЕТАЛЛОСТРОЙ  Дек.'!BZ40:CA40)</f>
        <v>126.79599999999999</v>
      </c>
      <c r="CB45" s="47"/>
      <c r="CC45" s="49">
        <f>SUM('[1]МЕТАЛЛОСТРОЙ Янв.'!CB40:CC40,'[2]МЕТАЛЛОСТРОЙ Февр.'!CB40:CC40,'[3]МЕТАЛЛОСТРОЙ Март'!CB40:CC40,'[4]МЕТАЛЛОСТРОЙ  Апр.'!CB40:CC40,'[5]МЕТАЛЛОСТРОЙ Май'!CB40:CC40,'[6]МЕТАЛЛОСТРОЙ Июнь'!CB40:CC40,'[7]МЕТАЛЛОСТРОЙ  Июль'!CB40:CC40,'[8]МЕТАЛЛОСТРОЙ  Авг.'!CB40:CC40,'[9]МЕТАЛЛОСТРОЙ  Сент.'!CB40:CC40,'[10]МЕТАЛЛОСТРОЙ  Окт.'!CB40:CC40+'[11]МЕТАЛЛОСТРОЙ  Нояб.'!CB40:CC40,'[11]МЕТАЛЛОСТРОЙ  Нояб.'!CB40:CC40,'[12]МЕТАЛЛОСТРОЙ  Дек.'!CB40:CC40)</f>
        <v>0</v>
      </c>
      <c r="CD45" s="47"/>
      <c r="CE45" s="49">
        <f>SUM('[1]МЕТАЛЛОСТРОЙ Янв.'!CD40:CE40,'[2]МЕТАЛЛОСТРОЙ Февр.'!CD40:CE40,'[3]МЕТАЛЛОСТРОЙ Март'!CD40:CE40,'[4]МЕТАЛЛОСТРОЙ  Апр.'!CD40:CE40,'[5]МЕТАЛЛОСТРОЙ Май'!CD40:CE40,'[6]МЕТАЛЛОСТРОЙ Июнь'!CD40:CE40,'[7]МЕТАЛЛОСТРОЙ  Июль'!CD40:CE40,'[8]МЕТАЛЛОСТРОЙ  Авг.'!CD40:CE40,'[9]МЕТАЛЛОСТРОЙ  Сент.'!CD40:CE40,'[10]МЕТАЛЛОСТРОЙ  Окт.'!CD40:CE40+'[11]МЕТАЛЛОСТРОЙ  Нояб.'!CD40:CE40,'[11]МЕТАЛЛОСТРОЙ  Нояб.'!CD40:CE40,'[12]МЕТАЛЛОСТРОЙ  Дек.'!CD40:CE40)</f>
        <v>0</v>
      </c>
      <c r="CF45" s="47"/>
      <c r="CG45" s="49">
        <f>SUM('[1]МЕТАЛЛОСТРОЙ Янв.'!CF40:CG40,'[2]МЕТАЛЛОСТРОЙ Февр.'!CF40:CG40,'[3]МЕТАЛЛОСТРОЙ Март'!CF40:CG40,'[4]МЕТАЛЛОСТРОЙ  Апр.'!CF40:CG40,'[5]МЕТАЛЛОСТРОЙ Май'!CF40:CG40,'[6]МЕТАЛЛОСТРОЙ Июнь'!CF40:CG40,'[7]МЕТАЛЛОСТРОЙ  Июль'!CF40:CG40,'[8]МЕТАЛЛОСТРОЙ  Авг.'!CF40:CG40,'[9]МЕТАЛЛОСТРОЙ  Сент.'!CF40:CG40,'[10]МЕТАЛЛОСТРОЙ  Окт.'!CF40:CG40+'[11]МЕТАЛЛОСТРОЙ  Нояб.'!CF40:CG40,'[11]МЕТАЛЛОСТРОЙ  Нояб.'!CF40:CG40,'[12]МЕТАЛЛОСТРОЙ  Дек.'!CF40:CG40)</f>
        <v>0</v>
      </c>
      <c r="CH45" s="47"/>
      <c r="CI45" s="49">
        <f>SUM('[1]МЕТАЛЛОСТРОЙ Янв.'!CH40:CI40,'[2]МЕТАЛЛОСТРОЙ Февр.'!CH40:CI40,'[3]МЕТАЛЛОСТРОЙ Март'!CH40:CI40,'[4]МЕТАЛЛОСТРОЙ  Апр.'!CH40:CI40,'[5]МЕТАЛЛОСТРОЙ Май'!CH40:CI40,'[6]МЕТАЛЛОСТРОЙ Июнь'!CH40:CI40,'[7]МЕТАЛЛОСТРОЙ  Июль'!CH40:CI40,'[8]МЕТАЛЛОСТРОЙ  Авг.'!CH40:CI40,'[9]МЕТАЛЛОСТРОЙ  Сент.'!CH40:CI40,'[10]МЕТАЛЛОСТРОЙ  Окт.'!CH40:CI40+'[11]МЕТАЛЛОСТРОЙ  Нояб.'!CH40:CI40,'[11]МЕТАЛЛОСТРОЙ  Нояб.'!CH40:CI40,'[12]МЕТАЛЛОСТРОЙ  Дек.'!CH40:CI40)</f>
        <v>0</v>
      </c>
      <c r="CJ45" s="47"/>
      <c r="CK45" s="49">
        <f>SUM('[1]МЕТАЛЛОСТРОЙ Янв.'!CJ40:CK40,'[2]МЕТАЛЛОСТРОЙ Февр.'!CJ40:CK40,'[3]МЕТАЛЛОСТРОЙ Март'!CJ40:CK40,'[4]МЕТАЛЛОСТРОЙ  Апр.'!CJ40:CK40,'[5]МЕТАЛЛОСТРОЙ Май'!CJ40:CK40,'[6]МЕТАЛЛОСТРОЙ Июнь'!CJ40:CK40,'[7]МЕТАЛЛОСТРОЙ  Июль'!CJ40:CK40,'[8]МЕТАЛЛОСТРОЙ  Авг.'!CJ40:CK40,'[9]МЕТАЛЛОСТРОЙ  Сент.'!CJ40:CK40,'[10]МЕТАЛЛОСТРОЙ  Окт.'!CJ40:CK40+'[11]МЕТАЛЛОСТРОЙ  Нояб.'!CJ40:CK40,'[11]МЕТАЛЛОСТРОЙ  Нояб.'!CJ40:CK40,'[12]МЕТАЛЛОСТРОЙ  Дек.'!CJ40:CK40)</f>
        <v>0</v>
      </c>
      <c r="CL45" s="47"/>
      <c r="CM45" s="49">
        <f>SUM('[1]МЕТАЛЛОСТРОЙ Янв.'!CL40:CM40,'[2]МЕТАЛЛОСТРОЙ Февр.'!CL40:CM40,'[3]МЕТАЛЛОСТРОЙ Март'!CL40:CM40,'[4]МЕТАЛЛОСТРОЙ  Апр.'!CL40:CM40,'[5]МЕТАЛЛОСТРОЙ Май'!CL40:CM40,'[6]МЕТАЛЛОСТРОЙ Июнь'!CL40:CM40,'[7]МЕТАЛЛОСТРОЙ  Июль'!CL40:CM40,'[8]МЕТАЛЛОСТРОЙ  Авг.'!CL40:CM40,'[9]МЕТАЛЛОСТРОЙ  Сент.'!CL40:CM40,'[10]МЕТАЛЛОСТРОЙ  Окт.'!CL40:CM40+'[11]МЕТАЛЛОСТРОЙ  Нояб.'!CL40:CM40,'[11]МЕТАЛЛОСТРОЙ  Нояб.'!CL40:CM40,'[12]МЕТАЛЛОСТРОЙ  Дек.'!CL40:CM40)</f>
        <v>0</v>
      </c>
      <c r="CN45" s="47"/>
      <c r="CO45" s="49">
        <f>SUM('[1]МЕТАЛЛОСТРОЙ Янв.'!CN40:CO40,'[2]МЕТАЛЛОСТРОЙ Февр.'!CN40:CO40,'[3]МЕТАЛЛОСТРОЙ Март'!CN40:CO40,'[4]МЕТАЛЛОСТРОЙ  Апр.'!CN40:CO40,'[5]МЕТАЛЛОСТРОЙ Май'!CN40:CO40,'[6]МЕТАЛЛОСТРОЙ Июнь'!CN40:CO40,'[7]МЕТАЛЛОСТРОЙ  Июль'!CN40:CO40,'[8]МЕТАЛЛОСТРОЙ  Авг.'!CN40:CO40,'[9]МЕТАЛЛОСТРОЙ  Сент.'!CN40:CO40,'[10]МЕТАЛЛОСТРОЙ  Окт.'!CN40:CO40+'[11]МЕТАЛЛОСТРОЙ  Нояб.'!CN40:CO40,'[11]МЕТАЛЛОСТРОЙ  Нояб.'!CN40:CO40,'[12]МЕТАЛЛОСТРОЙ  Дек.'!CN40:CO40)</f>
        <v>0</v>
      </c>
      <c r="CQ45" s="94"/>
    </row>
    <row r="46" spans="1:95" ht="15.95" customHeight="1" x14ac:dyDescent="0.25">
      <c r="A46" s="198">
        <v>18</v>
      </c>
      <c r="B46" s="233" t="s">
        <v>28</v>
      </c>
      <c r="C46" s="24" t="s">
        <v>10</v>
      </c>
      <c r="D46" s="47"/>
      <c r="E46" s="49">
        <f>SUM('[1]МЕТАЛЛОСТРОЙ Янв.'!D41:E41,'[2]МЕТАЛЛОСТРОЙ Февр.'!D41:E41,'[3]МЕТАЛЛОСТРОЙ Март'!D41:E41,'[4]МЕТАЛЛОСТРОЙ  Апр.'!D41:E41,'[5]МЕТАЛЛОСТРОЙ Май'!D41:E41,'[6]МЕТАЛЛОСТРОЙ Июнь'!D41:E41,'[7]МЕТАЛЛОСТРОЙ  Июль'!D41:E41,'[8]МЕТАЛЛОСТРОЙ  Авг.'!D41:E41,'[9]МЕТАЛЛОСТРОЙ  Сент.'!D41:E41,'[10]МЕТАЛЛОСТРОЙ  Окт.'!D41:E41+'[11]МЕТАЛЛОСТРОЙ  Нояб.'!D41:E41,'[11]МЕТАЛЛОСТРОЙ  Нояб.'!D41:E41,'[12]МЕТАЛЛОСТРОЙ  Дек.'!D41:E41)</f>
        <v>0</v>
      </c>
      <c r="F46" s="47"/>
      <c r="G46" s="49">
        <f>SUM('[1]МЕТАЛЛОСТРОЙ Янв.'!F41:G41,'[2]МЕТАЛЛОСТРОЙ Февр.'!F41:G41,'[3]МЕТАЛЛОСТРОЙ Март'!F41:G41,'[4]МЕТАЛЛОСТРОЙ  Апр.'!F41:G41,'[5]МЕТАЛЛОСТРОЙ Май'!F41:G41,'[6]МЕТАЛЛОСТРОЙ Июнь'!F41:G41,'[7]МЕТАЛЛОСТРОЙ  Июль'!F41:G41,'[8]МЕТАЛЛОСТРОЙ  Авг.'!F41:G41,'[9]МЕТАЛЛОСТРОЙ  Сент.'!F41:G41,'[10]МЕТАЛЛОСТРОЙ  Окт.'!F41:G41+'[11]МЕТАЛЛОСТРОЙ  Нояб.'!F41:G41,'[11]МЕТАЛЛОСТРОЙ  Нояб.'!F41:G41,'[12]МЕТАЛЛОСТРОЙ  Дек.'!F41:G41)</f>
        <v>0</v>
      </c>
      <c r="H46" s="47"/>
      <c r="I46" s="49">
        <f>SUM('[1]МЕТАЛЛОСТРОЙ Янв.'!H41:I41,'[2]МЕТАЛЛОСТРОЙ Февр.'!H41:I41,'[3]МЕТАЛЛОСТРОЙ Март'!H41:I41,'[4]МЕТАЛЛОСТРОЙ  Апр.'!H41:I41,'[5]МЕТАЛЛОСТРОЙ Май'!H41:I41,'[6]МЕТАЛЛОСТРОЙ Июнь'!H41:I41,'[7]МЕТАЛЛОСТРОЙ  Июль'!H41:I41,'[8]МЕТАЛЛОСТРОЙ  Авг.'!H41:I41,'[9]МЕТАЛЛОСТРОЙ  Сент.'!H41:I41,'[10]МЕТАЛЛОСТРОЙ  Окт.'!H41:I41+'[11]МЕТАЛЛОСТРОЙ  Нояб.'!H41:I41,'[11]МЕТАЛЛОСТРОЙ  Нояб.'!H41:I41,'[12]МЕТАЛЛОСТРОЙ  Дек.'!H41:I41)</f>
        <v>2</v>
      </c>
      <c r="J46" s="47"/>
      <c r="K46" s="49">
        <f>SUM('[1]МЕТАЛЛОСТРОЙ Янв.'!J41:K41,'[2]МЕТАЛЛОСТРОЙ Февр.'!J41:K41,'[3]МЕТАЛЛОСТРОЙ Март'!J41:K41,'[4]МЕТАЛЛОСТРОЙ  Апр.'!J41:K41,'[5]МЕТАЛЛОСТРОЙ Май'!J41:K41,'[6]МЕТАЛЛОСТРОЙ Июнь'!J41:K41,'[7]МЕТАЛЛОСТРОЙ  Июль'!J41:K41,'[8]МЕТАЛЛОСТРОЙ  Авг.'!J41:K41,'[9]МЕТАЛЛОСТРОЙ  Сент.'!J41:K41,'[10]МЕТАЛЛОСТРОЙ  Окт.'!J41:K41+'[11]МЕТАЛЛОСТРОЙ  Нояб.'!J41:K41,'[11]МЕТАЛЛОСТРОЙ  Нояб.'!J41:K41,'[12]МЕТАЛЛОСТРОЙ  Дек.'!J41:K41)</f>
        <v>0</v>
      </c>
      <c r="L46" s="47"/>
      <c r="M46" s="49">
        <f>SUM('[1]МЕТАЛЛОСТРОЙ Янв.'!L41:M41,'[2]МЕТАЛЛОСТРОЙ Февр.'!L41:M41,'[3]МЕТАЛЛОСТРОЙ Март'!L41:M41,'[4]МЕТАЛЛОСТРОЙ  Апр.'!L41:M41,'[5]МЕТАЛЛОСТРОЙ Май'!L41:M41,'[6]МЕТАЛЛОСТРОЙ Июнь'!L41:M41,'[7]МЕТАЛЛОСТРОЙ  Июль'!L41:M41,'[8]МЕТАЛЛОСТРОЙ  Авг.'!L41:M41,'[9]МЕТАЛЛОСТРОЙ  Сент.'!L41:M41,'[10]МЕТАЛЛОСТРОЙ  Окт.'!L41:M41+'[11]МЕТАЛЛОСТРОЙ  Нояб.'!L41:M41,'[11]МЕТАЛЛОСТРОЙ  Нояб.'!L41:M41,'[12]МЕТАЛЛОСТРОЙ  Дек.'!L41:M41)</f>
        <v>0</v>
      </c>
      <c r="N46" s="47"/>
      <c r="O46" s="49">
        <f>SUM('[1]МЕТАЛЛОСТРОЙ Янв.'!N41:O41,'[2]МЕТАЛЛОСТРОЙ Февр.'!N41:O41,'[3]МЕТАЛЛОСТРОЙ Март'!N41:O41,'[4]МЕТАЛЛОСТРОЙ  Апр.'!N41:O41,'[5]МЕТАЛЛОСТРОЙ Май'!N41:O41,'[6]МЕТАЛЛОСТРОЙ Июнь'!N41:O41,'[7]МЕТАЛЛОСТРОЙ  Июль'!N41:O41,'[8]МЕТАЛЛОСТРОЙ  Авг.'!N41:O41,'[9]МЕТАЛЛОСТРОЙ  Сент.'!N41:O41,'[10]МЕТАЛЛОСТРОЙ  Окт.'!N41:O41+'[11]МЕТАЛЛОСТРОЙ  Нояб.'!N41:O41,'[11]МЕТАЛЛОСТРОЙ  Нояб.'!N41:O41,'[12]МЕТАЛЛОСТРОЙ  Дек.'!N41:O41)</f>
        <v>0</v>
      </c>
      <c r="P46" s="47"/>
      <c r="Q46" s="49">
        <f>SUM('[1]МЕТАЛЛОСТРОЙ Янв.'!P41:Q41,'[2]МЕТАЛЛОСТРОЙ Февр.'!P41:Q41,'[3]МЕТАЛЛОСТРОЙ Март'!P41:Q41,'[4]МЕТАЛЛОСТРОЙ  Апр.'!P41:Q41,'[5]МЕТАЛЛОСТРОЙ Май'!P41:Q41,'[6]МЕТАЛЛОСТРОЙ Июнь'!P41:Q41,'[7]МЕТАЛЛОСТРОЙ  Июль'!P41:Q41,'[8]МЕТАЛЛОСТРОЙ  Авг.'!P41:Q41,'[9]МЕТАЛЛОСТРОЙ  Сент.'!P41:Q41,'[10]МЕТАЛЛОСТРОЙ  Окт.'!P41:Q41+'[11]МЕТАЛЛОСТРОЙ  Нояб.'!P41:Q41,'[11]МЕТАЛЛОСТРОЙ  Нояб.'!P41:Q41,'[12]МЕТАЛЛОСТРОЙ  Дек.'!P41:Q41)</f>
        <v>0</v>
      </c>
      <c r="R46" s="47"/>
      <c r="S46" s="49">
        <f>SUM('[1]МЕТАЛЛОСТРОЙ Янв.'!R41:S41,'[2]МЕТАЛЛОСТРОЙ Февр.'!R41:S41,'[3]МЕТАЛЛОСТРОЙ Март'!R41:S41,'[4]МЕТАЛЛОСТРОЙ  Апр.'!R41:S41,'[5]МЕТАЛЛОСТРОЙ Май'!R41:S41,'[6]МЕТАЛЛОСТРОЙ Июнь'!R41:S41,'[7]МЕТАЛЛОСТРОЙ  Июль'!R41:S41,'[8]МЕТАЛЛОСТРОЙ  Авг.'!R41:S41,'[9]МЕТАЛЛОСТРОЙ  Сент.'!R41:S41,'[10]МЕТАЛЛОСТРОЙ  Окт.'!R41:S41+'[11]МЕТАЛЛОСТРОЙ  Нояб.'!R41:S41,'[11]МЕТАЛЛОСТРОЙ  Нояб.'!R41:S41,'[12]МЕТАЛЛОСТРОЙ  Дек.'!R41:S41)</f>
        <v>0</v>
      </c>
      <c r="T46" s="47"/>
      <c r="U46" s="49">
        <f>SUM('[1]МЕТАЛЛОСТРОЙ Янв.'!T41:U41,'[2]МЕТАЛЛОСТРОЙ Февр.'!T41:U41,'[3]МЕТАЛЛОСТРОЙ Март'!T41:U41,'[4]МЕТАЛЛОСТРОЙ  Апр.'!T41:U41,'[5]МЕТАЛЛОСТРОЙ Май'!T41:U41,'[6]МЕТАЛЛОСТРОЙ Июнь'!T41:U41,'[7]МЕТАЛЛОСТРОЙ  Июль'!T41:U41,'[8]МЕТАЛЛОСТРОЙ  Авг.'!T41:U41,'[9]МЕТАЛЛОСТРОЙ  Сент.'!T41:U41,'[10]МЕТАЛЛОСТРОЙ  Окт.'!T41:U41+'[11]МЕТАЛЛОСТРОЙ  Нояб.'!T41:U41,'[11]МЕТАЛЛОСТРОЙ  Нояб.'!T41:U41,'[12]МЕТАЛЛОСТРОЙ  Дек.'!T41:U41)</f>
        <v>0</v>
      </c>
      <c r="V46" s="47"/>
      <c r="W46" s="49">
        <f>SUM('[1]МЕТАЛЛОСТРОЙ Янв.'!V41:W41,'[2]МЕТАЛЛОСТРОЙ Февр.'!V41:W41,'[3]МЕТАЛЛОСТРОЙ Март'!V41:W41,'[4]МЕТАЛЛОСТРОЙ  Апр.'!V41:W41,'[5]МЕТАЛЛОСТРОЙ Май'!V41:W41,'[6]МЕТАЛЛОСТРОЙ Июнь'!V41:W41,'[7]МЕТАЛЛОСТРОЙ  Июль'!V41:W41,'[8]МЕТАЛЛОСТРОЙ  Авг.'!V41:W41,'[9]МЕТАЛЛОСТРОЙ  Сент.'!V41:W41,'[10]МЕТАЛЛОСТРОЙ  Окт.'!V41:W41+'[11]МЕТАЛЛОСТРОЙ  Нояб.'!V41:W41,'[11]МЕТАЛЛОСТРОЙ  Нояб.'!V41:W41,'[12]МЕТАЛЛОСТРОЙ  Дек.'!V41:W41)</f>
        <v>0</v>
      </c>
      <c r="X46" s="47"/>
      <c r="Y46" s="49">
        <f>SUM('[1]МЕТАЛЛОСТРОЙ Янв.'!X41:Y41,'[2]МЕТАЛЛОСТРОЙ Февр.'!X41:Y41,'[3]МЕТАЛЛОСТРОЙ Март'!X41:Y41,'[4]МЕТАЛЛОСТРОЙ  Апр.'!X41:Y41,'[5]МЕТАЛЛОСТРОЙ Май'!X41:Y41,'[6]МЕТАЛЛОСТРОЙ Июнь'!X41:Y41,'[7]МЕТАЛЛОСТРОЙ  Июль'!X41:Y41,'[8]МЕТАЛЛОСТРОЙ  Авг.'!X41:Y41,'[9]МЕТАЛЛОСТРОЙ  Сент.'!X41:Y41,'[10]МЕТАЛЛОСТРОЙ  Окт.'!X41:Y41+'[11]МЕТАЛЛОСТРОЙ  Нояб.'!X41:Y41,'[11]МЕТАЛЛОСТРОЙ  Нояб.'!X41:Y41,'[12]МЕТАЛЛОСТРОЙ  Дек.'!X41:Y41)</f>
        <v>0</v>
      </c>
      <c r="Z46" s="47"/>
      <c r="AA46" s="49">
        <f>SUM('[1]МЕТАЛЛОСТРОЙ Янв.'!Z41:AA41,'[2]МЕТАЛЛОСТРОЙ Февр.'!Z41:AA41,'[3]МЕТАЛЛОСТРОЙ Март'!Z41:AA41,'[4]МЕТАЛЛОСТРОЙ  Апр.'!Z41:AA41,'[5]МЕТАЛЛОСТРОЙ Май'!Z41:AA41,'[6]МЕТАЛЛОСТРОЙ Июнь'!Z41:AA41,'[7]МЕТАЛЛОСТРОЙ  Июль'!Z41:AA41,'[8]МЕТАЛЛОСТРОЙ  Авг.'!Z41:AA41,'[9]МЕТАЛЛОСТРОЙ  Сент.'!Z41:AA41,'[10]МЕТАЛЛОСТРОЙ  Окт.'!Z41:AA41+'[11]МЕТАЛЛОСТРОЙ  Нояб.'!Z41:AA41,'[11]МЕТАЛЛОСТРОЙ  Нояб.'!Z41:AA41,'[12]МЕТАЛЛОСТРОЙ  Дек.'!Z41:AA41)</f>
        <v>0</v>
      </c>
      <c r="AB46" s="47"/>
      <c r="AC46" s="49">
        <f>SUM('[1]МЕТАЛЛОСТРОЙ Янв.'!AB41:AC41,'[2]МЕТАЛЛОСТРОЙ Февр.'!AB41:AC41,'[3]МЕТАЛЛОСТРОЙ Март'!AB41:AC41,'[4]МЕТАЛЛОСТРОЙ  Апр.'!AB41:AC41,'[5]МЕТАЛЛОСТРОЙ Май'!AB41:AC41,'[6]МЕТАЛЛОСТРОЙ Июнь'!AB41:AC41,'[7]МЕТАЛЛОСТРОЙ  Июль'!AB41:AC41,'[8]МЕТАЛЛОСТРОЙ  Авг.'!AB41:AC41,'[9]МЕТАЛЛОСТРОЙ  Сент.'!AB41:AC41,'[10]МЕТАЛЛОСТРОЙ  Окт.'!AB41:AC41+'[11]МЕТАЛЛОСТРОЙ  Нояб.'!AB41:AC41,'[11]МЕТАЛЛОСТРОЙ  Нояб.'!AB41:AC41,'[12]МЕТАЛЛОСТРОЙ  Дек.'!AB41:AC41)</f>
        <v>0</v>
      </c>
      <c r="AD46" s="47"/>
      <c r="AE46" s="49">
        <f>SUM('[1]МЕТАЛЛОСТРОЙ Янв.'!AD41:AE41,'[2]МЕТАЛЛОСТРОЙ Февр.'!AD41:AE41,'[3]МЕТАЛЛОСТРОЙ Март'!AD41:AE41,'[4]МЕТАЛЛОСТРОЙ  Апр.'!AD41:AE41,'[5]МЕТАЛЛОСТРОЙ Май'!AD41:AE41,'[6]МЕТАЛЛОСТРОЙ Июнь'!AD41:AE41,'[7]МЕТАЛЛОСТРОЙ  Июль'!AD41:AE41,'[8]МЕТАЛЛОСТРОЙ  Авг.'!AD41:AE41,'[9]МЕТАЛЛОСТРОЙ  Сент.'!AD41:AE41,'[10]МЕТАЛЛОСТРОЙ  Окт.'!AD41:AE41+'[11]МЕТАЛЛОСТРОЙ  Нояб.'!AD41:AE41,'[11]МЕТАЛЛОСТРОЙ  Нояб.'!AD41:AE41,'[12]МЕТАЛЛОСТРОЙ  Дек.'!AD41:AE41)</f>
        <v>0</v>
      </c>
      <c r="AF46" s="47"/>
      <c r="AG46" s="49">
        <f>SUM('[1]МЕТАЛЛОСТРОЙ Янв.'!AF41:AG41,'[2]МЕТАЛЛОСТРОЙ Февр.'!AF41:AG41,'[3]МЕТАЛЛОСТРОЙ Март'!AF41:AG41,'[4]МЕТАЛЛОСТРОЙ  Апр.'!AF41:AG41,'[5]МЕТАЛЛОСТРОЙ Май'!AF41:AG41,'[6]МЕТАЛЛОСТРОЙ Июнь'!AF41:AG41,'[7]МЕТАЛЛОСТРОЙ  Июль'!AF41:AG41,'[8]МЕТАЛЛОСТРОЙ  Авг.'!AF41:AG41,'[9]МЕТАЛЛОСТРОЙ  Сент.'!AF41:AG41,'[10]МЕТАЛЛОСТРОЙ  Окт.'!AF41:AG41+'[11]МЕТАЛЛОСТРОЙ  Нояб.'!AF41:AG41,'[11]МЕТАЛЛОСТРОЙ  Нояб.'!AF41:AG41,'[12]МЕТАЛЛОСТРОЙ  Дек.'!AF41:AG41)</f>
        <v>0</v>
      </c>
      <c r="AH46" s="47"/>
      <c r="AI46" s="49">
        <f>SUM('[1]МЕТАЛЛОСТРОЙ Янв.'!AH41:AI41,'[2]МЕТАЛЛОСТРОЙ Февр.'!AH41:AI41,'[3]МЕТАЛЛОСТРОЙ Март'!AH41:AI41,'[4]МЕТАЛЛОСТРОЙ  Апр.'!AH41:AI41,'[5]МЕТАЛЛОСТРОЙ Май'!AH41:AI41,'[6]МЕТАЛЛОСТРОЙ Июнь'!AH41:AI41,'[7]МЕТАЛЛОСТРОЙ  Июль'!AH41:AI41,'[8]МЕТАЛЛОСТРОЙ  Авг.'!AH41:AI41,'[9]МЕТАЛЛОСТРОЙ  Сент.'!AH41:AI41,'[10]МЕТАЛЛОСТРОЙ  Окт.'!AH41:AI41+'[11]МЕТАЛЛОСТРОЙ  Нояб.'!AH41:AI41,'[11]МЕТАЛЛОСТРОЙ  Нояб.'!AH41:AI41,'[12]МЕТАЛЛОСТРОЙ  Дек.'!AH41:AI41)</f>
        <v>4</v>
      </c>
      <c r="AJ46" s="47"/>
      <c r="AK46" s="49">
        <f>SUM('[1]МЕТАЛЛОСТРОЙ Янв.'!AJ41:AK41,'[2]МЕТАЛЛОСТРОЙ Февр.'!AJ41:AK41,'[3]МЕТАЛЛОСТРОЙ Март'!AJ41:AK41,'[4]МЕТАЛЛОСТРОЙ  Апр.'!AJ41:AK41,'[5]МЕТАЛЛОСТРОЙ Май'!AJ41:AK41,'[6]МЕТАЛЛОСТРОЙ Июнь'!AJ41:AK41,'[7]МЕТАЛЛОСТРОЙ  Июль'!AJ41:AK41,'[8]МЕТАЛЛОСТРОЙ  Авг.'!AJ41:AK41,'[9]МЕТАЛЛОСТРОЙ  Сент.'!AJ41:AK41,'[10]МЕТАЛЛОСТРОЙ  Окт.'!AJ41:AK41+'[11]МЕТАЛЛОСТРОЙ  Нояб.'!AJ41:AK41,'[11]МЕТАЛЛОСТРОЙ  Нояб.'!AJ41:AK41,'[12]МЕТАЛЛОСТРОЙ  Дек.'!AJ41:AK41)</f>
        <v>5</v>
      </c>
      <c r="AL46" s="47"/>
      <c r="AM46" s="49">
        <f>SUM('[1]МЕТАЛЛОСТРОЙ Янв.'!AL41:AM41,'[2]МЕТАЛЛОСТРОЙ Февр.'!AL41:AM41,'[3]МЕТАЛЛОСТРОЙ Март'!AL41:AM41,'[4]МЕТАЛЛОСТРОЙ  Апр.'!AL41:AM41,'[5]МЕТАЛЛОСТРОЙ Май'!AL41:AM41,'[6]МЕТАЛЛОСТРОЙ Июнь'!AL41:AM41,'[7]МЕТАЛЛОСТРОЙ  Июль'!AL41:AM41,'[8]МЕТАЛЛОСТРОЙ  Авг.'!AL41:AM41,'[9]МЕТАЛЛОСТРОЙ  Сент.'!AL41:AM41,'[10]МЕТАЛЛОСТРОЙ  Окт.'!AL41:AM41+'[11]МЕТАЛЛОСТРОЙ  Нояб.'!AL41:AM41,'[11]МЕТАЛЛОСТРОЙ  Нояб.'!AL41:AM41,'[12]МЕТАЛЛОСТРОЙ  Дек.'!AL41:AM41)</f>
        <v>0</v>
      </c>
      <c r="AN46" s="47"/>
      <c r="AO46" s="49">
        <f>SUM('[1]МЕТАЛЛОСТРОЙ Янв.'!AN41:AO41,'[2]МЕТАЛЛОСТРОЙ Февр.'!AN41:AO41,'[3]МЕТАЛЛОСТРОЙ Март'!AN41:AO41,'[4]МЕТАЛЛОСТРОЙ  Апр.'!AN41:AO41,'[5]МЕТАЛЛОСТРОЙ Май'!AN41:AO41,'[6]МЕТАЛЛОСТРОЙ Июнь'!AN41:AO41,'[7]МЕТАЛЛОСТРОЙ  Июль'!AN41:AO41,'[8]МЕТАЛЛОСТРОЙ  Авг.'!AN41:AO41,'[9]МЕТАЛЛОСТРОЙ  Сент.'!AN41:AO41,'[10]МЕТАЛЛОСТРОЙ  Окт.'!AN41:AO41+'[11]МЕТАЛЛОСТРОЙ  Нояб.'!AN41:AO41,'[11]МЕТАЛЛОСТРОЙ  Нояб.'!AN41:AO41,'[12]МЕТАЛЛОСТРОЙ  Дек.'!AN41:AO41)</f>
        <v>0</v>
      </c>
      <c r="AP46" s="47"/>
      <c r="AQ46" s="49">
        <f>SUM('[1]МЕТАЛЛОСТРОЙ Янв.'!AP41:AQ41,'[2]МЕТАЛЛОСТРОЙ Февр.'!AP41:AQ41,'[3]МЕТАЛЛОСТРОЙ Март'!AP41:AQ41,'[4]МЕТАЛЛОСТРОЙ  Апр.'!AP41:AQ41,'[5]МЕТАЛЛОСТРОЙ Май'!AP41:AQ41,'[6]МЕТАЛЛОСТРОЙ Июнь'!AP41:AQ41,'[7]МЕТАЛЛОСТРОЙ  Июль'!AP41:AQ41,'[8]МЕТАЛЛОСТРОЙ  Авг.'!AP41:AQ41,'[9]МЕТАЛЛОСТРОЙ  Сент.'!AP41:AQ41,'[10]МЕТАЛЛОСТРОЙ  Окт.'!AP41:AQ41+'[11]МЕТАЛЛОСТРОЙ  Нояб.'!AP41:AQ41,'[11]МЕТАЛЛОСТРОЙ  Нояб.'!AP41:AQ41,'[12]МЕТАЛЛОСТРОЙ  Дек.'!AP41:AQ41)</f>
        <v>0</v>
      </c>
      <c r="AR46" s="47"/>
      <c r="AS46" s="49">
        <f>SUM('[1]МЕТАЛЛОСТРОЙ Янв.'!AR41:AS41,'[2]МЕТАЛЛОСТРОЙ Февр.'!AR41:AS41,'[3]МЕТАЛЛОСТРОЙ Март'!AR41:AS41,'[4]МЕТАЛЛОСТРОЙ  Апр.'!AR41:AS41,'[5]МЕТАЛЛОСТРОЙ Май'!AR41:AS41,'[6]МЕТАЛЛОСТРОЙ Июнь'!AR41:AS41,'[7]МЕТАЛЛОСТРОЙ  Июль'!AR41:AS41,'[8]МЕТАЛЛОСТРОЙ  Авг.'!AR41:AS41,'[9]МЕТАЛЛОСТРОЙ  Сент.'!AR41:AS41,'[10]МЕТАЛЛОСТРОЙ  Окт.'!AR41:AS41+'[11]МЕТАЛЛОСТРОЙ  Нояб.'!AR41:AS41,'[11]МЕТАЛЛОСТРОЙ  Нояб.'!AR41:AS41,'[12]МЕТАЛЛОСТРОЙ  Дек.'!AR41:AS41)</f>
        <v>0</v>
      </c>
      <c r="AT46" s="47"/>
      <c r="AU46" s="49">
        <f>SUM('[1]МЕТАЛЛОСТРОЙ Янв.'!AT41:AU41,'[2]МЕТАЛЛОСТРОЙ Февр.'!AT41:AU41,'[3]МЕТАЛЛОСТРОЙ Март'!AT41:AU41,'[4]МЕТАЛЛОСТРОЙ  Апр.'!AT41:AU41,'[5]МЕТАЛЛОСТРОЙ Май'!AT41:AU41,'[6]МЕТАЛЛОСТРОЙ Июнь'!AT41:AU41,'[7]МЕТАЛЛОСТРОЙ  Июль'!AT41:AU41,'[8]МЕТАЛЛОСТРОЙ  Авг.'!AT41:AU41,'[9]МЕТАЛЛОСТРОЙ  Сент.'!AT41:AU41,'[10]МЕТАЛЛОСТРОЙ  Окт.'!AT41:AU41+'[11]МЕТАЛЛОСТРОЙ  Нояб.'!AT41:AU41,'[11]МЕТАЛЛОСТРОЙ  Нояб.'!AT41:AU41,'[12]МЕТАЛЛОСТРОЙ  Дек.'!AT41:AU41)</f>
        <v>2</v>
      </c>
      <c r="AV46" s="47"/>
      <c r="AW46" s="49">
        <f>SUM('[1]МЕТАЛЛОСТРОЙ Янв.'!AV41:AW41,'[2]МЕТАЛЛОСТРОЙ Февр.'!AV41:AW41,'[3]МЕТАЛЛОСТРОЙ Март'!AV41:AW41,'[4]МЕТАЛЛОСТРОЙ  Апр.'!AV41:AW41,'[5]МЕТАЛЛОСТРОЙ Май'!AV41:AW41,'[6]МЕТАЛЛОСТРОЙ Июнь'!AV41:AW41,'[7]МЕТАЛЛОСТРОЙ  Июль'!AV41:AW41,'[8]МЕТАЛЛОСТРОЙ  Авг.'!AV41:AW41,'[9]МЕТАЛЛОСТРОЙ  Сент.'!AV41:AW41,'[10]МЕТАЛЛОСТРОЙ  Окт.'!AV41:AW41+'[11]МЕТАЛЛОСТРОЙ  Нояб.'!AV41:AW41,'[11]МЕТАЛЛОСТРОЙ  Нояб.'!AV41:AW41,'[12]МЕТАЛЛОСТРОЙ  Дек.'!AV41:AW41)</f>
        <v>0</v>
      </c>
      <c r="AX46" s="47"/>
      <c r="AY46" s="49">
        <f>SUM('[1]МЕТАЛЛОСТРОЙ Янв.'!AX41:AY41,'[2]МЕТАЛЛОСТРОЙ Февр.'!AX41:AY41,'[3]МЕТАЛЛОСТРОЙ Март'!AX41:AY41,'[4]МЕТАЛЛОСТРОЙ  Апр.'!AX41:AY41,'[5]МЕТАЛЛОСТРОЙ Май'!AX41:AY41,'[6]МЕТАЛЛОСТРОЙ Июнь'!AX41:AY41,'[7]МЕТАЛЛОСТРОЙ  Июль'!AX41:AY41,'[8]МЕТАЛЛОСТРОЙ  Авг.'!AX41:AY41,'[9]МЕТАЛЛОСТРОЙ  Сент.'!AX41:AY41,'[10]МЕТАЛЛОСТРОЙ  Окт.'!AX41:AY41+'[11]МЕТАЛЛОСТРОЙ  Нояб.'!AX41:AY41,'[11]МЕТАЛЛОСТРОЙ  Нояб.'!AX41:AY41,'[12]МЕТАЛЛОСТРОЙ  Дек.'!AX41:AY41)</f>
        <v>1</v>
      </c>
      <c r="AZ46" s="47"/>
      <c r="BA46" s="49">
        <f>SUM('[1]МЕТАЛЛОСТРОЙ Янв.'!AZ41:BA41,'[2]МЕТАЛЛОСТРОЙ Февр.'!AZ41:BA41,'[3]МЕТАЛЛОСТРОЙ Март'!AZ41:BA41,'[4]МЕТАЛЛОСТРОЙ  Апр.'!AZ41:BA41,'[5]МЕТАЛЛОСТРОЙ Май'!AZ41:BA41,'[6]МЕТАЛЛОСТРОЙ Июнь'!AZ41:BA41,'[7]МЕТАЛЛОСТРОЙ  Июль'!AZ41:BA41,'[8]МЕТАЛЛОСТРОЙ  Авг.'!AZ41:BA41,'[9]МЕТАЛЛОСТРОЙ  Сент.'!AZ41:BA41,'[10]МЕТАЛЛОСТРОЙ  Окт.'!AZ41:BA41+'[11]МЕТАЛЛОСТРОЙ  Нояб.'!AZ41:BA41,'[11]МЕТАЛЛОСТРОЙ  Нояб.'!AZ41:BA41,'[12]МЕТАЛЛОСТРОЙ  Дек.'!AZ41:BA41)</f>
        <v>0</v>
      </c>
      <c r="BB46" s="47"/>
      <c r="BC46" s="49">
        <f>SUM('[1]МЕТАЛЛОСТРОЙ Янв.'!BB41:BC41,'[2]МЕТАЛЛОСТРОЙ Февр.'!BB41:BC41,'[3]МЕТАЛЛОСТРОЙ Март'!BB41:BC41,'[4]МЕТАЛЛОСТРОЙ  Апр.'!BB41:BC41,'[5]МЕТАЛЛОСТРОЙ Май'!BB41:BC41,'[6]МЕТАЛЛОСТРОЙ Июнь'!BB41:BC41,'[7]МЕТАЛЛОСТРОЙ  Июль'!BB41:BC41,'[8]МЕТАЛЛОСТРОЙ  Авг.'!BB41:BC41,'[9]МЕТАЛЛОСТРОЙ  Сент.'!BB41:BC41,'[10]МЕТАЛЛОСТРОЙ  Окт.'!BB41:BC41+'[11]МЕТАЛЛОСТРОЙ  Нояб.'!BB41:BC41,'[11]МЕТАЛЛОСТРОЙ  Нояб.'!BB41:BC41,'[12]МЕТАЛЛОСТРОЙ  Дек.'!BB41:BC41)</f>
        <v>0</v>
      </c>
      <c r="BD46" s="47"/>
      <c r="BE46" s="49">
        <f>SUM('[1]МЕТАЛЛОСТРОЙ Янв.'!BD41:BE41,'[2]МЕТАЛЛОСТРОЙ Февр.'!BD41:BE41,'[3]МЕТАЛЛОСТРОЙ Март'!BD41:BE41,'[4]МЕТАЛЛОСТРОЙ  Апр.'!BD41:BE41,'[5]МЕТАЛЛОСТРОЙ Май'!BD41:BE41,'[6]МЕТАЛЛОСТРОЙ Июнь'!BD41:BE41,'[7]МЕТАЛЛОСТРОЙ  Июль'!BD41:BE41,'[8]МЕТАЛЛОСТРОЙ  Авг.'!BD41:BE41,'[9]МЕТАЛЛОСТРОЙ  Сент.'!BD41:BE41,'[10]МЕТАЛЛОСТРОЙ  Окт.'!BD41:BE41+'[11]МЕТАЛЛОСТРОЙ  Нояб.'!BD41:BE41,'[11]МЕТАЛЛОСТРОЙ  Нояб.'!BD41:BE41,'[12]МЕТАЛЛОСТРОЙ  Дек.'!BD41:BE41)</f>
        <v>0</v>
      </c>
      <c r="BF46" s="47"/>
      <c r="BG46" s="49">
        <f>SUM('[1]МЕТАЛЛОСТРОЙ Янв.'!BF41:BG41,'[2]МЕТАЛЛОСТРОЙ Февр.'!BF41:BG41,'[3]МЕТАЛЛОСТРОЙ Март'!BF41:BG41,'[4]МЕТАЛЛОСТРОЙ  Апр.'!BF41:BG41,'[5]МЕТАЛЛОСТРОЙ Май'!BF41:BG41,'[6]МЕТАЛЛОСТРОЙ Июнь'!BF41:BG41,'[7]МЕТАЛЛОСТРОЙ  Июль'!BF41:BG41,'[8]МЕТАЛЛОСТРОЙ  Авг.'!BF41:BG41,'[9]МЕТАЛЛОСТРОЙ  Сент.'!BF41:BG41,'[10]МЕТАЛЛОСТРОЙ  Окт.'!BF41:BG41+'[11]МЕТАЛЛОСТРОЙ  Нояб.'!BF41:BG41,'[11]МЕТАЛЛОСТРОЙ  Нояб.'!BF41:BG41,'[12]МЕТАЛЛОСТРОЙ  Дек.'!BF41:BG41)</f>
        <v>0</v>
      </c>
      <c r="BH46" s="47"/>
      <c r="BI46" s="49">
        <f>SUM('[1]МЕТАЛЛОСТРОЙ Янв.'!BH41:BI41,'[2]МЕТАЛЛОСТРОЙ Февр.'!BH41:BI41,'[3]МЕТАЛЛОСТРОЙ Март'!BH41:BI41,'[4]МЕТАЛЛОСТРОЙ  Апр.'!BH41:BI41,'[5]МЕТАЛЛОСТРОЙ Май'!BH41:BI41,'[6]МЕТАЛЛОСТРОЙ Июнь'!BH41:BI41,'[7]МЕТАЛЛОСТРОЙ  Июль'!BH41:BI41,'[8]МЕТАЛЛОСТРОЙ  Авг.'!BH41:BI41,'[9]МЕТАЛЛОСТРОЙ  Сент.'!BH41:BI41,'[10]МЕТАЛЛОСТРОЙ  Окт.'!BH41:BI41+'[11]МЕТАЛЛОСТРОЙ  Нояб.'!BH41:BI41,'[11]МЕТАЛЛОСТРОЙ  Нояб.'!BH41:BI41,'[12]МЕТАЛЛОСТРОЙ  Дек.'!BH41:BI41)</f>
        <v>0</v>
      </c>
      <c r="BJ46" s="47"/>
      <c r="BK46" s="49">
        <f>SUM('[1]МЕТАЛЛОСТРОЙ Янв.'!BJ41:BK41,'[2]МЕТАЛЛОСТРОЙ Февр.'!BJ41:BK41,'[3]МЕТАЛЛОСТРОЙ Март'!BJ41:BK41,'[4]МЕТАЛЛОСТРОЙ  Апр.'!BJ41:BK41,'[5]МЕТАЛЛОСТРОЙ Май'!BJ41:BK41,'[6]МЕТАЛЛОСТРОЙ Июнь'!BJ41:BK41,'[7]МЕТАЛЛОСТРОЙ  Июль'!BJ41:BK41,'[8]МЕТАЛЛОСТРОЙ  Авг.'!BJ41:BK41,'[9]МЕТАЛЛОСТРОЙ  Сент.'!BJ41:BK41,'[10]МЕТАЛЛОСТРОЙ  Окт.'!BJ41:BK41+'[11]МЕТАЛЛОСТРОЙ  Нояб.'!BJ41:BK41,'[11]МЕТАЛЛОСТРОЙ  Нояб.'!BJ41:BK41,'[12]МЕТАЛЛОСТРОЙ  Дек.'!BJ41:BK41)</f>
        <v>0</v>
      </c>
      <c r="BL46" s="47"/>
      <c r="BM46" s="49">
        <f>SUM('[1]МЕТАЛЛОСТРОЙ Янв.'!BL41:BM41,'[2]МЕТАЛЛОСТРОЙ Февр.'!BL41:BM41,'[3]МЕТАЛЛОСТРОЙ Март'!BL41:BM41,'[4]МЕТАЛЛОСТРОЙ  Апр.'!BL41:BM41,'[5]МЕТАЛЛОСТРОЙ Май'!BL41:BM41,'[6]МЕТАЛЛОСТРОЙ Июнь'!BL41:BM41,'[7]МЕТАЛЛОСТРОЙ  Июль'!BL41:BM41,'[8]МЕТАЛЛОСТРОЙ  Авг.'!BL41:BM41,'[9]МЕТАЛЛОСТРОЙ  Сент.'!BL41:BM41,'[10]МЕТАЛЛОСТРОЙ  Окт.'!BL41:BM41+'[11]МЕТАЛЛОСТРОЙ  Нояб.'!BL41:BM41,'[11]МЕТАЛЛОСТРОЙ  Нояб.'!BL41:BM41,'[12]МЕТАЛЛОСТРОЙ  Дек.'!BL41:BM41)</f>
        <v>0</v>
      </c>
      <c r="BN46" s="47"/>
      <c r="BO46" s="49">
        <f>SUM('[1]МЕТАЛЛОСТРОЙ Янв.'!BN41:BO41,'[2]МЕТАЛЛОСТРОЙ Февр.'!BN41:BO41,'[3]МЕТАЛЛОСТРОЙ Март'!BN41:BO41,'[4]МЕТАЛЛОСТРОЙ  Апр.'!BN41:BO41,'[5]МЕТАЛЛОСТРОЙ Май'!BN41:BO41,'[6]МЕТАЛЛОСТРОЙ Июнь'!BN41:BO41,'[7]МЕТАЛЛОСТРОЙ  Июль'!BN41:BO41,'[8]МЕТАЛЛОСТРОЙ  Авг.'!BN41:BO41,'[9]МЕТАЛЛОСТРОЙ  Сент.'!BN41:BO41,'[10]МЕТАЛЛОСТРОЙ  Окт.'!BN41:BO41+'[11]МЕТАЛЛОСТРОЙ  Нояб.'!BN41:BO41,'[11]МЕТАЛЛОСТРОЙ  Нояб.'!BN41:BO41,'[12]МЕТАЛЛОСТРОЙ  Дек.'!BN41:BO41)</f>
        <v>0</v>
      </c>
      <c r="BP46" s="47"/>
      <c r="BQ46" s="49">
        <f>SUM('[1]МЕТАЛЛОСТРОЙ Янв.'!BP41:BQ41,'[2]МЕТАЛЛОСТРОЙ Февр.'!BP41:BQ41,'[3]МЕТАЛЛОСТРОЙ Март'!BP41:BQ41,'[4]МЕТАЛЛОСТРОЙ  Апр.'!BP41:BQ41,'[5]МЕТАЛЛОСТРОЙ Май'!BP41:BQ41,'[6]МЕТАЛЛОСТРОЙ Июнь'!BP41:BQ41,'[7]МЕТАЛЛОСТРОЙ  Июль'!BP41:BQ41,'[8]МЕТАЛЛОСТРОЙ  Авг.'!BP41:BQ41,'[9]МЕТАЛЛОСТРОЙ  Сент.'!BP41:BQ41,'[10]МЕТАЛЛОСТРОЙ  Окт.'!BP41:BQ41+'[11]МЕТАЛЛОСТРОЙ  Нояб.'!BP41:BQ41,'[11]МЕТАЛЛОСТРОЙ  Нояб.'!BP41:BQ41,'[12]МЕТАЛЛОСТРОЙ  Дек.'!BP41:BQ41)</f>
        <v>0</v>
      </c>
      <c r="BR46" s="47"/>
      <c r="BS46" s="49">
        <f>SUM('[1]МЕТАЛЛОСТРОЙ Янв.'!BR41:BS41,'[2]МЕТАЛЛОСТРОЙ Февр.'!BR41:BS41,'[3]МЕТАЛЛОСТРОЙ Март'!BR41:BS41,'[4]МЕТАЛЛОСТРОЙ  Апр.'!BR41:BS41,'[5]МЕТАЛЛОСТРОЙ Май'!BR41:BS41,'[6]МЕТАЛЛОСТРОЙ Июнь'!BR41:BS41,'[7]МЕТАЛЛОСТРОЙ  Июль'!BR41:BS41,'[8]МЕТАЛЛОСТРОЙ  Авг.'!BR41:BS41,'[9]МЕТАЛЛОСТРОЙ  Сент.'!BR41:BS41,'[10]МЕТАЛЛОСТРОЙ  Окт.'!BR41:BS41+'[11]МЕТАЛЛОСТРОЙ  Нояб.'!BR41:BS41,'[11]МЕТАЛЛОСТРОЙ  Нояб.'!BR41:BS41,'[12]МЕТАЛЛОСТРОЙ  Дек.'!BR41:BS41)</f>
        <v>0</v>
      </c>
      <c r="BT46" s="47"/>
      <c r="BU46" s="49">
        <f>SUM('[1]МЕТАЛЛОСТРОЙ Янв.'!BT41:BU41,'[2]МЕТАЛЛОСТРОЙ Февр.'!BT41:BU41,'[3]МЕТАЛЛОСТРОЙ Март'!BT41:BU41,'[4]МЕТАЛЛОСТРОЙ  Апр.'!BT41:BU41,'[5]МЕТАЛЛОСТРОЙ Май'!BT41:BU41,'[6]МЕТАЛЛОСТРОЙ Июнь'!BT41:BU41,'[7]МЕТАЛЛОСТРОЙ  Июль'!BT41:BU41,'[8]МЕТАЛЛОСТРОЙ  Авг.'!BT41:BU41,'[9]МЕТАЛЛОСТРОЙ  Сент.'!BT41:BU41,'[10]МЕТАЛЛОСТРОЙ  Окт.'!BT41:BU41+'[11]МЕТАЛЛОСТРОЙ  Нояб.'!BT41:BU41,'[11]МЕТАЛЛОСТРОЙ  Нояб.'!BT41:BU41,'[12]МЕТАЛЛОСТРОЙ  Дек.'!BT41:BU41)</f>
        <v>0</v>
      </c>
      <c r="BV46" s="47"/>
      <c r="BW46" s="49">
        <f>SUM('[1]МЕТАЛЛОСТРОЙ Янв.'!BV41:BW41,'[2]МЕТАЛЛОСТРОЙ Февр.'!BV41:BW41,'[3]МЕТАЛЛОСТРОЙ Март'!BV41:BW41,'[4]МЕТАЛЛОСТРОЙ  Апр.'!BV41:BW41,'[5]МЕТАЛЛОСТРОЙ Май'!BV41:BW41,'[6]МЕТАЛЛОСТРОЙ Июнь'!BV41:BW41,'[7]МЕТАЛЛОСТРОЙ  Июль'!BV41:BW41,'[8]МЕТАЛЛОСТРОЙ  Авг.'!BV41:BW41,'[9]МЕТАЛЛОСТРОЙ  Сент.'!BV41:BW41,'[10]МЕТАЛЛОСТРОЙ  Окт.'!BV41:BW41+'[11]МЕТАЛЛОСТРОЙ  Нояб.'!BV41:BW41,'[11]МЕТАЛЛОСТРОЙ  Нояб.'!BV41:BW41,'[12]МЕТАЛЛОСТРОЙ  Дек.'!BV41:BW41)</f>
        <v>0</v>
      </c>
      <c r="BX46" s="47"/>
      <c r="BY46" s="49">
        <f>SUM('[1]МЕТАЛЛОСТРОЙ Янв.'!BX41:BY41,'[2]МЕТАЛЛОСТРОЙ Февр.'!BX41:BY41,'[3]МЕТАЛЛОСТРОЙ Март'!BX41:BY41,'[4]МЕТАЛЛОСТРОЙ  Апр.'!BX41:BY41,'[5]МЕТАЛЛОСТРОЙ Май'!BX41:BY41,'[6]МЕТАЛЛОСТРОЙ Июнь'!BX41:BY41,'[7]МЕТАЛЛОСТРОЙ  Июль'!BX41:BY41,'[8]МЕТАЛЛОСТРОЙ  Авг.'!BX41:BY41,'[9]МЕТАЛЛОСТРОЙ  Сент.'!BX41:BY41,'[10]МЕТАЛЛОСТРОЙ  Окт.'!BX41:BY41+'[11]МЕТАЛЛОСТРОЙ  Нояб.'!BX41:BY41,'[11]МЕТАЛЛОСТРОЙ  Нояб.'!BX41:BY41,'[12]МЕТАЛЛОСТРОЙ  Дек.'!BX41:BY41)</f>
        <v>0</v>
      </c>
      <c r="BZ46" s="47"/>
      <c r="CA46" s="49">
        <f>SUM('[1]МЕТАЛЛОСТРОЙ Янв.'!BZ41:CA41,'[2]МЕТАЛЛОСТРОЙ Февр.'!BZ41:CA41,'[3]МЕТАЛЛОСТРОЙ Март'!BZ41:CA41,'[4]МЕТАЛЛОСТРОЙ  Апр.'!BZ41:CA41,'[5]МЕТАЛЛОСТРОЙ Май'!BZ41:CA41,'[6]МЕТАЛЛОСТРОЙ Июнь'!BZ41:CA41,'[7]МЕТАЛЛОСТРОЙ  Июль'!BZ41:CA41,'[8]МЕТАЛЛОСТРОЙ  Авг.'!BZ41:CA41,'[9]МЕТАЛЛОСТРОЙ  Сент.'!BZ41:CA41,'[10]МЕТАЛЛОСТРОЙ  Окт.'!BZ41:CA41+'[11]МЕТАЛЛОСТРОЙ  Нояб.'!BZ41:CA41,'[11]МЕТАЛЛОСТРОЙ  Нояб.'!BZ41:CA41,'[12]МЕТАЛЛОСТРОЙ  Дек.'!BZ41:CA41)</f>
        <v>0</v>
      </c>
      <c r="CB46" s="47"/>
      <c r="CC46" s="49">
        <f>SUM('[1]МЕТАЛЛОСТРОЙ Янв.'!CB41:CC41,'[2]МЕТАЛЛОСТРОЙ Февр.'!CB41:CC41,'[3]МЕТАЛЛОСТРОЙ Март'!CB41:CC41,'[4]МЕТАЛЛОСТРОЙ  Апр.'!CB41:CC41,'[5]МЕТАЛЛОСТРОЙ Май'!CB41:CC41,'[6]МЕТАЛЛОСТРОЙ Июнь'!CB41:CC41,'[7]МЕТАЛЛОСТРОЙ  Июль'!CB41:CC41,'[8]МЕТАЛЛОСТРОЙ  Авг.'!CB41:CC41,'[9]МЕТАЛЛОСТРОЙ  Сент.'!CB41:CC41,'[10]МЕТАЛЛОСТРОЙ  Окт.'!CB41:CC41+'[11]МЕТАЛЛОСТРОЙ  Нояб.'!CB41:CC41,'[11]МЕТАЛЛОСТРОЙ  Нояб.'!CB41:CC41,'[12]МЕТАЛЛОСТРОЙ  Дек.'!CB41:CC41)</f>
        <v>0</v>
      </c>
      <c r="CD46" s="47"/>
      <c r="CE46" s="49">
        <f>SUM('[1]МЕТАЛЛОСТРОЙ Янв.'!CD41:CE41,'[2]МЕТАЛЛОСТРОЙ Февр.'!CD41:CE41,'[3]МЕТАЛЛОСТРОЙ Март'!CD41:CE41,'[4]МЕТАЛЛОСТРОЙ  Апр.'!CD41:CE41,'[5]МЕТАЛЛОСТРОЙ Май'!CD41:CE41,'[6]МЕТАЛЛОСТРОЙ Июнь'!CD41:CE41,'[7]МЕТАЛЛОСТРОЙ  Июль'!CD41:CE41,'[8]МЕТАЛЛОСТРОЙ  Авг.'!CD41:CE41,'[9]МЕТАЛЛОСТРОЙ  Сент.'!CD41:CE41,'[10]МЕТАЛЛОСТРОЙ  Окт.'!CD41:CE41+'[11]МЕТАЛЛОСТРОЙ  Нояб.'!CD41:CE41,'[11]МЕТАЛЛОСТРОЙ  Нояб.'!CD41:CE41,'[12]МЕТАЛЛОСТРОЙ  Дек.'!CD41:CE41)</f>
        <v>0</v>
      </c>
      <c r="CF46" s="47"/>
      <c r="CG46" s="49">
        <f>SUM('[1]МЕТАЛЛОСТРОЙ Янв.'!CF41:CG41,'[2]МЕТАЛЛОСТРОЙ Февр.'!CF41:CG41,'[3]МЕТАЛЛОСТРОЙ Март'!CF41:CG41,'[4]МЕТАЛЛОСТРОЙ  Апр.'!CF41:CG41,'[5]МЕТАЛЛОСТРОЙ Май'!CF41:CG41,'[6]МЕТАЛЛОСТРОЙ Июнь'!CF41:CG41,'[7]МЕТАЛЛОСТРОЙ  Июль'!CF41:CG41,'[8]МЕТАЛЛОСТРОЙ  Авг.'!CF41:CG41,'[9]МЕТАЛЛОСТРОЙ  Сент.'!CF41:CG41,'[10]МЕТАЛЛОСТРОЙ  Окт.'!CF41:CG41+'[11]МЕТАЛЛОСТРОЙ  Нояб.'!CF41:CG41,'[11]МЕТАЛЛОСТРОЙ  Нояб.'!CF41:CG41,'[12]МЕТАЛЛОСТРОЙ  Дек.'!CF41:CG41)</f>
        <v>0</v>
      </c>
      <c r="CH46" s="47"/>
      <c r="CI46" s="49">
        <f>SUM('[1]МЕТАЛЛОСТРОЙ Янв.'!CH41:CI41,'[2]МЕТАЛЛОСТРОЙ Февр.'!CH41:CI41,'[3]МЕТАЛЛОСТРОЙ Март'!CH41:CI41,'[4]МЕТАЛЛОСТРОЙ  Апр.'!CH41:CI41,'[5]МЕТАЛЛОСТРОЙ Май'!CH41:CI41,'[6]МЕТАЛЛОСТРОЙ Июнь'!CH41:CI41,'[7]МЕТАЛЛОСТРОЙ  Июль'!CH41:CI41,'[8]МЕТАЛЛОСТРОЙ  Авг.'!CH41:CI41,'[9]МЕТАЛЛОСТРОЙ  Сент.'!CH41:CI41,'[10]МЕТАЛЛОСТРОЙ  Окт.'!CH41:CI41+'[11]МЕТАЛЛОСТРОЙ  Нояб.'!CH41:CI41,'[11]МЕТАЛЛОСТРОЙ  Нояб.'!CH41:CI41,'[12]МЕТАЛЛОСТРОЙ  Дек.'!CH41:CI41)</f>
        <v>0</v>
      </c>
      <c r="CJ46" s="47"/>
      <c r="CK46" s="49">
        <f>SUM('[1]МЕТАЛЛОСТРОЙ Янв.'!CJ41:CK41,'[2]МЕТАЛЛОСТРОЙ Февр.'!CJ41:CK41,'[3]МЕТАЛЛОСТРОЙ Март'!CJ41:CK41,'[4]МЕТАЛЛОСТРОЙ  Апр.'!CJ41:CK41,'[5]МЕТАЛЛОСТРОЙ Май'!CJ41:CK41,'[6]МЕТАЛЛОСТРОЙ Июнь'!CJ41:CK41,'[7]МЕТАЛЛОСТРОЙ  Июль'!CJ41:CK41,'[8]МЕТАЛЛОСТРОЙ  Авг.'!CJ41:CK41,'[9]МЕТАЛЛОСТРОЙ  Сент.'!CJ41:CK41,'[10]МЕТАЛЛОСТРОЙ  Окт.'!CJ41:CK41+'[11]МЕТАЛЛОСТРОЙ  Нояб.'!CJ41:CK41,'[11]МЕТАЛЛОСТРОЙ  Нояб.'!CJ41:CK41,'[12]МЕТАЛЛОСТРОЙ  Дек.'!CJ41:CK41)</f>
        <v>0</v>
      </c>
      <c r="CL46" s="47"/>
      <c r="CM46" s="49">
        <f>SUM('[1]МЕТАЛЛОСТРОЙ Янв.'!CL41:CM41,'[2]МЕТАЛЛОСТРОЙ Февр.'!CL41:CM41,'[3]МЕТАЛЛОСТРОЙ Март'!CL41:CM41,'[4]МЕТАЛЛОСТРОЙ  Апр.'!CL41:CM41,'[5]МЕТАЛЛОСТРОЙ Май'!CL41:CM41,'[6]МЕТАЛЛОСТРОЙ Июнь'!CL41:CM41,'[7]МЕТАЛЛОСТРОЙ  Июль'!CL41:CM41,'[8]МЕТАЛЛОСТРОЙ  Авг.'!CL41:CM41,'[9]МЕТАЛЛОСТРОЙ  Сент.'!CL41:CM41,'[10]МЕТАЛЛОСТРОЙ  Окт.'!CL41:CM41+'[11]МЕТАЛЛОСТРОЙ  Нояб.'!CL41:CM41,'[11]МЕТАЛЛОСТРОЙ  Нояб.'!CL41:CM41,'[12]МЕТАЛЛОСТРОЙ  Дек.'!CL41:CM41)</f>
        <v>0</v>
      </c>
      <c r="CN46" s="47"/>
      <c r="CO46" s="49">
        <f>SUM('[1]МЕТАЛЛОСТРОЙ Янв.'!CN41:CO41,'[2]МЕТАЛЛОСТРОЙ Февр.'!CN41:CO41,'[3]МЕТАЛЛОСТРОЙ Март'!CN41:CO41,'[4]МЕТАЛЛОСТРОЙ  Апр.'!CN41:CO41,'[5]МЕТАЛЛОСТРОЙ Май'!CN41:CO41,'[6]МЕТАЛЛОСТРОЙ Июнь'!CN41:CO41,'[7]МЕТАЛЛОСТРОЙ  Июль'!CN41:CO41,'[8]МЕТАЛЛОСТРОЙ  Авг.'!CN41:CO41,'[9]МЕТАЛЛОСТРОЙ  Сент.'!CN41:CO41,'[10]МЕТАЛЛОСТРОЙ  Окт.'!CN41:CO41+'[11]МЕТАЛЛОСТРОЙ  Нояб.'!CN41:CO41,'[11]МЕТАЛЛОСТРОЙ  Нояб.'!CN41:CO41,'[12]МЕТАЛЛОСТРОЙ  Дек.'!CN41:CO41)</f>
        <v>0</v>
      </c>
      <c r="CQ46" s="94"/>
    </row>
    <row r="47" spans="1:95" ht="15.95" customHeight="1" x14ac:dyDescent="0.25">
      <c r="A47" s="198"/>
      <c r="B47" s="233"/>
      <c r="C47" s="22" t="s">
        <v>5</v>
      </c>
      <c r="D47" s="47"/>
      <c r="E47" s="49">
        <f>SUM('[1]МЕТАЛЛОСТРОЙ Янв.'!D42:E42,'[2]МЕТАЛЛОСТРОЙ Февр.'!D42:E42,'[3]МЕТАЛЛОСТРОЙ Март'!D42:E42,'[4]МЕТАЛЛОСТРОЙ  Апр.'!D42:E42,'[5]МЕТАЛЛОСТРОЙ Май'!D42:E42,'[6]МЕТАЛЛОСТРОЙ Июнь'!D42:E42,'[7]МЕТАЛЛОСТРОЙ  Июль'!D42:E42,'[8]МЕТАЛЛОСТРОЙ  Авг.'!D42:E42,'[9]МЕТАЛЛОСТРОЙ  Сент.'!D42:E42,'[10]МЕТАЛЛОСТРОЙ  Окт.'!D42:E42+'[11]МЕТАЛЛОСТРОЙ  Нояб.'!D42:E42,'[11]МЕТАЛЛОСТРОЙ  Нояб.'!D42:E42,'[12]МЕТАЛЛОСТРОЙ  Дек.'!D42:E42)</f>
        <v>0</v>
      </c>
      <c r="F47" s="47"/>
      <c r="G47" s="49">
        <f>SUM('[1]МЕТАЛЛОСТРОЙ Янв.'!F42:G42,'[2]МЕТАЛЛОСТРОЙ Февр.'!F42:G42,'[3]МЕТАЛЛОСТРОЙ Март'!F42:G42,'[4]МЕТАЛЛОСТРОЙ  Апр.'!F42:G42,'[5]МЕТАЛЛОСТРОЙ Май'!F42:G42,'[6]МЕТАЛЛОСТРОЙ Июнь'!F42:G42,'[7]МЕТАЛЛОСТРОЙ  Июль'!F42:G42,'[8]МЕТАЛЛОСТРОЙ  Авг.'!F42:G42,'[9]МЕТАЛЛОСТРОЙ  Сент.'!F42:G42,'[10]МЕТАЛЛОСТРОЙ  Окт.'!F42:G42+'[11]МЕТАЛЛОСТРОЙ  Нояб.'!F42:G42,'[11]МЕТАЛЛОСТРОЙ  Нояб.'!F42:G42,'[12]МЕТАЛЛОСТРОЙ  Дек.'!F42:G42)</f>
        <v>0</v>
      </c>
      <c r="H47" s="47"/>
      <c r="I47" s="49">
        <f>SUM('[1]МЕТАЛЛОСТРОЙ Янв.'!H42:I42,'[2]МЕТАЛЛОСТРОЙ Февр.'!H42:I42,'[3]МЕТАЛЛОСТРОЙ Март'!H42:I42,'[4]МЕТАЛЛОСТРОЙ  Апр.'!H42:I42,'[5]МЕТАЛЛОСТРОЙ Май'!H42:I42,'[6]МЕТАЛЛОСТРОЙ Июнь'!H42:I42,'[7]МЕТАЛЛОСТРОЙ  Июль'!H42:I42,'[8]МЕТАЛЛОСТРОЙ  Авг.'!H42:I42,'[9]МЕТАЛЛОСТРОЙ  Сент.'!H42:I42,'[10]МЕТАЛЛОСТРОЙ  Окт.'!H42:I42+'[11]МЕТАЛЛОСТРОЙ  Нояб.'!H42:I42,'[11]МЕТАЛЛОСТРОЙ  Нояб.'!H42:I42,'[12]МЕТАЛЛОСТРОЙ  Дек.'!H42:I42)</f>
        <v>0.32800000000000001</v>
      </c>
      <c r="J47" s="47"/>
      <c r="K47" s="49">
        <f>SUM('[1]МЕТАЛЛОСТРОЙ Янв.'!J42:K42,'[2]МЕТАЛЛОСТРОЙ Февр.'!J42:K42,'[3]МЕТАЛЛОСТРОЙ Март'!J42:K42,'[4]МЕТАЛЛОСТРОЙ  Апр.'!J42:K42,'[5]МЕТАЛЛОСТРОЙ Май'!J42:K42,'[6]МЕТАЛЛОСТРОЙ Июнь'!J42:K42,'[7]МЕТАЛЛОСТРОЙ  Июль'!J42:K42,'[8]МЕТАЛЛОСТРОЙ  Авг.'!J42:K42,'[9]МЕТАЛЛОСТРОЙ  Сент.'!J42:K42,'[10]МЕТАЛЛОСТРОЙ  Окт.'!J42:K42+'[11]МЕТАЛЛОСТРОЙ  Нояб.'!J42:K42,'[11]МЕТАЛЛОСТРОЙ  Нояб.'!J42:K42,'[12]МЕТАЛЛОСТРОЙ  Дек.'!J42:K42)</f>
        <v>0</v>
      </c>
      <c r="L47" s="47"/>
      <c r="M47" s="49">
        <f>SUM('[1]МЕТАЛЛОСТРОЙ Янв.'!L42:M42,'[2]МЕТАЛЛОСТРОЙ Февр.'!L42:M42,'[3]МЕТАЛЛОСТРОЙ Март'!L42:M42,'[4]МЕТАЛЛОСТРОЙ  Апр.'!L42:M42,'[5]МЕТАЛЛОСТРОЙ Май'!L42:M42,'[6]МЕТАЛЛОСТРОЙ Июнь'!L42:M42,'[7]МЕТАЛЛОСТРОЙ  Июль'!L42:M42,'[8]МЕТАЛЛОСТРОЙ  Авг.'!L42:M42,'[9]МЕТАЛЛОСТРОЙ  Сент.'!L42:M42,'[10]МЕТАЛЛОСТРОЙ  Окт.'!L42:M42+'[11]МЕТАЛЛОСТРОЙ  Нояб.'!L42:M42,'[11]МЕТАЛЛОСТРОЙ  Нояб.'!L42:M42,'[12]МЕТАЛЛОСТРОЙ  Дек.'!L42:M42)</f>
        <v>0</v>
      </c>
      <c r="N47" s="47"/>
      <c r="O47" s="49">
        <f>SUM('[1]МЕТАЛЛОСТРОЙ Янв.'!N42:O42,'[2]МЕТАЛЛОСТРОЙ Февр.'!N42:O42,'[3]МЕТАЛЛОСТРОЙ Март'!N42:O42,'[4]МЕТАЛЛОСТРОЙ  Апр.'!N42:O42,'[5]МЕТАЛЛОСТРОЙ Май'!N42:O42,'[6]МЕТАЛЛОСТРОЙ Июнь'!N42:O42,'[7]МЕТАЛЛОСТРОЙ  Июль'!N42:O42,'[8]МЕТАЛЛОСТРОЙ  Авг.'!N42:O42,'[9]МЕТАЛЛОСТРОЙ  Сент.'!N42:O42,'[10]МЕТАЛЛОСТРОЙ  Окт.'!N42:O42+'[11]МЕТАЛЛОСТРОЙ  Нояб.'!N42:O42,'[11]МЕТАЛЛОСТРОЙ  Нояб.'!N42:O42,'[12]МЕТАЛЛОСТРОЙ  Дек.'!N42:O42)</f>
        <v>0</v>
      </c>
      <c r="P47" s="47"/>
      <c r="Q47" s="49">
        <f>SUM('[1]МЕТАЛЛОСТРОЙ Янв.'!P42:Q42,'[2]МЕТАЛЛОСТРОЙ Февр.'!P42:Q42,'[3]МЕТАЛЛОСТРОЙ Март'!P42:Q42,'[4]МЕТАЛЛОСТРОЙ  Апр.'!P42:Q42,'[5]МЕТАЛЛОСТРОЙ Май'!P42:Q42,'[6]МЕТАЛЛОСТРОЙ Июнь'!P42:Q42,'[7]МЕТАЛЛОСТРОЙ  Июль'!P42:Q42,'[8]МЕТАЛЛОСТРОЙ  Авг.'!P42:Q42,'[9]МЕТАЛЛОСТРОЙ  Сент.'!P42:Q42,'[10]МЕТАЛЛОСТРОЙ  Окт.'!P42:Q42+'[11]МЕТАЛЛОСТРОЙ  Нояб.'!P42:Q42,'[11]МЕТАЛЛОСТРОЙ  Нояб.'!P42:Q42,'[12]МЕТАЛЛОСТРОЙ  Дек.'!P42:Q42)</f>
        <v>0</v>
      </c>
      <c r="R47" s="47"/>
      <c r="S47" s="49">
        <f>SUM('[1]МЕТАЛЛОСТРОЙ Янв.'!R42:S42,'[2]МЕТАЛЛОСТРОЙ Февр.'!R42:S42,'[3]МЕТАЛЛОСТРОЙ Март'!R42:S42,'[4]МЕТАЛЛОСТРОЙ  Апр.'!R42:S42,'[5]МЕТАЛЛОСТРОЙ Май'!R42:S42,'[6]МЕТАЛЛОСТРОЙ Июнь'!R42:S42,'[7]МЕТАЛЛОСТРОЙ  Июль'!R42:S42,'[8]МЕТАЛЛОСТРОЙ  Авг.'!R42:S42,'[9]МЕТАЛЛОСТРОЙ  Сент.'!R42:S42,'[10]МЕТАЛЛОСТРОЙ  Окт.'!R42:S42+'[11]МЕТАЛЛОСТРОЙ  Нояб.'!R42:S42,'[11]МЕТАЛЛОСТРОЙ  Нояб.'!R42:S42,'[12]МЕТАЛЛОСТРОЙ  Дек.'!R42:S42)</f>
        <v>0</v>
      </c>
      <c r="T47" s="47"/>
      <c r="U47" s="49">
        <f>SUM('[1]МЕТАЛЛОСТРОЙ Янв.'!T42:U42,'[2]МЕТАЛЛОСТРОЙ Февр.'!T42:U42,'[3]МЕТАЛЛОСТРОЙ Март'!T42:U42,'[4]МЕТАЛЛОСТРОЙ  Апр.'!T42:U42,'[5]МЕТАЛЛОСТРОЙ Май'!T42:U42,'[6]МЕТАЛЛОСТРОЙ Июнь'!T42:U42,'[7]МЕТАЛЛОСТРОЙ  Июль'!T42:U42,'[8]МЕТАЛЛОСТРОЙ  Авг.'!T42:U42,'[9]МЕТАЛЛОСТРОЙ  Сент.'!T42:U42,'[10]МЕТАЛЛОСТРОЙ  Окт.'!T42:U42+'[11]МЕТАЛЛОСТРОЙ  Нояб.'!T42:U42,'[11]МЕТАЛЛОСТРОЙ  Нояб.'!T42:U42,'[12]МЕТАЛЛОСТРОЙ  Дек.'!T42:U42)</f>
        <v>0</v>
      </c>
      <c r="V47" s="47"/>
      <c r="W47" s="49">
        <f>SUM('[1]МЕТАЛЛОСТРОЙ Янв.'!V42:W42,'[2]МЕТАЛЛОСТРОЙ Февр.'!V42:W42,'[3]МЕТАЛЛОСТРОЙ Март'!V42:W42,'[4]МЕТАЛЛОСТРОЙ  Апр.'!V42:W42,'[5]МЕТАЛЛОСТРОЙ Май'!V42:W42,'[6]МЕТАЛЛОСТРОЙ Июнь'!V42:W42,'[7]МЕТАЛЛОСТРОЙ  Июль'!V42:W42,'[8]МЕТАЛЛОСТРОЙ  Авг.'!V42:W42,'[9]МЕТАЛЛОСТРОЙ  Сент.'!V42:W42,'[10]МЕТАЛЛОСТРОЙ  Окт.'!V42:W42+'[11]МЕТАЛЛОСТРОЙ  Нояб.'!V42:W42,'[11]МЕТАЛЛОСТРОЙ  Нояб.'!V42:W42,'[12]МЕТАЛЛОСТРОЙ  Дек.'!V42:W42)</f>
        <v>0</v>
      </c>
      <c r="X47" s="47"/>
      <c r="Y47" s="49">
        <f>SUM('[1]МЕТАЛЛОСТРОЙ Янв.'!X42:Y42,'[2]МЕТАЛЛОСТРОЙ Февр.'!X42:Y42,'[3]МЕТАЛЛОСТРОЙ Март'!X42:Y42,'[4]МЕТАЛЛОСТРОЙ  Апр.'!X42:Y42,'[5]МЕТАЛЛОСТРОЙ Май'!X42:Y42,'[6]МЕТАЛЛОСТРОЙ Июнь'!X42:Y42,'[7]МЕТАЛЛОСТРОЙ  Июль'!X42:Y42,'[8]МЕТАЛЛОСТРОЙ  Авг.'!X42:Y42,'[9]МЕТАЛЛОСТРОЙ  Сент.'!X42:Y42,'[10]МЕТАЛЛОСТРОЙ  Окт.'!X42:Y42+'[11]МЕТАЛЛОСТРОЙ  Нояб.'!X42:Y42,'[11]МЕТАЛЛОСТРОЙ  Нояб.'!X42:Y42,'[12]МЕТАЛЛОСТРОЙ  Дек.'!X42:Y42)</f>
        <v>0</v>
      </c>
      <c r="Z47" s="47"/>
      <c r="AA47" s="49">
        <f>SUM('[1]МЕТАЛЛОСТРОЙ Янв.'!Z42:AA42,'[2]МЕТАЛЛОСТРОЙ Февр.'!Z42:AA42,'[3]МЕТАЛЛОСТРОЙ Март'!Z42:AA42,'[4]МЕТАЛЛОСТРОЙ  Апр.'!Z42:AA42,'[5]МЕТАЛЛОСТРОЙ Май'!Z42:AA42,'[6]МЕТАЛЛОСТРОЙ Июнь'!Z42:AA42,'[7]МЕТАЛЛОСТРОЙ  Июль'!Z42:AA42,'[8]МЕТАЛЛОСТРОЙ  Авг.'!Z42:AA42,'[9]МЕТАЛЛОСТРОЙ  Сент.'!Z42:AA42,'[10]МЕТАЛЛОСТРОЙ  Окт.'!Z42:AA42+'[11]МЕТАЛЛОСТРОЙ  Нояб.'!Z42:AA42,'[11]МЕТАЛЛОСТРОЙ  Нояб.'!Z42:AA42,'[12]МЕТАЛЛОСТРОЙ  Дек.'!Z42:AA42)</f>
        <v>0</v>
      </c>
      <c r="AB47" s="47"/>
      <c r="AC47" s="49">
        <f>SUM('[1]МЕТАЛЛОСТРОЙ Янв.'!AB42:AC42,'[2]МЕТАЛЛОСТРОЙ Февр.'!AB42:AC42,'[3]МЕТАЛЛОСТРОЙ Март'!AB42:AC42,'[4]МЕТАЛЛОСТРОЙ  Апр.'!AB42:AC42,'[5]МЕТАЛЛОСТРОЙ Май'!AB42:AC42,'[6]МЕТАЛЛОСТРОЙ Июнь'!AB42:AC42,'[7]МЕТАЛЛОСТРОЙ  Июль'!AB42:AC42,'[8]МЕТАЛЛОСТРОЙ  Авг.'!AB42:AC42,'[9]МЕТАЛЛОСТРОЙ  Сент.'!AB42:AC42,'[10]МЕТАЛЛОСТРОЙ  Окт.'!AB42:AC42+'[11]МЕТАЛЛОСТРОЙ  Нояб.'!AB42:AC42,'[11]МЕТАЛЛОСТРОЙ  Нояб.'!AB42:AC42,'[12]МЕТАЛЛОСТРОЙ  Дек.'!AB42:AC42)</f>
        <v>0</v>
      </c>
      <c r="AD47" s="47"/>
      <c r="AE47" s="49">
        <f>SUM('[1]МЕТАЛЛОСТРОЙ Янв.'!AD42:AE42,'[2]МЕТАЛЛОСТРОЙ Февр.'!AD42:AE42,'[3]МЕТАЛЛОСТРОЙ Март'!AD42:AE42,'[4]МЕТАЛЛОСТРОЙ  Апр.'!AD42:AE42,'[5]МЕТАЛЛОСТРОЙ Май'!AD42:AE42,'[6]МЕТАЛЛОСТРОЙ Июнь'!AD42:AE42,'[7]МЕТАЛЛОСТРОЙ  Июль'!AD42:AE42,'[8]МЕТАЛЛОСТРОЙ  Авг.'!AD42:AE42,'[9]МЕТАЛЛОСТРОЙ  Сент.'!AD42:AE42,'[10]МЕТАЛЛОСТРОЙ  Окт.'!AD42:AE42+'[11]МЕТАЛЛОСТРОЙ  Нояб.'!AD42:AE42,'[11]МЕТАЛЛОСТРОЙ  Нояб.'!AD42:AE42,'[12]МЕТАЛЛОСТРОЙ  Дек.'!AD42:AE42)</f>
        <v>0</v>
      </c>
      <c r="AF47" s="47"/>
      <c r="AG47" s="49">
        <f>SUM('[1]МЕТАЛЛОСТРОЙ Янв.'!AF42:AG42,'[2]МЕТАЛЛОСТРОЙ Февр.'!AF42:AG42,'[3]МЕТАЛЛОСТРОЙ Март'!AF42:AG42,'[4]МЕТАЛЛОСТРОЙ  Апр.'!AF42:AG42,'[5]МЕТАЛЛОСТРОЙ Май'!AF42:AG42,'[6]МЕТАЛЛОСТРОЙ Июнь'!AF42:AG42,'[7]МЕТАЛЛОСТРОЙ  Июль'!AF42:AG42,'[8]МЕТАЛЛОСТРОЙ  Авг.'!AF42:AG42,'[9]МЕТАЛЛОСТРОЙ  Сент.'!AF42:AG42,'[10]МЕТАЛЛОСТРОЙ  Окт.'!AF42:AG42+'[11]МЕТАЛЛОСТРОЙ  Нояб.'!AF42:AG42,'[11]МЕТАЛЛОСТРОЙ  Нояб.'!AF42:AG42,'[12]МЕТАЛЛОСТРОЙ  Дек.'!AF42:AG42)</f>
        <v>0</v>
      </c>
      <c r="AH47" s="47"/>
      <c r="AI47" s="49">
        <f>SUM('[1]МЕТАЛЛОСТРОЙ Янв.'!AH42:AI42,'[2]МЕТАЛЛОСТРОЙ Февр.'!AH42:AI42,'[3]МЕТАЛЛОСТРОЙ Март'!AH42:AI42,'[4]МЕТАЛЛОСТРОЙ  Апр.'!AH42:AI42,'[5]МЕТАЛЛОСТРОЙ Май'!AH42:AI42,'[6]МЕТАЛЛОСТРОЙ Июнь'!AH42:AI42,'[7]МЕТАЛЛОСТРОЙ  Июль'!AH42:AI42,'[8]МЕТАЛЛОСТРОЙ  Авг.'!AH42:AI42,'[9]МЕТАЛЛОСТРОЙ  Сент.'!AH42:AI42,'[10]МЕТАЛЛОСТРОЙ  Окт.'!AH42:AI42+'[11]МЕТАЛЛОСТРОЙ  Нояб.'!AH42:AI42,'[11]МЕТАЛЛОСТРОЙ  Нояб.'!AH42:AI42,'[12]МЕТАЛЛОСТРОЙ  Дек.'!AH42:AI42)</f>
        <v>0.64200000000000002</v>
      </c>
      <c r="AJ47" s="47"/>
      <c r="AK47" s="49">
        <f>SUM('[1]МЕТАЛЛОСТРОЙ Янв.'!AJ42:AK42,'[2]МЕТАЛЛОСТРОЙ Февр.'!AJ42:AK42,'[3]МЕТАЛЛОСТРОЙ Март'!AJ42:AK42,'[4]МЕТАЛЛОСТРОЙ  Апр.'!AJ42:AK42,'[5]МЕТАЛЛОСТРОЙ Май'!AJ42:AK42,'[6]МЕТАЛЛОСТРОЙ Июнь'!AJ42:AK42,'[7]МЕТАЛЛОСТРОЙ  Июль'!AJ42:AK42,'[8]МЕТАЛЛОСТРОЙ  Авг.'!AJ42:AK42,'[9]МЕТАЛЛОСТРОЙ  Сент.'!AJ42:AK42,'[10]МЕТАЛЛОСТРОЙ  Окт.'!AJ42:AK42+'[11]МЕТАЛЛОСТРОЙ  Нояб.'!AJ42:AK42,'[11]МЕТАЛЛОСТРОЙ  Нояб.'!AJ42:AK42,'[12]МЕТАЛЛОСТРОЙ  Дек.'!AJ42:AK42)</f>
        <v>1.1060000000000001</v>
      </c>
      <c r="AL47" s="47"/>
      <c r="AM47" s="49">
        <f>SUM('[1]МЕТАЛЛОСТРОЙ Янв.'!AL42:AM42,'[2]МЕТАЛЛОСТРОЙ Февр.'!AL42:AM42,'[3]МЕТАЛЛОСТРОЙ Март'!AL42:AM42,'[4]МЕТАЛЛОСТРОЙ  Апр.'!AL42:AM42,'[5]МЕТАЛЛОСТРОЙ Май'!AL42:AM42,'[6]МЕТАЛЛОСТРОЙ Июнь'!AL42:AM42,'[7]МЕТАЛЛОСТРОЙ  Июль'!AL42:AM42,'[8]МЕТАЛЛОСТРОЙ  Авг.'!AL42:AM42,'[9]МЕТАЛЛОСТРОЙ  Сент.'!AL42:AM42,'[10]МЕТАЛЛОСТРОЙ  Окт.'!AL42:AM42+'[11]МЕТАЛЛОСТРОЙ  Нояб.'!AL42:AM42,'[11]МЕТАЛЛОСТРОЙ  Нояб.'!AL42:AM42,'[12]МЕТАЛЛОСТРОЙ  Дек.'!AL42:AM42)</f>
        <v>0</v>
      </c>
      <c r="AN47" s="47"/>
      <c r="AO47" s="49">
        <f>SUM('[1]МЕТАЛЛОСТРОЙ Янв.'!AN42:AO42,'[2]МЕТАЛЛОСТРОЙ Февр.'!AN42:AO42,'[3]МЕТАЛЛОСТРОЙ Март'!AN42:AO42,'[4]МЕТАЛЛОСТРОЙ  Апр.'!AN42:AO42,'[5]МЕТАЛЛОСТРОЙ Май'!AN42:AO42,'[6]МЕТАЛЛОСТРОЙ Июнь'!AN42:AO42,'[7]МЕТАЛЛОСТРОЙ  Июль'!AN42:AO42,'[8]МЕТАЛЛОСТРОЙ  Авг.'!AN42:AO42,'[9]МЕТАЛЛОСТРОЙ  Сент.'!AN42:AO42,'[10]МЕТАЛЛОСТРОЙ  Окт.'!AN42:AO42+'[11]МЕТАЛЛОСТРОЙ  Нояб.'!AN42:AO42,'[11]МЕТАЛЛОСТРОЙ  Нояб.'!AN42:AO42,'[12]МЕТАЛЛОСТРОЙ  Дек.'!AN42:AO42)</f>
        <v>0</v>
      </c>
      <c r="AP47" s="47"/>
      <c r="AQ47" s="49">
        <f>SUM('[1]МЕТАЛЛОСТРОЙ Янв.'!AP42:AQ42,'[2]МЕТАЛЛОСТРОЙ Февр.'!AP42:AQ42,'[3]МЕТАЛЛОСТРОЙ Март'!AP42:AQ42,'[4]МЕТАЛЛОСТРОЙ  Апр.'!AP42:AQ42,'[5]МЕТАЛЛОСТРОЙ Май'!AP42:AQ42,'[6]МЕТАЛЛОСТРОЙ Июнь'!AP42:AQ42,'[7]МЕТАЛЛОСТРОЙ  Июль'!AP42:AQ42,'[8]МЕТАЛЛОСТРОЙ  Авг.'!AP42:AQ42,'[9]МЕТАЛЛОСТРОЙ  Сент.'!AP42:AQ42,'[10]МЕТАЛЛОСТРОЙ  Окт.'!AP42:AQ42+'[11]МЕТАЛЛОСТРОЙ  Нояб.'!AP42:AQ42,'[11]МЕТАЛЛОСТРОЙ  Нояб.'!AP42:AQ42,'[12]МЕТАЛЛОСТРОЙ  Дек.'!AP42:AQ42)</f>
        <v>0</v>
      </c>
      <c r="AR47" s="47"/>
      <c r="AS47" s="49">
        <f>SUM('[1]МЕТАЛЛОСТРОЙ Янв.'!AR42:AS42,'[2]МЕТАЛЛОСТРОЙ Февр.'!AR42:AS42,'[3]МЕТАЛЛОСТРОЙ Март'!AR42:AS42,'[4]МЕТАЛЛОСТРОЙ  Апр.'!AR42:AS42,'[5]МЕТАЛЛОСТРОЙ Май'!AR42:AS42,'[6]МЕТАЛЛОСТРОЙ Июнь'!AR42:AS42,'[7]МЕТАЛЛОСТРОЙ  Июль'!AR42:AS42,'[8]МЕТАЛЛОСТРОЙ  Авг.'!AR42:AS42,'[9]МЕТАЛЛОСТРОЙ  Сент.'!AR42:AS42,'[10]МЕТАЛЛОСТРОЙ  Окт.'!AR42:AS42+'[11]МЕТАЛЛОСТРОЙ  Нояб.'!AR42:AS42,'[11]МЕТАЛЛОСТРОЙ  Нояб.'!AR42:AS42,'[12]МЕТАЛЛОСТРОЙ  Дек.'!AR42:AS42)</f>
        <v>0</v>
      </c>
      <c r="AT47" s="47"/>
      <c r="AU47" s="49">
        <f>SUM('[1]МЕТАЛЛОСТРОЙ Янв.'!AT42:AU42,'[2]МЕТАЛЛОСТРОЙ Февр.'!AT42:AU42,'[3]МЕТАЛЛОСТРОЙ Март'!AT42:AU42,'[4]МЕТАЛЛОСТРОЙ  Апр.'!AT42:AU42,'[5]МЕТАЛЛОСТРОЙ Май'!AT42:AU42,'[6]МЕТАЛЛОСТРОЙ Июнь'!AT42:AU42,'[7]МЕТАЛЛОСТРОЙ  Июль'!AT42:AU42,'[8]МЕТАЛЛОСТРОЙ  Авг.'!AT42:AU42,'[9]МЕТАЛЛОСТРОЙ  Сент.'!AT42:AU42,'[10]МЕТАЛЛОСТРОЙ  Окт.'!AT42:AU42+'[11]МЕТАЛЛОСТРОЙ  Нояб.'!AT42:AU42,'[11]МЕТАЛЛОСТРОЙ  Нояб.'!AT42:AU42,'[12]МЕТАЛЛОСТРОЙ  Дек.'!AT42:AU42)</f>
        <v>0.32800000000000001</v>
      </c>
      <c r="AV47" s="47"/>
      <c r="AW47" s="49">
        <f>SUM('[1]МЕТАЛЛОСТРОЙ Янв.'!AV42:AW42,'[2]МЕТАЛЛОСТРОЙ Февр.'!AV42:AW42,'[3]МЕТАЛЛОСТРОЙ Март'!AV42:AW42,'[4]МЕТАЛЛОСТРОЙ  Апр.'!AV42:AW42,'[5]МЕТАЛЛОСТРОЙ Май'!AV42:AW42,'[6]МЕТАЛЛОСТРОЙ Июнь'!AV42:AW42,'[7]МЕТАЛЛОСТРОЙ  Июль'!AV42:AW42,'[8]МЕТАЛЛОСТРОЙ  Авг.'!AV42:AW42,'[9]МЕТАЛЛОСТРОЙ  Сент.'!AV42:AW42,'[10]МЕТАЛЛОСТРОЙ  Окт.'!AV42:AW42+'[11]МЕТАЛЛОСТРОЙ  Нояб.'!AV42:AW42,'[11]МЕТАЛЛОСТРОЙ  Нояб.'!AV42:AW42,'[12]МЕТАЛЛОСТРОЙ  Дек.'!AV42:AW42)</f>
        <v>0</v>
      </c>
      <c r="AX47" s="47"/>
      <c r="AY47" s="49">
        <f>SUM('[1]МЕТАЛЛОСТРОЙ Янв.'!AX42:AY42,'[2]МЕТАЛЛОСТРОЙ Февр.'!AX42:AY42,'[3]МЕТАЛЛОСТРОЙ Март'!AX42:AY42,'[4]МЕТАЛЛОСТРОЙ  Апр.'!AX42:AY42,'[5]МЕТАЛЛОСТРОЙ Май'!AX42:AY42,'[6]МЕТАЛЛОСТРОЙ Июнь'!AX42:AY42,'[7]МЕТАЛЛОСТРОЙ  Июль'!AX42:AY42,'[8]МЕТАЛЛОСТРОЙ  Авг.'!AX42:AY42,'[9]МЕТАЛЛОСТРОЙ  Сент.'!AX42:AY42,'[10]МЕТАЛЛОСТРОЙ  Окт.'!AX42:AY42+'[11]МЕТАЛЛОСТРОЙ  Нояб.'!AX42:AY42,'[11]МЕТАЛЛОСТРОЙ  Нояб.'!AX42:AY42,'[12]МЕТАЛЛОСТРОЙ  Дек.'!AX42:AY42)</f>
        <v>6.03</v>
      </c>
      <c r="AZ47" s="47"/>
      <c r="BA47" s="49">
        <f>SUM('[1]МЕТАЛЛОСТРОЙ Янв.'!AZ42:BA42,'[2]МЕТАЛЛОСТРОЙ Февр.'!AZ42:BA42,'[3]МЕТАЛЛОСТРОЙ Март'!AZ42:BA42,'[4]МЕТАЛЛОСТРОЙ  Апр.'!AZ42:BA42,'[5]МЕТАЛЛОСТРОЙ Май'!AZ42:BA42,'[6]МЕТАЛЛОСТРОЙ Июнь'!AZ42:BA42,'[7]МЕТАЛЛОСТРОЙ  Июль'!AZ42:BA42,'[8]МЕТАЛЛОСТРОЙ  Авг.'!AZ42:BA42,'[9]МЕТАЛЛОСТРОЙ  Сент.'!AZ42:BA42,'[10]МЕТАЛЛОСТРОЙ  Окт.'!AZ42:BA42+'[11]МЕТАЛЛОСТРОЙ  Нояб.'!AZ42:BA42,'[11]МЕТАЛЛОСТРОЙ  Нояб.'!AZ42:BA42,'[12]МЕТАЛЛОСТРОЙ  Дек.'!AZ42:BA42)</f>
        <v>0</v>
      </c>
      <c r="BB47" s="47"/>
      <c r="BC47" s="49">
        <f>SUM('[1]МЕТАЛЛОСТРОЙ Янв.'!BB42:BC42,'[2]МЕТАЛЛОСТРОЙ Февр.'!BB42:BC42,'[3]МЕТАЛЛОСТРОЙ Март'!BB42:BC42,'[4]МЕТАЛЛОСТРОЙ  Апр.'!BB42:BC42,'[5]МЕТАЛЛОСТРОЙ Май'!BB42:BC42,'[6]МЕТАЛЛОСТРОЙ Июнь'!BB42:BC42,'[7]МЕТАЛЛОСТРОЙ  Июль'!BB42:BC42,'[8]МЕТАЛЛОСТРОЙ  Авг.'!BB42:BC42,'[9]МЕТАЛЛОСТРОЙ  Сент.'!BB42:BC42,'[10]МЕТАЛЛОСТРОЙ  Окт.'!BB42:BC42+'[11]МЕТАЛЛОСТРОЙ  Нояб.'!BB42:BC42,'[11]МЕТАЛЛОСТРОЙ  Нояб.'!BB42:BC42,'[12]МЕТАЛЛОСТРОЙ  Дек.'!BB42:BC42)</f>
        <v>0</v>
      </c>
      <c r="BD47" s="47"/>
      <c r="BE47" s="49">
        <f>SUM('[1]МЕТАЛЛОСТРОЙ Янв.'!BD42:BE42,'[2]МЕТАЛЛОСТРОЙ Февр.'!BD42:BE42,'[3]МЕТАЛЛОСТРОЙ Март'!BD42:BE42,'[4]МЕТАЛЛОСТРОЙ  Апр.'!BD42:BE42,'[5]МЕТАЛЛОСТРОЙ Май'!BD42:BE42,'[6]МЕТАЛЛОСТРОЙ Июнь'!BD42:BE42,'[7]МЕТАЛЛОСТРОЙ  Июль'!BD42:BE42,'[8]МЕТАЛЛОСТРОЙ  Авг.'!BD42:BE42,'[9]МЕТАЛЛОСТРОЙ  Сент.'!BD42:BE42,'[10]МЕТАЛЛОСТРОЙ  Окт.'!BD42:BE42+'[11]МЕТАЛЛОСТРОЙ  Нояб.'!BD42:BE42,'[11]МЕТАЛЛОСТРОЙ  Нояб.'!BD42:BE42,'[12]МЕТАЛЛОСТРОЙ  Дек.'!BD42:BE42)</f>
        <v>0</v>
      </c>
      <c r="BF47" s="47"/>
      <c r="BG47" s="49">
        <f>SUM('[1]МЕТАЛЛОСТРОЙ Янв.'!BF42:BG42,'[2]МЕТАЛЛОСТРОЙ Февр.'!BF42:BG42,'[3]МЕТАЛЛОСТРОЙ Март'!BF42:BG42,'[4]МЕТАЛЛОСТРОЙ  Апр.'!BF42:BG42,'[5]МЕТАЛЛОСТРОЙ Май'!BF42:BG42,'[6]МЕТАЛЛОСТРОЙ Июнь'!BF42:BG42,'[7]МЕТАЛЛОСТРОЙ  Июль'!BF42:BG42,'[8]МЕТАЛЛОСТРОЙ  Авг.'!BF42:BG42,'[9]МЕТАЛЛОСТРОЙ  Сент.'!BF42:BG42,'[10]МЕТАЛЛОСТРОЙ  Окт.'!BF42:BG42+'[11]МЕТАЛЛОСТРОЙ  Нояб.'!BF42:BG42,'[11]МЕТАЛЛОСТРОЙ  Нояб.'!BF42:BG42,'[12]МЕТАЛЛОСТРОЙ  Дек.'!BF42:BG42)</f>
        <v>0</v>
      </c>
      <c r="BH47" s="47"/>
      <c r="BI47" s="49">
        <f>SUM('[1]МЕТАЛЛОСТРОЙ Янв.'!BH42:BI42,'[2]МЕТАЛЛОСТРОЙ Февр.'!BH42:BI42,'[3]МЕТАЛЛОСТРОЙ Март'!BH42:BI42,'[4]МЕТАЛЛОСТРОЙ  Апр.'!BH42:BI42,'[5]МЕТАЛЛОСТРОЙ Май'!BH42:BI42,'[6]МЕТАЛЛОСТРОЙ Июнь'!BH42:BI42,'[7]МЕТАЛЛОСТРОЙ  Июль'!BH42:BI42,'[8]МЕТАЛЛОСТРОЙ  Авг.'!BH42:BI42,'[9]МЕТАЛЛОСТРОЙ  Сент.'!BH42:BI42,'[10]МЕТАЛЛОСТРОЙ  Окт.'!BH42:BI42+'[11]МЕТАЛЛОСТРОЙ  Нояб.'!BH42:BI42,'[11]МЕТАЛЛОСТРОЙ  Нояб.'!BH42:BI42,'[12]МЕТАЛЛОСТРОЙ  Дек.'!BH42:BI42)</f>
        <v>0</v>
      </c>
      <c r="BJ47" s="47"/>
      <c r="BK47" s="49">
        <f>SUM('[1]МЕТАЛЛОСТРОЙ Янв.'!BJ42:BK42,'[2]МЕТАЛЛОСТРОЙ Февр.'!BJ42:BK42,'[3]МЕТАЛЛОСТРОЙ Март'!BJ42:BK42,'[4]МЕТАЛЛОСТРОЙ  Апр.'!BJ42:BK42,'[5]МЕТАЛЛОСТРОЙ Май'!BJ42:BK42,'[6]МЕТАЛЛОСТРОЙ Июнь'!BJ42:BK42,'[7]МЕТАЛЛОСТРОЙ  Июль'!BJ42:BK42,'[8]МЕТАЛЛОСТРОЙ  Авг.'!BJ42:BK42,'[9]МЕТАЛЛОСТРОЙ  Сент.'!BJ42:BK42,'[10]МЕТАЛЛОСТРОЙ  Окт.'!BJ42:BK42+'[11]МЕТАЛЛОСТРОЙ  Нояб.'!BJ42:BK42,'[11]МЕТАЛЛОСТРОЙ  Нояб.'!BJ42:BK42,'[12]МЕТАЛЛОСТРОЙ  Дек.'!BJ42:BK42)</f>
        <v>0</v>
      </c>
      <c r="BL47" s="47"/>
      <c r="BM47" s="49">
        <f>SUM('[1]МЕТАЛЛОСТРОЙ Янв.'!BL42:BM42,'[2]МЕТАЛЛОСТРОЙ Февр.'!BL42:BM42,'[3]МЕТАЛЛОСТРОЙ Март'!BL42:BM42,'[4]МЕТАЛЛОСТРОЙ  Апр.'!BL42:BM42,'[5]МЕТАЛЛОСТРОЙ Май'!BL42:BM42,'[6]МЕТАЛЛОСТРОЙ Июнь'!BL42:BM42,'[7]МЕТАЛЛОСТРОЙ  Июль'!BL42:BM42,'[8]МЕТАЛЛОСТРОЙ  Авг.'!BL42:BM42,'[9]МЕТАЛЛОСТРОЙ  Сент.'!BL42:BM42,'[10]МЕТАЛЛОСТРОЙ  Окт.'!BL42:BM42+'[11]МЕТАЛЛОСТРОЙ  Нояб.'!BL42:BM42,'[11]МЕТАЛЛОСТРОЙ  Нояб.'!BL42:BM42,'[12]МЕТАЛЛОСТРОЙ  Дек.'!BL42:BM42)</f>
        <v>0</v>
      </c>
      <c r="BN47" s="47"/>
      <c r="BO47" s="49">
        <f>SUM('[1]МЕТАЛЛОСТРОЙ Янв.'!BN42:BO42,'[2]МЕТАЛЛОСТРОЙ Февр.'!BN42:BO42,'[3]МЕТАЛЛОСТРОЙ Март'!BN42:BO42,'[4]МЕТАЛЛОСТРОЙ  Апр.'!BN42:BO42,'[5]МЕТАЛЛОСТРОЙ Май'!BN42:BO42,'[6]МЕТАЛЛОСТРОЙ Июнь'!BN42:BO42,'[7]МЕТАЛЛОСТРОЙ  Июль'!BN42:BO42,'[8]МЕТАЛЛОСТРОЙ  Авг.'!BN42:BO42,'[9]МЕТАЛЛОСТРОЙ  Сент.'!BN42:BO42,'[10]МЕТАЛЛОСТРОЙ  Окт.'!BN42:BO42+'[11]МЕТАЛЛОСТРОЙ  Нояб.'!BN42:BO42,'[11]МЕТАЛЛОСТРОЙ  Нояб.'!BN42:BO42,'[12]МЕТАЛЛОСТРОЙ  Дек.'!BN42:BO42)</f>
        <v>0</v>
      </c>
      <c r="BP47" s="47"/>
      <c r="BQ47" s="49">
        <f>SUM('[1]МЕТАЛЛОСТРОЙ Янв.'!BP42:BQ42,'[2]МЕТАЛЛОСТРОЙ Февр.'!BP42:BQ42,'[3]МЕТАЛЛОСТРОЙ Март'!BP42:BQ42,'[4]МЕТАЛЛОСТРОЙ  Апр.'!BP42:BQ42,'[5]МЕТАЛЛОСТРОЙ Май'!BP42:BQ42,'[6]МЕТАЛЛОСТРОЙ Июнь'!BP42:BQ42,'[7]МЕТАЛЛОСТРОЙ  Июль'!BP42:BQ42,'[8]МЕТАЛЛОСТРОЙ  Авг.'!BP42:BQ42,'[9]МЕТАЛЛОСТРОЙ  Сент.'!BP42:BQ42,'[10]МЕТАЛЛОСТРОЙ  Окт.'!BP42:BQ42+'[11]МЕТАЛЛОСТРОЙ  Нояб.'!BP42:BQ42,'[11]МЕТАЛЛОСТРОЙ  Нояб.'!BP42:BQ42,'[12]МЕТАЛЛОСТРОЙ  Дек.'!BP42:BQ42)</f>
        <v>0</v>
      </c>
      <c r="BR47" s="47"/>
      <c r="BS47" s="49">
        <f>SUM('[1]МЕТАЛЛОСТРОЙ Янв.'!BR42:BS42,'[2]МЕТАЛЛОСТРОЙ Февр.'!BR42:BS42,'[3]МЕТАЛЛОСТРОЙ Март'!BR42:BS42,'[4]МЕТАЛЛОСТРОЙ  Апр.'!BR42:BS42,'[5]МЕТАЛЛОСТРОЙ Май'!BR42:BS42,'[6]МЕТАЛЛОСТРОЙ Июнь'!BR42:BS42,'[7]МЕТАЛЛОСТРОЙ  Июль'!BR42:BS42,'[8]МЕТАЛЛОСТРОЙ  Авг.'!BR42:BS42,'[9]МЕТАЛЛОСТРОЙ  Сент.'!BR42:BS42,'[10]МЕТАЛЛОСТРОЙ  Окт.'!BR42:BS42+'[11]МЕТАЛЛОСТРОЙ  Нояб.'!BR42:BS42,'[11]МЕТАЛЛОСТРОЙ  Нояб.'!BR42:BS42,'[12]МЕТАЛЛОСТРОЙ  Дек.'!BR42:BS42)</f>
        <v>0</v>
      </c>
      <c r="BT47" s="47"/>
      <c r="BU47" s="49">
        <f>SUM('[1]МЕТАЛЛОСТРОЙ Янв.'!BT42:BU42,'[2]МЕТАЛЛОСТРОЙ Февр.'!BT42:BU42,'[3]МЕТАЛЛОСТРОЙ Март'!BT42:BU42,'[4]МЕТАЛЛОСТРОЙ  Апр.'!BT42:BU42,'[5]МЕТАЛЛОСТРОЙ Май'!BT42:BU42,'[6]МЕТАЛЛОСТРОЙ Июнь'!BT42:BU42,'[7]МЕТАЛЛОСТРОЙ  Июль'!BT42:BU42,'[8]МЕТАЛЛОСТРОЙ  Авг.'!BT42:BU42,'[9]МЕТАЛЛОСТРОЙ  Сент.'!BT42:BU42,'[10]МЕТАЛЛОСТРОЙ  Окт.'!BT42:BU42+'[11]МЕТАЛЛОСТРОЙ  Нояб.'!BT42:BU42,'[11]МЕТАЛЛОСТРОЙ  Нояб.'!BT42:BU42,'[12]МЕТАЛЛОСТРОЙ  Дек.'!BT42:BU42)</f>
        <v>0</v>
      </c>
      <c r="BV47" s="47"/>
      <c r="BW47" s="49">
        <f>SUM('[1]МЕТАЛЛОСТРОЙ Янв.'!BV42:BW42,'[2]МЕТАЛЛОСТРОЙ Февр.'!BV42:BW42,'[3]МЕТАЛЛОСТРОЙ Март'!BV42:BW42,'[4]МЕТАЛЛОСТРОЙ  Апр.'!BV42:BW42,'[5]МЕТАЛЛОСТРОЙ Май'!BV42:BW42,'[6]МЕТАЛЛОСТРОЙ Июнь'!BV42:BW42,'[7]МЕТАЛЛОСТРОЙ  Июль'!BV42:BW42,'[8]МЕТАЛЛОСТРОЙ  Авг.'!BV42:BW42,'[9]МЕТАЛЛОСТРОЙ  Сент.'!BV42:BW42,'[10]МЕТАЛЛОСТРОЙ  Окт.'!BV42:BW42+'[11]МЕТАЛЛОСТРОЙ  Нояб.'!BV42:BW42,'[11]МЕТАЛЛОСТРОЙ  Нояб.'!BV42:BW42,'[12]МЕТАЛЛОСТРОЙ  Дек.'!BV42:BW42)</f>
        <v>0</v>
      </c>
      <c r="BX47" s="47"/>
      <c r="BY47" s="49">
        <f>SUM('[1]МЕТАЛЛОСТРОЙ Янв.'!BX42:BY42,'[2]МЕТАЛЛОСТРОЙ Февр.'!BX42:BY42,'[3]МЕТАЛЛОСТРОЙ Март'!BX42:BY42,'[4]МЕТАЛЛОСТРОЙ  Апр.'!BX42:BY42,'[5]МЕТАЛЛОСТРОЙ Май'!BX42:BY42,'[6]МЕТАЛЛОСТРОЙ Июнь'!BX42:BY42,'[7]МЕТАЛЛОСТРОЙ  Июль'!BX42:BY42,'[8]МЕТАЛЛОСТРОЙ  Авг.'!BX42:BY42,'[9]МЕТАЛЛОСТРОЙ  Сент.'!BX42:BY42,'[10]МЕТАЛЛОСТРОЙ  Окт.'!BX42:BY42+'[11]МЕТАЛЛОСТРОЙ  Нояб.'!BX42:BY42,'[11]МЕТАЛЛОСТРОЙ  Нояб.'!BX42:BY42,'[12]МЕТАЛЛОСТРОЙ  Дек.'!BX42:BY42)</f>
        <v>0</v>
      </c>
      <c r="BZ47" s="47"/>
      <c r="CA47" s="49">
        <f>SUM('[1]МЕТАЛЛОСТРОЙ Янв.'!BZ42:CA42,'[2]МЕТАЛЛОСТРОЙ Февр.'!BZ42:CA42,'[3]МЕТАЛЛОСТРОЙ Март'!BZ42:CA42,'[4]МЕТАЛЛОСТРОЙ  Апр.'!BZ42:CA42,'[5]МЕТАЛЛОСТРОЙ Май'!BZ42:CA42,'[6]МЕТАЛЛОСТРОЙ Июнь'!BZ42:CA42,'[7]МЕТАЛЛОСТРОЙ  Июль'!BZ42:CA42,'[8]МЕТАЛЛОСТРОЙ  Авг.'!BZ42:CA42,'[9]МЕТАЛЛОСТРОЙ  Сент.'!BZ42:CA42,'[10]МЕТАЛЛОСТРОЙ  Окт.'!BZ42:CA42+'[11]МЕТАЛЛОСТРОЙ  Нояб.'!BZ42:CA42,'[11]МЕТАЛЛОСТРОЙ  Нояб.'!BZ42:CA42,'[12]МЕТАЛЛОСТРОЙ  Дек.'!BZ42:CA42)</f>
        <v>0</v>
      </c>
      <c r="CB47" s="47"/>
      <c r="CC47" s="49">
        <f>SUM('[1]МЕТАЛЛОСТРОЙ Янв.'!CB42:CC42,'[2]МЕТАЛЛОСТРОЙ Февр.'!CB42:CC42,'[3]МЕТАЛЛОСТРОЙ Март'!CB42:CC42,'[4]МЕТАЛЛОСТРОЙ  Апр.'!CB42:CC42,'[5]МЕТАЛЛОСТРОЙ Май'!CB42:CC42,'[6]МЕТАЛЛОСТРОЙ Июнь'!CB42:CC42,'[7]МЕТАЛЛОСТРОЙ  Июль'!CB42:CC42,'[8]МЕТАЛЛОСТРОЙ  Авг.'!CB42:CC42,'[9]МЕТАЛЛОСТРОЙ  Сент.'!CB42:CC42,'[10]МЕТАЛЛОСТРОЙ  Окт.'!CB42:CC42+'[11]МЕТАЛЛОСТРОЙ  Нояб.'!CB42:CC42,'[11]МЕТАЛЛОСТРОЙ  Нояб.'!CB42:CC42,'[12]МЕТАЛЛОСТРОЙ  Дек.'!CB42:CC42)</f>
        <v>0</v>
      </c>
      <c r="CD47" s="47"/>
      <c r="CE47" s="49">
        <f>SUM('[1]МЕТАЛЛОСТРОЙ Янв.'!CD42:CE42,'[2]МЕТАЛЛОСТРОЙ Февр.'!CD42:CE42,'[3]МЕТАЛЛОСТРОЙ Март'!CD42:CE42,'[4]МЕТАЛЛОСТРОЙ  Апр.'!CD42:CE42,'[5]МЕТАЛЛОСТРОЙ Май'!CD42:CE42,'[6]МЕТАЛЛОСТРОЙ Июнь'!CD42:CE42,'[7]МЕТАЛЛОСТРОЙ  Июль'!CD42:CE42,'[8]МЕТАЛЛОСТРОЙ  Авг.'!CD42:CE42,'[9]МЕТАЛЛОСТРОЙ  Сент.'!CD42:CE42,'[10]МЕТАЛЛОСТРОЙ  Окт.'!CD42:CE42+'[11]МЕТАЛЛОСТРОЙ  Нояб.'!CD42:CE42,'[11]МЕТАЛЛОСТРОЙ  Нояб.'!CD42:CE42,'[12]МЕТАЛЛОСТРОЙ  Дек.'!CD42:CE42)</f>
        <v>0</v>
      </c>
      <c r="CF47" s="47"/>
      <c r="CG47" s="49">
        <f>SUM('[1]МЕТАЛЛОСТРОЙ Янв.'!CF42:CG42,'[2]МЕТАЛЛОСТРОЙ Февр.'!CF42:CG42,'[3]МЕТАЛЛОСТРОЙ Март'!CF42:CG42,'[4]МЕТАЛЛОСТРОЙ  Апр.'!CF42:CG42,'[5]МЕТАЛЛОСТРОЙ Май'!CF42:CG42,'[6]МЕТАЛЛОСТРОЙ Июнь'!CF42:CG42,'[7]МЕТАЛЛОСТРОЙ  Июль'!CF42:CG42,'[8]МЕТАЛЛОСТРОЙ  Авг.'!CF42:CG42,'[9]МЕТАЛЛОСТРОЙ  Сент.'!CF42:CG42,'[10]МЕТАЛЛОСТРОЙ  Окт.'!CF42:CG42+'[11]МЕТАЛЛОСТРОЙ  Нояб.'!CF42:CG42,'[11]МЕТАЛЛОСТРОЙ  Нояб.'!CF42:CG42,'[12]МЕТАЛЛОСТРОЙ  Дек.'!CF42:CG42)</f>
        <v>0</v>
      </c>
      <c r="CH47" s="47"/>
      <c r="CI47" s="49">
        <f>SUM('[1]МЕТАЛЛОСТРОЙ Янв.'!CH42:CI42,'[2]МЕТАЛЛОСТРОЙ Февр.'!CH42:CI42,'[3]МЕТАЛЛОСТРОЙ Март'!CH42:CI42,'[4]МЕТАЛЛОСТРОЙ  Апр.'!CH42:CI42,'[5]МЕТАЛЛОСТРОЙ Май'!CH42:CI42,'[6]МЕТАЛЛОСТРОЙ Июнь'!CH42:CI42,'[7]МЕТАЛЛОСТРОЙ  Июль'!CH42:CI42,'[8]МЕТАЛЛОСТРОЙ  Авг.'!CH42:CI42,'[9]МЕТАЛЛОСТРОЙ  Сент.'!CH42:CI42,'[10]МЕТАЛЛОСТРОЙ  Окт.'!CH42:CI42+'[11]МЕТАЛЛОСТРОЙ  Нояб.'!CH42:CI42,'[11]МЕТАЛЛОСТРОЙ  Нояб.'!CH42:CI42,'[12]МЕТАЛЛОСТРОЙ  Дек.'!CH42:CI42)</f>
        <v>0</v>
      </c>
      <c r="CJ47" s="47"/>
      <c r="CK47" s="49">
        <f>SUM('[1]МЕТАЛЛОСТРОЙ Янв.'!CJ42:CK42,'[2]МЕТАЛЛОСТРОЙ Февр.'!CJ42:CK42,'[3]МЕТАЛЛОСТРОЙ Март'!CJ42:CK42,'[4]МЕТАЛЛОСТРОЙ  Апр.'!CJ42:CK42,'[5]МЕТАЛЛОСТРОЙ Май'!CJ42:CK42,'[6]МЕТАЛЛОСТРОЙ Июнь'!CJ42:CK42,'[7]МЕТАЛЛОСТРОЙ  Июль'!CJ42:CK42,'[8]МЕТАЛЛОСТРОЙ  Авг.'!CJ42:CK42,'[9]МЕТАЛЛОСТРОЙ  Сент.'!CJ42:CK42,'[10]МЕТАЛЛОСТРОЙ  Окт.'!CJ42:CK42+'[11]МЕТАЛЛОСТРОЙ  Нояб.'!CJ42:CK42,'[11]МЕТАЛЛОСТРОЙ  Нояб.'!CJ42:CK42,'[12]МЕТАЛЛОСТРОЙ  Дек.'!CJ42:CK42)</f>
        <v>0</v>
      </c>
      <c r="CL47" s="47"/>
      <c r="CM47" s="49">
        <f>SUM('[1]МЕТАЛЛОСТРОЙ Янв.'!CL42:CM42,'[2]МЕТАЛЛОСТРОЙ Февр.'!CL42:CM42,'[3]МЕТАЛЛОСТРОЙ Март'!CL42:CM42,'[4]МЕТАЛЛОСТРОЙ  Апр.'!CL42:CM42,'[5]МЕТАЛЛОСТРОЙ Май'!CL42:CM42,'[6]МЕТАЛЛОСТРОЙ Июнь'!CL42:CM42,'[7]МЕТАЛЛОСТРОЙ  Июль'!CL42:CM42,'[8]МЕТАЛЛОСТРОЙ  Авг.'!CL42:CM42,'[9]МЕТАЛЛОСТРОЙ  Сент.'!CL42:CM42,'[10]МЕТАЛЛОСТРОЙ  Окт.'!CL42:CM42+'[11]МЕТАЛЛОСТРОЙ  Нояб.'!CL42:CM42,'[11]МЕТАЛЛОСТРОЙ  Нояб.'!CL42:CM42,'[12]МЕТАЛЛОСТРОЙ  Дек.'!CL42:CM42)</f>
        <v>0</v>
      </c>
      <c r="CN47" s="47"/>
      <c r="CO47" s="49">
        <f>SUM('[1]МЕТАЛЛОСТРОЙ Янв.'!CN42:CO42,'[2]МЕТАЛЛОСТРОЙ Февр.'!CN42:CO42,'[3]МЕТАЛЛОСТРОЙ Март'!CN42:CO42,'[4]МЕТАЛЛОСТРОЙ  Апр.'!CN42:CO42,'[5]МЕТАЛЛОСТРОЙ Май'!CN42:CO42,'[6]МЕТАЛЛОСТРОЙ Июнь'!CN42:CO42,'[7]МЕТАЛЛОСТРОЙ  Июль'!CN42:CO42,'[8]МЕТАЛЛОСТРОЙ  Авг.'!CN42:CO42,'[9]МЕТАЛЛОСТРОЙ  Сент.'!CN42:CO42,'[10]МЕТАЛЛОСТРОЙ  Окт.'!CN42:CO42+'[11]МЕТАЛЛОСТРОЙ  Нояб.'!CN42:CO42,'[11]МЕТАЛЛОСТРОЙ  Нояб.'!CN42:CO42,'[12]МЕТАЛЛОСТРОЙ  Дек.'!CN42:CO42)</f>
        <v>0</v>
      </c>
      <c r="CQ47" s="94"/>
    </row>
    <row r="48" spans="1:95" ht="15.95" customHeight="1" x14ac:dyDescent="0.25">
      <c r="A48" s="198">
        <v>19</v>
      </c>
      <c r="B48" s="233" t="s">
        <v>204</v>
      </c>
      <c r="C48" s="22" t="s">
        <v>10</v>
      </c>
      <c r="D48" s="47"/>
      <c r="E48" s="49">
        <f>SUM('[1]МЕТАЛЛОСТРОЙ Янв.'!D43:E43,'[2]МЕТАЛЛОСТРОЙ Февр.'!D43:E43,'[3]МЕТАЛЛОСТРОЙ Март'!D43:E43,'[4]МЕТАЛЛОСТРОЙ  Апр.'!D43:E43,'[5]МЕТАЛЛОСТРОЙ Май'!D43:E43,'[6]МЕТАЛЛОСТРОЙ Июнь'!D43:E43,'[7]МЕТАЛЛОСТРОЙ  Июль'!D43:E43,'[8]МЕТАЛЛОСТРОЙ  Авг.'!D43:E43,'[9]МЕТАЛЛОСТРОЙ  Сент.'!D43:E43,'[10]МЕТАЛЛОСТРОЙ  Окт.'!D43:E43+'[11]МЕТАЛЛОСТРОЙ  Нояб.'!D43:E43,'[11]МЕТАЛЛОСТРОЙ  Нояб.'!D43:E43,'[12]МЕТАЛЛОСТРОЙ  Дек.'!D43:E43)</f>
        <v>0</v>
      </c>
      <c r="F48" s="47"/>
      <c r="G48" s="49">
        <f>SUM('[1]МЕТАЛЛОСТРОЙ Янв.'!F43:G43,'[2]МЕТАЛЛОСТРОЙ Февр.'!F43:G43,'[3]МЕТАЛЛОСТРОЙ Март'!F43:G43,'[4]МЕТАЛЛОСТРОЙ  Апр.'!F43:G43,'[5]МЕТАЛЛОСТРОЙ Май'!F43:G43,'[6]МЕТАЛЛОСТРОЙ Июнь'!F43:G43,'[7]МЕТАЛЛОСТРОЙ  Июль'!F43:G43,'[8]МЕТАЛЛОСТРОЙ  Авг.'!F43:G43,'[9]МЕТАЛЛОСТРОЙ  Сент.'!F43:G43,'[10]МЕТАЛЛОСТРОЙ  Окт.'!F43:G43+'[11]МЕТАЛЛОСТРОЙ  Нояб.'!F43:G43,'[11]МЕТАЛЛОСТРОЙ  Нояб.'!F43:G43,'[12]МЕТАЛЛОСТРОЙ  Дек.'!F43:G43)</f>
        <v>2</v>
      </c>
      <c r="H48" s="47"/>
      <c r="I48" s="49">
        <f>SUM('[1]МЕТАЛЛОСТРОЙ Янв.'!H43:I43,'[2]МЕТАЛЛОСТРОЙ Февр.'!H43:I43,'[3]МЕТАЛЛОСТРОЙ Март'!H43:I43,'[4]МЕТАЛЛОСТРОЙ  Апр.'!H43:I43,'[5]МЕТАЛЛОСТРОЙ Май'!H43:I43,'[6]МЕТАЛЛОСТРОЙ Июнь'!H43:I43,'[7]МЕТАЛЛОСТРОЙ  Июль'!H43:I43,'[8]МЕТАЛЛОСТРОЙ  Авг.'!H43:I43,'[9]МЕТАЛЛОСТРОЙ  Сент.'!H43:I43,'[10]МЕТАЛЛОСТРОЙ  Окт.'!H43:I43+'[11]МЕТАЛЛОСТРОЙ  Нояб.'!H43:I43,'[11]МЕТАЛЛОСТРОЙ  Нояб.'!H43:I43,'[12]МЕТАЛЛОСТРОЙ  Дек.'!H43:I43)</f>
        <v>0</v>
      </c>
      <c r="J48" s="47"/>
      <c r="K48" s="49">
        <f>SUM('[1]МЕТАЛЛОСТРОЙ Янв.'!J43:K43,'[2]МЕТАЛЛОСТРОЙ Февр.'!J43:K43,'[3]МЕТАЛЛОСТРОЙ Март'!J43:K43,'[4]МЕТАЛЛОСТРОЙ  Апр.'!J43:K43,'[5]МЕТАЛЛОСТРОЙ Май'!J43:K43,'[6]МЕТАЛЛОСТРОЙ Июнь'!J43:K43,'[7]МЕТАЛЛОСТРОЙ  Июль'!J43:K43,'[8]МЕТАЛЛОСТРОЙ  Авг.'!J43:K43,'[9]МЕТАЛЛОСТРОЙ  Сент.'!J43:K43,'[10]МЕТАЛЛОСТРОЙ  Окт.'!J43:K43+'[11]МЕТАЛЛОСТРОЙ  Нояб.'!J43:K43,'[11]МЕТАЛЛОСТРОЙ  Нояб.'!J43:K43,'[12]МЕТАЛЛОСТРОЙ  Дек.'!J43:K43)</f>
        <v>0</v>
      </c>
      <c r="L48" s="47"/>
      <c r="M48" s="49">
        <f>SUM('[1]МЕТАЛЛОСТРОЙ Янв.'!L43:M43,'[2]МЕТАЛЛОСТРОЙ Февр.'!L43:M43,'[3]МЕТАЛЛОСТРОЙ Март'!L43:M43,'[4]МЕТАЛЛОСТРОЙ  Апр.'!L43:M43,'[5]МЕТАЛЛОСТРОЙ Май'!L43:M43,'[6]МЕТАЛЛОСТРОЙ Июнь'!L43:M43,'[7]МЕТАЛЛОСТРОЙ  Июль'!L43:M43,'[8]МЕТАЛЛОСТРОЙ  Авг.'!L43:M43,'[9]МЕТАЛЛОСТРОЙ  Сент.'!L43:M43,'[10]МЕТАЛЛОСТРОЙ  Окт.'!L43:M43+'[11]МЕТАЛЛОСТРОЙ  Нояб.'!L43:M43,'[11]МЕТАЛЛОСТРОЙ  Нояб.'!L43:M43,'[12]МЕТАЛЛОСТРОЙ  Дек.'!L43:M43)</f>
        <v>2</v>
      </c>
      <c r="N48" s="47"/>
      <c r="O48" s="49">
        <f>SUM('[1]МЕТАЛЛОСТРОЙ Янв.'!N43:O43,'[2]МЕТАЛЛОСТРОЙ Февр.'!N43:O43,'[3]МЕТАЛЛОСТРОЙ Март'!N43:O43,'[4]МЕТАЛЛОСТРОЙ  Апр.'!N43:O43,'[5]МЕТАЛЛОСТРОЙ Май'!N43:O43,'[6]МЕТАЛЛОСТРОЙ Июнь'!N43:O43,'[7]МЕТАЛЛОСТРОЙ  Июль'!N43:O43,'[8]МЕТАЛЛОСТРОЙ  Авг.'!N43:O43,'[9]МЕТАЛЛОСТРОЙ  Сент.'!N43:O43,'[10]МЕТАЛЛОСТРОЙ  Окт.'!N43:O43+'[11]МЕТАЛЛОСТРОЙ  Нояб.'!N43:O43,'[11]МЕТАЛЛОСТРОЙ  Нояб.'!N43:O43,'[12]МЕТАЛЛОСТРОЙ  Дек.'!N43:O43)</f>
        <v>0</v>
      </c>
      <c r="P48" s="47"/>
      <c r="Q48" s="49">
        <f>SUM('[1]МЕТАЛЛОСТРОЙ Янв.'!P43:Q43,'[2]МЕТАЛЛОСТРОЙ Февр.'!P43:Q43,'[3]МЕТАЛЛОСТРОЙ Март'!P43:Q43,'[4]МЕТАЛЛОСТРОЙ  Апр.'!P43:Q43,'[5]МЕТАЛЛОСТРОЙ Май'!P43:Q43,'[6]МЕТАЛЛОСТРОЙ Июнь'!P43:Q43,'[7]МЕТАЛЛОСТРОЙ  Июль'!P43:Q43,'[8]МЕТАЛЛОСТРОЙ  Авг.'!P43:Q43,'[9]МЕТАЛЛОСТРОЙ  Сент.'!P43:Q43,'[10]МЕТАЛЛОСТРОЙ  Окт.'!P43:Q43+'[11]МЕТАЛЛОСТРОЙ  Нояб.'!P43:Q43,'[11]МЕТАЛЛОСТРОЙ  Нояб.'!P43:Q43,'[12]МЕТАЛЛОСТРОЙ  Дек.'!P43:Q43)</f>
        <v>0</v>
      </c>
      <c r="R48" s="47"/>
      <c r="S48" s="49">
        <f>SUM('[1]МЕТАЛЛОСТРОЙ Янв.'!R43:S43,'[2]МЕТАЛЛОСТРОЙ Февр.'!R43:S43,'[3]МЕТАЛЛОСТРОЙ Март'!R43:S43,'[4]МЕТАЛЛОСТРОЙ  Апр.'!R43:S43,'[5]МЕТАЛЛОСТРОЙ Май'!R43:S43,'[6]МЕТАЛЛОСТРОЙ Июнь'!R43:S43,'[7]МЕТАЛЛОСТРОЙ  Июль'!R43:S43,'[8]МЕТАЛЛОСТРОЙ  Авг.'!R43:S43,'[9]МЕТАЛЛОСТРОЙ  Сент.'!R43:S43,'[10]МЕТАЛЛОСТРОЙ  Окт.'!R43:S43+'[11]МЕТАЛЛОСТРОЙ  Нояб.'!R43:S43,'[11]МЕТАЛЛОСТРОЙ  Нояб.'!R43:S43,'[12]МЕТАЛЛОСТРОЙ  Дек.'!R43:S43)</f>
        <v>0</v>
      </c>
      <c r="T48" s="47"/>
      <c r="U48" s="49">
        <f>SUM('[1]МЕТАЛЛОСТРОЙ Янв.'!T43:U43,'[2]МЕТАЛЛОСТРОЙ Февр.'!T43:U43,'[3]МЕТАЛЛОСТРОЙ Март'!T43:U43,'[4]МЕТАЛЛОСТРОЙ  Апр.'!T43:U43,'[5]МЕТАЛЛОСТРОЙ Май'!T43:U43,'[6]МЕТАЛЛОСТРОЙ Июнь'!T43:U43,'[7]МЕТАЛЛОСТРОЙ  Июль'!T43:U43,'[8]МЕТАЛЛОСТРОЙ  Авг.'!T43:U43,'[9]МЕТАЛЛОСТРОЙ  Сент.'!T43:U43,'[10]МЕТАЛЛОСТРОЙ  Окт.'!T43:U43+'[11]МЕТАЛЛОСТРОЙ  Нояб.'!T43:U43,'[11]МЕТАЛЛОСТРОЙ  Нояб.'!T43:U43,'[12]МЕТАЛЛОСТРОЙ  Дек.'!T43:U43)</f>
        <v>0</v>
      </c>
      <c r="V48" s="47"/>
      <c r="W48" s="49">
        <f>SUM('[1]МЕТАЛЛОСТРОЙ Янв.'!V43:W43,'[2]МЕТАЛЛОСТРОЙ Февр.'!V43:W43,'[3]МЕТАЛЛОСТРОЙ Март'!V43:W43,'[4]МЕТАЛЛОСТРОЙ  Апр.'!V43:W43,'[5]МЕТАЛЛОСТРОЙ Май'!V43:W43,'[6]МЕТАЛЛОСТРОЙ Июнь'!V43:W43,'[7]МЕТАЛЛОСТРОЙ  Июль'!V43:W43,'[8]МЕТАЛЛОСТРОЙ  Авг.'!V43:W43,'[9]МЕТАЛЛОСТРОЙ  Сент.'!V43:W43,'[10]МЕТАЛЛОСТРОЙ  Окт.'!V43:W43+'[11]МЕТАЛЛОСТРОЙ  Нояб.'!V43:W43,'[11]МЕТАЛЛОСТРОЙ  Нояб.'!V43:W43,'[12]МЕТАЛЛОСТРОЙ  Дек.'!V43:W43)</f>
        <v>0</v>
      </c>
      <c r="X48" s="47">
        <v>25</v>
      </c>
      <c r="Y48" s="49">
        <f>SUM('[1]МЕТАЛЛОСТРОЙ Янв.'!X43:Y43,'[2]МЕТАЛЛОСТРОЙ Февр.'!X43:Y43,'[3]МЕТАЛЛОСТРОЙ Март'!X43:Y43,'[4]МЕТАЛЛОСТРОЙ  Апр.'!X43:Y43,'[5]МЕТАЛЛОСТРОЙ Май'!X43:Y43,'[6]МЕТАЛЛОСТРОЙ Июнь'!X43:Y43,'[7]МЕТАЛЛОСТРОЙ  Июль'!X43:Y43,'[8]МЕТАЛЛОСТРОЙ  Авг.'!X43:Y43,'[9]МЕТАЛЛОСТРОЙ  Сент.'!X43:Y43,'[10]МЕТАЛЛОСТРОЙ  Окт.'!X43:Y43+'[11]МЕТАЛЛОСТРОЙ  Нояб.'!X43:Y43,'[11]МЕТАЛЛОСТРОЙ  Нояб.'!X43:Y43,'[12]МЕТАЛЛОСТРОЙ  Дек.'!X43:Y43)</f>
        <v>2</v>
      </c>
      <c r="Z48" s="47"/>
      <c r="AA48" s="49">
        <f>SUM('[1]МЕТАЛЛОСТРОЙ Янв.'!Z43:AA43,'[2]МЕТАЛЛОСТРОЙ Февр.'!Z43:AA43,'[3]МЕТАЛЛОСТРОЙ Март'!Z43:AA43,'[4]МЕТАЛЛОСТРОЙ  Апр.'!Z43:AA43,'[5]МЕТАЛЛОСТРОЙ Май'!Z43:AA43,'[6]МЕТАЛЛОСТРОЙ Июнь'!Z43:AA43,'[7]МЕТАЛЛОСТРОЙ  Июль'!Z43:AA43,'[8]МЕТАЛЛОСТРОЙ  Авг.'!Z43:AA43,'[9]МЕТАЛЛОСТРОЙ  Сент.'!Z43:AA43,'[10]МЕТАЛЛОСТРОЙ  Окт.'!Z43:AA43+'[11]МЕТАЛЛОСТРОЙ  Нояб.'!Z43:AA43,'[11]МЕТАЛЛОСТРОЙ  Нояб.'!Z43:AA43,'[12]МЕТАЛЛОСТРОЙ  Дек.'!Z43:AA43)</f>
        <v>0</v>
      </c>
      <c r="AB48" s="47"/>
      <c r="AC48" s="49">
        <f>SUM('[1]МЕТАЛЛОСТРОЙ Янв.'!AB43:AC43,'[2]МЕТАЛЛОСТРОЙ Февр.'!AB43:AC43,'[3]МЕТАЛЛОСТРОЙ Март'!AB43:AC43,'[4]МЕТАЛЛОСТРОЙ  Апр.'!AB43:AC43,'[5]МЕТАЛЛОСТРОЙ Май'!AB43:AC43,'[6]МЕТАЛЛОСТРОЙ Июнь'!AB43:AC43,'[7]МЕТАЛЛОСТРОЙ  Июль'!AB43:AC43,'[8]МЕТАЛЛОСТРОЙ  Авг.'!AB43:AC43,'[9]МЕТАЛЛОСТРОЙ  Сент.'!AB43:AC43,'[10]МЕТАЛЛОСТРОЙ  Окт.'!AB43:AC43+'[11]МЕТАЛЛОСТРОЙ  Нояб.'!AB43:AC43,'[11]МЕТАЛЛОСТРОЙ  Нояб.'!AB43:AC43,'[12]МЕТАЛЛОСТРОЙ  Дек.'!AB43:AC43)</f>
        <v>0</v>
      </c>
      <c r="AD48" s="47"/>
      <c r="AE48" s="49">
        <f>SUM('[1]МЕТАЛЛОСТРОЙ Янв.'!AD43:AE43,'[2]МЕТАЛЛОСТРОЙ Февр.'!AD43:AE43,'[3]МЕТАЛЛОСТРОЙ Март'!AD43:AE43,'[4]МЕТАЛЛОСТРОЙ  Апр.'!AD43:AE43,'[5]МЕТАЛЛОСТРОЙ Май'!AD43:AE43,'[6]МЕТАЛЛОСТРОЙ Июнь'!AD43:AE43,'[7]МЕТАЛЛОСТРОЙ  Июль'!AD43:AE43,'[8]МЕТАЛЛОСТРОЙ  Авг.'!AD43:AE43,'[9]МЕТАЛЛОСТРОЙ  Сент.'!AD43:AE43,'[10]МЕТАЛЛОСТРОЙ  Окт.'!AD43:AE43+'[11]МЕТАЛЛОСТРОЙ  Нояб.'!AD43:AE43,'[11]МЕТАЛЛОСТРОЙ  Нояб.'!AD43:AE43,'[12]МЕТАЛЛОСТРОЙ  Дек.'!AD43:AE43)</f>
        <v>0</v>
      </c>
      <c r="AF48" s="47"/>
      <c r="AG48" s="49">
        <f>SUM('[1]МЕТАЛЛОСТРОЙ Янв.'!AF43:AG43,'[2]МЕТАЛЛОСТРОЙ Февр.'!AF43:AG43,'[3]МЕТАЛЛОСТРОЙ Март'!AF43:AG43,'[4]МЕТАЛЛОСТРОЙ  Апр.'!AF43:AG43,'[5]МЕТАЛЛОСТРОЙ Май'!AF43:AG43,'[6]МЕТАЛЛОСТРОЙ Июнь'!AF43:AG43,'[7]МЕТАЛЛОСТРОЙ  Июль'!AF43:AG43,'[8]МЕТАЛЛОСТРОЙ  Авг.'!AF43:AG43,'[9]МЕТАЛЛОСТРОЙ  Сент.'!AF43:AG43,'[10]МЕТАЛЛОСТРОЙ  Окт.'!AF43:AG43+'[11]МЕТАЛЛОСТРОЙ  Нояб.'!AF43:AG43,'[11]МЕТАЛЛОСТРОЙ  Нояб.'!AF43:AG43,'[12]МЕТАЛЛОСТРОЙ  Дек.'!AF43:AG43)</f>
        <v>0</v>
      </c>
      <c r="AH48" s="47"/>
      <c r="AI48" s="49">
        <f>SUM('[1]МЕТАЛЛОСТРОЙ Янв.'!AH43:AI43,'[2]МЕТАЛЛОСТРОЙ Февр.'!AH43:AI43,'[3]МЕТАЛЛОСТРОЙ Март'!AH43:AI43,'[4]МЕТАЛЛОСТРОЙ  Апр.'!AH43:AI43,'[5]МЕТАЛЛОСТРОЙ Май'!AH43:AI43,'[6]МЕТАЛЛОСТРОЙ Июнь'!AH43:AI43,'[7]МЕТАЛЛОСТРОЙ  Июль'!AH43:AI43,'[8]МЕТАЛЛОСТРОЙ  Авг.'!AH43:AI43,'[9]МЕТАЛЛОСТРОЙ  Сент.'!AH43:AI43,'[10]МЕТАЛЛОСТРОЙ  Окт.'!AH43:AI43+'[11]МЕТАЛЛОСТРОЙ  Нояб.'!AH43:AI43,'[11]МЕТАЛЛОСТРОЙ  Нояб.'!AH43:AI43,'[12]МЕТАЛЛОСТРОЙ  Дек.'!AH43:AI43)</f>
        <v>0</v>
      </c>
      <c r="AJ48" s="47"/>
      <c r="AK48" s="49">
        <f>SUM('[1]МЕТАЛЛОСТРОЙ Янв.'!AJ43:AK43,'[2]МЕТАЛЛОСТРОЙ Февр.'!AJ43:AK43,'[3]МЕТАЛЛОСТРОЙ Март'!AJ43:AK43,'[4]МЕТАЛЛОСТРОЙ  Апр.'!AJ43:AK43,'[5]МЕТАЛЛОСТРОЙ Май'!AJ43:AK43,'[6]МЕТАЛЛОСТРОЙ Июнь'!AJ43:AK43,'[7]МЕТАЛЛОСТРОЙ  Июль'!AJ43:AK43,'[8]МЕТАЛЛОСТРОЙ  Авг.'!AJ43:AK43,'[9]МЕТАЛЛОСТРОЙ  Сент.'!AJ43:AK43,'[10]МЕТАЛЛОСТРОЙ  Окт.'!AJ43:AK43+'[11]МЕТАЛЛОСТРОЙ  Нояб.'!AJ43:AK43,'[11]МЕТАЛЛОСТРОЙ  Нояб.'!AJ43:AK43,'[12]МЕТАЛЛОСТРОЙ  Дек.'!AJ43:AK43)</f>
        <v>0</v>
      </c>
      <c r="AL48" s="47">
        <v>1</v>
      </c>
      <c r="AM48" s="49">
        <f>SUM('[1]МЕТАЛЛОСТРОЙ Янв.'!AL43:AM43,'[2]МЕТАЛЛОСТРОЙ Февр.'!AL43:AM43,'[3]МЕТАЛЛОСТРОЙ Март'!AL43:AM43,'[4]МЕТАЛЛОСТРОЙ  Апр.'!AL43:AM43,'[5]МЕТАЛЛОСТРОЙ Май'!AL43:AM43,'[6]МЕТАЛЛОСТРОЙ Июнь'!AL43:AM43,'[7]МЕТАЛЛОСТРОЙ  Июль'!AL43:AM43,'[8]МЕТАЛЛОСТРОЙ  Авг.'!AL43:AM43,'[9]МЕТАЛЛОСТРОЙ  Сент.'!AL43:AM43,'[10]МЕТАЛЛОСТРОЙ  Окт.'!AL43:AM43+'[11]МЕТАЛЛОСТРОЙ  Нояб.'!AL43:AM43,'[11]МЕТАЛЛОСТРОЙ  Нояб.'!AL43:AM43,'[12]МЕТАЛЛОСТРОЙ  Дек.'!AL43:AM43)</f>
        <v>0</v>
      </c>
      <c r="AN48" s="47"/>
      <c r="AO48" s="49">
        <f>SUM('[1]МЕТАЛЛОСТРОЙ Янв.'!AN43:AO43,'[2]МЕТАЛЛОСТРОЙ Февр.'!AN43:AO43,'[3]МЕТАЛЛОСТРОЙ Март'!AN43:AO43,'[4]МЕТАЛЛОСТРОЙ  Апр.'!AN43:AO43,'[5]МЕТАЛЛОСТРОЙ Май'!AN43:AO43,'[6]МЕТАЛЛОСТРОЙ Июнь'!AN43:AO43,'[7]МЕТАЛЛОСТРОЙ  Июль'!AN43:AO43,'[8]МЕТАЛЛОСТРОЙ  Авг.'!AN43:AO43,'[9]МЕТАЛЛОСТРОЙ  Сент.'!AN43:AO43,'[10]МЕТАЛЛОСТРОЙ  Окт.'!AN43:AO43+'[11]МЕТАЛЛОСТРОЙ  Нояб.'!AN43:AO43,'[11]МЕТАЛЛОСТРОЙ  Нояб.'!AN43:AO43,'[12]МЕТАЛЛОСТРОЙ  Дек.'!AN43:AO43)</f>
        <v>0</v>
      </c>
      <c r="AP48" s="47"/>
      <c r="AQ48" s="49">
        <f>SUM('[1]МЕТАЛЛОСТРОЙ Янв.'!AP43:AQ43,'[2]МЕТАЛЛОСТРОЙ Февр.'!AP43:AQ43,'[3]МЕТАЛЛОСТРОЙ Март'!AP43:AQ43,'[4]МЕТАЛЛОСТРОЙ  Апр.'!AP43:AQ43,'[5]МЕТАЛЛОСТРОЙ Май'!AP43:AQ43,'[6]МЕТАЛЛОСТРОЙ Июнь'!AP43:AQ43,'[7]МЕТАЛЛОСТРОЙ  Июль'!AP43:AQ43,'[8]МЕТАЛЛОСТРОЙ  Авг.'!AP43:AQ43,'[9]МЕТАЛЛОСТРОЙ  Сент.'!AP43:AQ43,'[10]МЕТАЛЛОСТРОЙ  Окт.'!AP43:AQ43+'[11]МЕТАЛЛОСТРОЙ  Нояб.'!AP43:AQ43,'[11]МЕТАЛЛОСТРОЙ  Нояб.'!AP43:AQ43,'[12]МЕТАЛЛОСТРОЙ  Дек.'!AP43:AQ43)</f>
        <v>0</v>
      </c>
      <c r="AR48" s="47"/>
      <c r="AS48" s="49">
        <f>SUM('[1]МЕТАЛЛОСТРОЙ Янв.'!AR43:AS43,'[2]МЕТАЛЛОСТРОЙ Февр.'!AR43:AS43,'[3]МЕТАЛЛОСТРОЙ Март'!AR43:AS43,'[4]МЕТАЛЛОСТРОЙ  Апр.'!AR43:AS43,'[5]МЕТАЛЛОСТРОЙ Май'!AR43:AS43,'[6]МЕТАЛЛОСТРОЙ Июнь'!AR43:AS43,'[7]МЕТАЛЛОСТРОЙ  Июль'!AR43:AS43,'[8]МЕТАЛЛОСТРОЙ  Авг.'!AR43:AS43,'[9]МЕТАЛЛОСТРОЙ  Сент.'!AR43:AS43,'[10]МЕТАЛЛОСТРОЙ  Окт.'!AR43:AS43+'[11]МЕТАЛЛОСТРОЙ  Нояб.'!AR43:AS43,'[11]МЕТАЛЛОСТРОЙ  Нояб.'!AR43:AS43,'[12]МЕТАЛЛОСТРОЙ  Дек.'!AR43:AS43)</f>
        <v>2</v>
      </c>
      <c r="AT48" s="47"/>
      <c r="AU48" s="49">
        <f>SUM('[1]МЕТАЛЛОСТРОЙ Янв.'!AT43:AU43,'[2]МЕТАЛЛОСТРОЙ Февр.'!AT43:AU43,'[3]МЕТАЛЛОСТРОЙ Март'!AT43:AU43,'[4]МЕТАЛЛОСТРОЙ  Апр.'!AT43:AU43,'[5]МЕТАЛЛОСТРОЙ Май'!AT43:AU43,'[6]МЕТАЛЛОСТРОЙ Июнь'!AT43:AU43,'[7]МЕТАЛЛОСТРОЙ  Июль'!AT43:AU43,'[8]МЕТАЛЛОСТРОЙ  Авг.'!AT43:AU43,'[9]МЕТАЛЛОСТРОЙ  Сент.'!AT43:AU43,'[10]МЕТАЛЛОСТРОЙ  Окт.'!AT43:AU43+'[11]МЕТАЛЛОСТРОЙ  Нояб.'!AT43:AU43,'[11]МЕТАЛЛОСТРОЙ  Нояб.'!AT43:AU43,'[12]МЕТАЛЛОСТРОЙ  Дек.'!AT43:AU43)</f>
        <v>0</v>
      </c>
      <c r="AV48" s="47"/>
      <c r="AW48" s="49">
        <f>SUM('[1]МЕТАЛЛОСТРОЙ Янв.'!AV43:AW43,'[2]МЕТАЛЛОСТРОЙ Февр.'!AV43:AW43,'[3]МЕТАЛЛОСТРОЙ Март'!AV43:AW43,'[4]МЕТАЛЛОСТРОЙ  Апр.'!AV43:AW43,'[5]МЕТАЛЛОСТРОЙ Май'!AV43:AW43,'[6]МЕТАЛЛОСТРОЙ Июнь'!AV43:AW43,'[7]МЕТАЛЛОСТРОЙ  Июль'!AV43:AW43,'[8]МЕТАЛЛОСТРОЙ  Авг.'!AV43:AW43,'[9]МЕТАЛЛОСТРОЙ  Сент.'!AV43:AW43,'[10]МЕТАЛЛОСТРОЙ  Окт.'!AV43:AW43+'[11]МЕТАЛЛОСТРОЙ  Нояб.'!AV43:AW43,'[11]МЕТАЛЛОСТРОЙ  Нояб.'!AV43:AW43,'[12]МЕТАЛЛОСТРОЙ  Дек.'!AV43:AW43)</f>
        <v>0</v>
      </c>
      <c r="AX48" s="47"/>
      <c r="AY48" s="49">
        <f>SUM('[1]МЕТАЛЛОСТРОЙ Янв.'!AX43:AY43,'[2]МЕТАЛЛОСТРОЙ Февр.'!AX43:AY43,'[3]МЕТАЛЛОСТРОЙ Март'!AX43:AY43,'[4]МЕТАЛЛОСТРОЙ  Апр.'!AX43:AY43,'[5]МЕТАЛЛОСТРОЙ Май'!AX43:AY43,'[6]МЕТАЛЛОСТРОЙ Июнь'!AX43:AY43,'[7]МЕТАЛЛОСТРОЙ  Июль'!AX43:AY43,'[8]МЕТАЛЛОСТРОЙ  Авг.'!AX43:AY43,'[9]МЕТАЛЛОСТРОЙ  Сент.'!AX43:AY43,'[10]МЕТАЛЛОСТРОЙ  Окт.'!AX43:AY43+'[11]МЕТАЛЛОСТРОЙ  Нояб.'!AX43:AY43,'[11]МЕТАЛЛОСТРОЙ  Нояб.'!AX43:AY43,'[12]МЕТАЛЛОСТРОЙ  Дек.'!AX43:AY43)</f>
        <v>0</v>
      </c>
      <c r="AZ48" s="47"/>
      <c r="BA48" s="49">
        <f>SUM('[1]МЕТАЛЛОСТРОЙ Янв.'!AZ43:BA43,'[2]МЕТАЛЛОСТРОЙ Февр.'!AZ43:BA43,'[3]МЕТАЛЛОСТРОЙ Март'!AZ43:BA43,'[4]МЕТАЛЛОСТРОЙ  Апр.'!AZ43:BA43,'[5]МЕТАЛЛОСТРОЙ Май'!AZ43:BA43,'[6]МЕТАЛЛОСТРОЙ Июнь'!AZ43:BA43,'[7]МЕТАЛЛОСТРОЙ  Июль'!AZ43:BA43,'[8]МЕТАЛЛОСТРОЙ  Авг.'!AZ43:BA43,'[9]МЕТАЛЛОСТРОЙ  Сент.'!AZ43:BA43,'[10]МЕТАЛЛОСТРОЙ  Окт.'!AZ43:BA43+'[11]МЕТАЛЛОСТРОЙ  Нояб.'!AZ43:BA43,'[11]МЕТАЛЛОСТРОЙ  Нояб.'!AZ43:BA43,'[12]МЕТАЛЛОСТРОЙ  Дек.'!AZ43:BA43)</f>
        <v>0</v>
      </c>
      <c r="BB48" s="47">
        <v>2</v>
      </c>
      <c r="BC48" s="49">
        <f>SUM('[1]МЕТАЛЛОСТРОЙ Янв.'!BB43:BC43,'[2]МЕТАЛЛОСТРОЙ Февр.'!BB43:BC43,'[3]МЕТАЛЛОСТРОЙ Март'!BB43:BC43,'[4]МЕТАЛЛОСТРОЙ  Апр.'!BB43:BC43,'[5]МЕТАЛЛОСТРОЙ Май'!BB43:BC43,'[6]МЕТАЛЛОСТРОЙ Июнь'!BB43:BC43,'[7]МЕТАЛЛОСТРОЙ  Июль'!BB43:BC43,'[8]МЕТАЛЛОСТРОЙ  Авг.'!BB43:BC43,'[9]МЕТАЛЛОСТРОЙ  Сент.'!BB43:BC43,'[10]МЕТАЛЛОСТРОЙ  Окт.'!BB43:BC43+'[11]МЕТАЛЛОСТРОЙ  Нояб.'!BB43:BC43,'[11]МЕТАЛЛОСТРОЙ  Нояб.'!BB43:BC43,'[12]МЕТАЛЛОСТРОЙ  Дек.'!BB43:BC43)</f>
        <v>6</v>
      </c>
      <c r="BD48" s="47"/>
      <c r="BE48" s="49">
        <f>SUM('[1]МЕТАЛЛОСТРОЙ Янв.'!BD43:BE43,'[2]МЕТАЛЛОСТРОЙ Февр.'!BD43:BE43,'[3]МЕТАЛЛОСТРОЙ Март'!BD43:BE43,'[4]МЕТАЛЛОСТРОЙ  Апр.'!BD43:BE43,'[5]МЕТАЛЛОСТРОЙ Май'!BD43:BE43,'[6]МЕТАЛЛОСТРОЙ Июнь'!BD43:BE43,'[7]МЕТАЛЛОСТРОЙ  Июль'!BD43:BE43,'[8]МЕТАЛЛОСТРОЙ  Авг.'!BD43:BE43,'[9]МЕТАЛЛОСТРОЙ  Сент.'!BD43:BE43,'[10]МЕТАЛЛОСТРОЙ  Окт.'!BD43:BE43+'[11]МЕТАЛЛОСТРОЙ  Нояб.'!BD43:BE43,'[11]МЕТАЛЛОСТРОЙ  Нояб.'!BD43:BE43,'[12]МЕТАЛЛОСТРОЙ  Дек.'!BD43:BE43)</f>
        <v>0</v>
      </c>
      <c r="BF48" s="47">
        <v>12</v>
      </c>
      <c r="BG48" s="49">
        <f>SUM('[1]МЕТАЛЛОСТРОЙ Янв.'!BF43:BG43,'[2]МЕТАЛЛОСТРОЙ Февр.'!BF43:BG43,'[3]МЕТАЛЛОСТРОЙ Март'!BF43:BG43,'[4]МЕТАЛЛОСТРОЙ  Апр.'!BF43:BG43,'[5]МЕТАЛЛОСТРОЙ Май'!BF43:BG43,'[6]МЕТАЛЛОСТРОЙ Июнь'!BF43:BG43,'[7]МЕТАЛЛОСТРОЙ  Июль'!BF43:BG43,'[8]МЕТАЛЛОСТРОЙ  Авг.'!BF43:BG43,'[9]МЕТАЛЛОСТРОЙ  Сент.'!BF43:BG43,'[10]МЕТАЛЛОСТРОЙ  Окт.'!BF43:BG43+'[11]МЕТАЛЛОСТРОЙ  Нояб.'!BF43:BG43,'[11]МЕТАЛЛОСТРОЙ  Нояб.'!BF43:BG43,'[12]МЕТАЛЛОСТРОЙ  Дек.'!BF43:BG43)</f>
        <v>16</v>
      </c>
      <c r="BH48" s="47"/>
      <c r="BI48" s="49">
        <f>SUM('[1]МЕТАЛЛОСТРОЙ Янв.'!BH43:BI43,'[2]МЕТАЛЛОСТРОЙ Февр.'!BH43:BI43,'[3]МЕТАЛЛОСТРОЙ Март'!BH43:BI43,'[4]МЕТАЛЛОСТРОЙ  Апр.'!BH43:BI43,'[5]МЕТАЛЛОСТРОЙ Май'!BH43:BI43,'[6]МЕТАЛЛОСТРОЙ Июнь'!BH43:BI43,'[7]МЕТАЛЛОСТРОЙ  Июль'!BH43:BI43,'[8]МЕТАЛЛОСТРОЙ  Авг.'!BH43:BI43,'[9]МЕТАЛЛОСТРОЙ  Сент.'!BH43:BI43,'[10]МЕТАЛЛОСТРОЙ  Окт.'!BH43:BI43+'[11]МЕТАЛЛОСТРОЙ  Нояб.'!BH43:BI43,'[11]МЕТАЛЛОСТРОЙ  Нояб.'!BH43:BI43,'[12]МЕТАЛЛОСТРОЙ  Дек.'!BH43:BI43)</f>
        <v>0</v>
      </c>
      <c r="BJ48" s="47"/>
      <c r="BK48" s="49">
        <f>SUM('[1]МЕТАЛЛОСТРОЙ Янв.'!BJ43:BK43,'[2]МЕТАЛЛОСТРОЙ Февр.'!BJ43:BK43,'[3]МЕТАЛЛОСТРОЙ Март'!BJ43:BK43,'[4]МЕТАЛЛОСТРОЙ  Апр.'!BJ43:BK43,'[5]МЕТАЛЛОСТРОЙ Май'!BJ43:BK43,'[6]МЕТАЛЛОСТРОЙ Июнь'!BJ43:BK43,'[7]МЕТАЛЛОСТРОЙ  Июль'!BJ43:BK43,'[8]МЕТАЛЛОСТРОЙ  Авг.'!BJ43:BK43,'[9]МЕТАЛЛОСТРОЙ  Сент.'!BJ43:BK43,'[10]МЕТАЛЛОСТРОЙ  Окт.'!BJ43:BK43+'[11]МЕТАЛЛОСТРОЙ  Нояб.'!BJ43:BK43,'[11]МЕТАЛЛОСТРОЙ  Нояб.'!BJ43:BK43,'[12]МЕТАЛЛОСТРОЙ  Дек.'!BJ43:BK43)</f>
        <v>0</v>
      </c>
      <c r="BL48" s="47"/>
      <c r="BM48" s="49">
        <f>SUM('[1]МЕТАЛЛОСТРОЙ Янв.'!BL43:BM43,'[2]МЕТАЛЛОСТРОЙ Февр.'!BL43:BM43,'[3]МЕТАЛЛОСТРОЙ Март'!BL43:BM43,'[4]МЕТАЛЛОСТРОЙ  Апр.'!BL43:BM43,'[5]МЕТАЛЛОСТРОЙ Май'!BL43:BM43,'[6]МЕТАЛЛОСТРОЙ Июнь'!BL43:BM43,'[7]МЕТАЛЛОСТРОЙ  Июль'!BL43:BM43,'[8]МЕТАЛЛОСТРОЙ  Авг.'!BL43:BM43,'[9]МЕТАЛЛОСТРОЙ  Сент.'!BL43:BM43,'[10]МЕТАЛЛОСТРОЙ  Окт.'!BL43:BM43+'[11]МЕТАЛЛОСТРОЙ  Нояб.'!BL43:BM43,'[11]МЕТАЛЛОСТРОЙ  Нояб.'!BL43:BM43,'[12]МЕТАЛЛОСТРОЙ  Дек.'!BL43:BM43)</f>
        <v>0</v>
      </c>
      <c r="BN48" s="47"/>
      <c r="BO48" s="49">
        <f>SUM('[1]МЕТАЛЛОСТРОЙ Янв.'!BN43:BO43,'[2]МЕТАЛЛОСТРОЙ Февр.'!BN43:BO43,'[3]МЕТАЛЛОСТРОЙ Март'!BN43:BO43,'[4]МЕТАЛЛОСТРОЙ  Апр.'!BN43:BO43,'[5]МЕТАЛЛОСТРОЙ Май'!BN43:BO43,'[6]МЕТАЛЛОСТРОЙ Июнь'!BN43:BO43,'[7]МЕТАЛЛОСТРОЙ  Июль'!BN43:BO43,'[8]МЕТАЛЛОСТРОЙ  Авг.'!BN43:BO43,'[9]МЕТАЛЛОСТРОЙ  Сент.'!BN43:BO43,'[10]МЕТАЛЛОСТРОЙ  Окт.'!BN43:BO43+'[11]МЕТАЛЛОСТРОЙ  Нояб.'!BN43:BO43,'[11]МЕТАЛЛОСТРОЙ  Нояб.'!BN43:BO43,'[12]МЕТАЛЛОСТРОЙ  Дек.'!BN43:BO43)</f>
        <v>0</v>
      </c>
      <c r="BP48" s="47"/>
      <c r="BQ48" s="49">
        <f>SUM('[1]МЕТАЛЛОСТРОЙ Янв.'!BP43:BQ43,'[2]МЕТАЛЛОСТРОЙ Февр.'!BP43:BQ43,'[3]МЕТАЛЛОСТРОЙ Март'!BP43:BQ43,'[4]МЕТАЛЛОСТРОЙ  Апр.'!BP43:BQ43,'[5]МЕТАЛЛОСТРОЙ Май'!BP43:BQ43,'[6]МЕТАЛЛОСТРОЙ Июнь'!BP43:BQ43,'[7]МЕТАЛЛОСТРОЙ  Июль'!BP43:BQ43,'[8]МЕТАЛЛОСТРОЙ  Авг.'!BP43:BQ43,'[9]МЕТАЛЛОСТРОЙ  Сент.'!BP43:BQ43,'[10]МЕТАЛЛОСТРОЙ  Окт.'!BP43:BQ43+'[11]МЕТАЛЛОСТРОЙ  Нояб.'!BP43:BQ43,'[11]МЕТАЛЛОСТРОЙ  Нояб.'!BP43:BQ43,'[12]МЕТАЛЛОСТРОЙ  Дек.'!BP43:BQ43)</f>
        <v>0</v>
      </c>
      <c r="BR48" s="47"/>
      <c r="BS48" s="49">
        <f>SUM('[1]МЕТАЛЛОСТРОЙ Янв.'!BR43:BS43,'[2]МЕТАЛЛОСТРОЙ Февр.'!BR43:BS43,'[3]МЕТАЛЛОСТРОЙ Март'!BR43:BS43,'[4]МЕТАЛЛОСТРОЙ  Апр.'!BR43:BS43,'[5]МЕТАЛЛОСТРОЙ Май'!BR43:BS43,'[6]МЕТАЛЛОСТРОЙ Июнь'!BR43:BS43,'[7]МЕТАЛЛОСТРОЙ  Июль'!BR43:BS43,'[8]МЕТАЛЛОСТРОЙ  Авг.'!BR43:BS43,'[9]МЕТАЛЛОСТРОЙ  Сент.'!BR43:BS43,'[10]МЕТАЛЛОСТРОЙ  Окт.'!BR43:BS43+'[11]МЕТАЛЛОСТРОЙ  Нояб.'!BR43:BS43,'[11]МЕТАЛЛОСТРОЙ  Нояб.'!BR43:BS43,'[12]МЕТАЛЛОСТРОЙ  Дек.'!BR43:BS43)</f>
        <v>0</v>
      </c>
      <c r="BT48" s="47"/>
      <c r="BU48" s="49">
        <f>SUM('[1]МЕТАЛЛОСТРОЙ Янв.'!BT43:BU43,'[2]МЕТАЛЛОСТРОЙ Февр.'!BT43:BU43,'[3]МЕТАЛЛОСТРОЙ Март'!BT43:BU43,'[4]МЕТАЛЛОСТРОЙ  Апр.'!BT43:BU43,'[5]МЕТАЛЛОСТРОЙ Май'!BT43:BU43,'[6]МЕТАЛЛОСТРОЙ Июнь'!BT43:BU43,'[7]МЕТАЛЛОСТРОЙ  Июль'!BT43:BU43,'[8]МЕТАЛЛОСТРОЙ  Авг.'!BT43:BU43,'[9]МЕТАЛЛОСТРОЙ  Сент.'!BT43:BU43,'[10]МЕТАЛЛОСТРОЙ  Окт.'!BT43:BU43+'[11]МЕТАЛЛОСТРОЙ  Нояб.'!BT43:BU43,'[11]МЕТАЛЛОСТРОЙ  Нояб.'!BT43:BU43,'[12]МЕТАЛЛОСТРОЙ  Дек.'!BT43:BU43)</f>
        <v>0</v>
      </c>
      <c r="BV48" s="47"/>
      <c r="BW48" s="49">
        <f>SUM('[1]МЕТАЛЛОСТРОЙ Янв.'!BV43:BW43,'[2]МЕТАЛЛОСТРОЙ Февр.'!BV43:BW43,'[3]МЕТАЛЛОСТРОЙ Март'!BV43:BW43,'[4]МЕТАЛЛОСТРОЙ  Апр.'!BV43:BW43,'[5]МЕТАЛЛОСТРОЙ Май'!BV43:BW43,'[6]МЕТАЛЛОСТРОЙ Июнь'!BV43:BW43,'[7]МЕТАЛЛОСТРОЙ  Июль'!BV43:BW43,'[8]МЕТАЛЛОСТРОЙ  Авг.'!BV43:BW43,'[9]МЕТАЛЛОСТРОЙ  Сент.'!BV43:BW43,'[10]МЕТАЛЛОСТРОЙ  Окт.'!BV43:BW43+'[11]МЕТАЛЛОСТРОЙ  Нояб.'!BV43:BW43,'[11]МЕТАЛЛОСТРОЙ  Нояб.'!BV43:BW43,'[12]МЕТАЛЛОСТРОЙ  Дек.'!BV43:BW43)</f>
        <v>0</v>
      </c>
      <c r="BX48" s="47"/>
      <c r="BY48" s="49">
        <f>SUM('[1]МЕТАЛЛОСТРОЙ Янв.'!BX43:BY43,'[2]МЕТАЛЛОСТРОЙ Февр.'!BX43:BY43,'[3]МЕТАЛЛОСТРОЙ Март'!BX43:BY43,'[4]МЕТАЛЛОСТРОЙ  Апр.'!BX43:BY43,'[5]МЕТАЛЛОСТРОЙ Май'!BX43:BY43,'[6]МЕТАЛЛОСТРОЙ Июнь'!BX43:BY43,'[7]МЕТАЛЛОСТРОЙ  Июль'!BX43:BY43,'[8]МЕТАЛЛОСТРОЙ  Авг.'!BX43:BY43,'[9]МЕТАЛЛОСТРОЙ  Сент.'!BX43:BY43,'[10]МЕТАЛЛОСТРОЙ  Окт.'!BX43:BY43+'[11]МЕТАЛЛОСТРОЙ  Нояб.'!BX43:BY43,'[11]МЕТАЛЛОСТРОЙ  Нояб.'!BX43:BY43,'[12]МЕТАЛЛОСТРОЙ  Дек.'!BX43:BY43)</f>
        <v>0</v>
      </c>
      <c r="BZ48" s="47"/>
      <c r="CA48" s="49">
        <f>SUM('[1]МЕТАЛЛОСТРОЙ Янв.'!BZ43:CA43,'[2]МЕТАЛЛОСТРОЙ Февр.'!BZ43:CA43,'[3]МЕТАЛЛОСТРОЙ Март'!BZ43:CA43,'[4]МЕТАЛЛОСТРОЙ  Апр.'!BZ43:CA43,'[5]МЕТАЛЛОСТРОЙ Май'!BZ43:CA43,'[6]МЕТАЛЛОСТРОЙ Июнь'!BZ43:CA43,'[7]МЕТАЛЛОСТРОЙ  Июль'!BZ43:CA43,'[8]МЕТАЛЛОСТРОЙ  Авг.'!BZ43:CA43,'[9]МЕТАЛЛОСТРОЙ  Сент.'!BZ43:CA43,'[10]МЕТАЛЛОСТРОЙ  Окт.'!BZ43:CA43+'[11]МЕТАЛЛОСТРОЙ  Нояб.'!BZ43:CA43,'[11]МЕТАЛЛОСТРОЙ  Нояб.'!BZ43:CA43,'[12]МЕТАЛЛОСТРОЙ  Дек.'!BZ43:CA43)</f>
        <v>1</v>
      </c>
      <c r="CB48" s="47"/>
      <c r="CC48" s="49">
        <f>SUM('[1]МЕТАЛЛОСТРОЙ Янв.'!CB43:CC43,'[2]МЕТАЛЛОСТРОЙ Февр.'!CB43:CC43,'[3]МЕТАЛЛОСТРОЙ Март'!CB43:CC43,'[4]МЕТАЛЛОСТРОЙ  Апр.'!CB43:CC43,'[5]МЕТАЛЛОСТРОЙ Май'!CB43:CC43,'[6]МЕТАЛЛОСТРОЙ Июнь'!CB43:CC43,'[7]МЕТАЛЛОСТРОЙ  Июль'!CB43:CC43,'[8]МЕТАЛЛОСТРОЙ  Авг.'!CB43:CC43,'[9]МЕТАЛЛОСТРОЙ  Сент.'!CB43:CC43,'[10]МЕТАЛЛОСТРОЙ  Окт.'!CB43:CC43+'[11]МЕТАЛЛОСТРОЙ  Нояб.'!CB43:CC43,'[11]МЕТАЛЛОСТРОЙ  Нояб.'!CB43:CC43,'[12]МЕТАЛЛОСТРОЙ  Дек.'!CB43:CC43)</f>
        <v>0</v>
      </c>
      <c r="CD48" s="47"/>
      <c r="CE48" s="49">
        <f>SUM('[1]МЕТАЛЛОСТРОЙ Янв.'!CD43:CE43,'[2]МЕТАЛЛОСТРОЙ Февр.'!CD43:CE43,'[3]МЕТАЛЛОСТРОЙ Март'!CD43:CE43,'[4]МЕТАЛЛОСТРОЙ  Апр.'!CD43:CE43,'[5]МЕТАЛЛОСТРОЙ Май'!CD43:CE43,'[6]МЕТАЛЛОСТРОЙ Июнь'!CD43:CE43,'[7]МЕТАЛЛОСТРОЙ  Июль'!CD43:CE43,'[8]МЕТАЛЛОСТРОЙ  Авг.'!CD43:CE43,'[9]МЕТАЛЛОСТРОЙ  Сент.'!CD43:CE43,'[10]МЕТАЛЛОСТРОЙ  Окт.'!CD43:CE43+'[11]МЕТАЛЛОСТРОЙ  Нояб.'!CD43:CE43,'[11]МЕТАЛЛОСТРОЙ  Нояб.'!CD43:CE43,'[12]МЕТАЛЛОСТРОЙ  Дек.'!CD43:CE43)</f>
        <v>0</v>
      </c>
      <c r="CF48" s="47"/>
      <c r="CG48" s="49">
        <f>SUM('[1]МЕТАЛЛОСТРОЙ Янв.'!CF43:CG43,'[2]МЕТАЛЛОСТРОЙ Февр.'!CF43:CG43,'[3]МЕТАЛЛОСТРОЙ Март'!CF43:CG43,'[4]МЕТАЛЛОСТРОЙ  Апр.'!CF43:CG43,'[5]МЕТАЛЛОСТРОЙ Май'!CF43:CG43,'[6]МЕТАЛЛОСТРОЙ Июнь'!CF43:CG43,'[7]МЕТАЛЛОСТРОЙ  Июль'!CF43:CG43,'[8]МЕТАЛЛОСТРОЙ  Авг.'!CF43:CG43,'[9]МЕТАЛЛОСТРОЙ  Сент.'!CF43:CG43,'[10]МЕТАЛЛОСТРОЙ  Окт.'!CF43:CG43+'[11]МЕТАЛЛОСТРОЙ  Нояб.'!CF43:CG43,'[11]МЕТАЛЛОСТРОЙ  Нояб.'!CF43:CG43,'[12]МЕТАЛЛОСТРОЙ  Дек.'!CF43:CG43)</f>
        <v>0</v>
      </c>
      <c r="CH48" s="47"/>
      <c r="CI48" s="49">
        <f>SUM('[1]МЕТАЛЛОСТРОЙ Янв.'!CH43:CI43,'[2]МЕТАЛЛОСТРОЙ Февр.'!CH43:CI43,'[3]МЕТАЛЛОСТРОЙ Март'!CH43:CI43,'[4]МЕТАЛЛОСТРОЙ  Апр.'!CH43:CI43,'[5]МЕТАЛЛОСТРОЙ Май'!CH43:CI43,'[6]МЕТАЛЛОСТРОЙ Июнь'!CH43:CI43,'[7]МЕТАЛЛОСТРОЙ  Июль'!CH43:CI43,'[8]МЕТАЛЛОСТРОЙ  Авг.'!CH43:CI43,'[9]МЕТАЛЛОСТРОЙ  Сент.'!CH43:CI43,'[10]МЕТАЛЛОСТРОЙ  Окт.'!CH43:CI43+'[11]МЕТАЛЛОСТРОЙ  Нояб.'!CH43:CI43,'[11]МЕТАЛЛОСТРОЙ  Нояб.'!CH43:CI43,'[12]МЕТАЛЛОСТРОЙ  Дек.'!CH43:CI43)</f>
        <v>0</v>
      </c>
      <c r="CJ48" s="47"/>
      <c r="CK48" s="49">
        <f>SUM('[1]МЕТАЛЛОСТРОЙ Янв.'!CJ43:CK43,'[2]МЕТАЛЛОСТРОЙ Февр.'!CJ43:CK43,'[3]МЕТАЛЛОСТРОЙ Март'!CJ43:CK43,'[4]МЕТАЛЛОСТРОЙ  Апр.'!CJ43:CK43,'[5]МЕТАЛЛОСТРОЙ Май'!CJ43:CK43,'[6]МЕТАЛЛОСТРОЙ Июнь'!CJ43:CK43,'[7]МЕТАЛЛОСТРОЙ  Июль'!CJ43:CK43,'[8]МЕТАЛЛОСТРОЙ  Авг.'!CJ43:CK43,'[9]МЕТАЛЛОСТРОЙ  Сент.'!CJ43:CK43,'[10]МЕТАЛЛОСТРОЙ  Окт.'!CJ43:CK43+'[11]МЕТАЛЛОСТРОЙ  Нояб.'!CJ43:CK43,'[11]МЕТАЛЛОСТРОЙ  Нояб.'!CJ43:CK43,'[12]МЕТАЛЛОСТРОЙ  Дек.'!CJ43:CK43)</f>
        <v>0</v>
      </c>
      <c r="CL48" s="47"/>
      <c r="CM48" s="49">
        <f>SUM('[1]МЕТАЛЛОСТРОЙ Янв.'!CL43:CM43,'[2]МЕТАЛЛОСТРОЙ Февр.'!CL43:CM43,'[3]МЕТАЛЛОСТРОЙ Март'!CL43:CM43,'[4]МЕТАЛЛОСТРОЙ  Апр.'!CL43:CM43,'[5]МЕТАЛЛОСТРОЙ Май'!CL43:CM43,'[6]МЕТАЛЛОСТРОЙ Июнь'!CL43:CM43,'[7]МЕТАЛЛОСТРОЙ  Июль'!CL43:CM43,'[8]МЕТАЛЛОСТРОЙ  Авг.'!CL43:CM43,'[9]МЕТАЛЛОСТРОЙ  Сент.'!CL43:CM43,'[10]МЕТАЛЛОСТРОЙ  Окт.'!CL43:CM43+'[11]МЕТАЛЛОСТРОЙ  Нояб.'!CL43:CM43,'[11]МЕТАЛЛОСТРОЙ  Нояб.'!CL43:CM43,'[12]МЕТАЛЛОСТРОЙ  Дек.'!CL43:CM43)</f>
        <v>0</v>
      </c>
      <c r="CN48" s="47"/>
      <c r="CO48" s="49">
        <f>SUM('[1]МЕТАЛЛОСТРОЙ Янв.'!CN43:CO43,'[2]МЕТАЛЛОСТРОЙ Февр.'!CN43:CO43,'[3]МЕТАЛЛОСТРОЙ Март'!CN43:CO43,'[4]МЕТАЛЛОСТРОЙ  Апр.'!CN43:CO43,'[5]МЕТАЛЛОСТРОЙ Май'!CN43:CO43,'[6]МЕТАЛЛОСТРОЙ Июнь'!CN43:CO43,'[7]МЕТАЛЛОСТРОЙ  Июль'!CN43:CO43,'[8]МЕТАЛЛОСТРОЙ  Авг.'!CN43:CO43,'[9]МЕТАЛЛОСТРОЙ  Сент.'!CN43:CO43,'[10]МЕТАЛЛОСТРОЙ  Окт.'!CN43:CO43+'[11]МЕТАЛЛОСТРОЙ  Нояб.'!CN43:CO43,'[11]МЕТАЛЛОСТРОЙ  Нояб.'!CN43:CO43,'[12]МЕТАЛЛОСТРОЙ  Дек.'!CN43:CO43)</f>
        <v>0</v>
      </c>
      <c r="CQ48" s="94"/>
    </row>
    <row r="49" spans="1:95" ht="15.95" customHeight="1" x14ac:dyDescent="0.25">
      <c r="A49" s="198"/>
      <c r="B49" s="233" t="s">
        <v>30</v>
      </c>
      <c r="C49" s="22" t="s">
        <v>5</v>
      </c>
      <c r="D49" s="47"/>
      <c r="E49" s="49">
        <f>SUM('[1]МЕТАЛЛОСТРОЙ Янв.'!D44:E44,'[2]МЕТАЛЛОСТРОЙ Февр.'!D44:E44,'[3]МЕТАЛЛОСТРОЙ Март'!D44:E44,'[4]МЕТАЛЛОСТРОЙ  Апр.'!D44:E44,'[5]МЕТАЛЛОСТРОЙ Май'!D44:E44,'[6]МЕТАЛЛОСТРОЙ Июнь'!D44:E44,'[7]МЕТАЛЛОСТРОЙ  Июль'!D44:E44,'[8]МЕТАЛЛОСТРОЙ  Авг.'!D44:E44,'[9]МЕТАЛЛОСТРОЙ  Сент.'!D44:E44,'[10]МЕТАЛЛОСТРОЙ  Окт.'!D44:E44+'[11]МЕТАЛЛОСТРОЙ  Нояб.'!D44:E44,'[11]МЕТАЛЛОСТРОЙ  Нояб.'!D44:E44,'[12]МЕТАЛЛОСТРОЙ  Дек.'!D44:E44)</f>
        <v>0</v>
      </c>
      <c r="F49" s="47"/>
      <c r="G49" s="49">
        <f>SUM('[1]МЕТАЛЛОСТРОЙ Янв.'!F44:G44,'[2]МЕТАЛЛОСТРОЙ Февр.'!F44:G44,'[3]МЕТАЛЛОСТРОЙ Март'!F44:G44,'[4]МЕТАЛЛОСТРОЙ  Апр.'!F44:G44,'[5]МЕТАЛЛОСТРОЙ Май'!F44:G44,'[6]МЕТАЛЛОСТРОЙ Июнь'!F44:G44,'[7]МЕТАЛЛОСТРОЙ  Июль'!F44:G44,'[8]МЕТАЛЛОСТРОЙ  Авг.'!F44:G44,'[9]МЕТАЛЛОСТРОЙ  Сент.'!F44:G44,'[10]МЕТАЛЛОСТРОЙ  Окт.'!F44:G44+'[11]МЕТАЛЛОСТРОЙ  Нояб.'!F44:G44,'[11]МЕТАЛЛОСТРОЙ  Нояб.'!F44:G44,'[12]МЕТАЛЛОСТРОЙ  Дек.'!F44:G44)</f>
        <v>6.5410000000000004</v>
      </c>
      <c r="H49" s="47"/>
      <c r="I49" s="49">
        <f>SUM('[1]МЕТАЛЛОСТРОЙ Янв.'!H44:I44,'[2]МЕТАЛЛОСТРОЙ Февр.'!H44:I44,'[3]МЕТАЛЛОСТРОЙ Март'!H44:I44,'[4]МЕТАЛЛОСТРОЙ  Апр.'!H44:I44,'[5]МЕТАЛЛОСТРОЙ Май'!H44:I44,'[6]МЕТАЛЛОСТРОЙ Июнь'!H44:I44,'[7]МЕТАЛЛОСТРОЙ  Июль'!H44:I44,'[8]МЕТАЛЛОСТРОЙ  Авг.'!H44:I44,'[9]МЕТАЛЛОСТРОЙ  Сент.'!H44:I44,'[10]МЕТАЛЛОСТРОЙ  Окт.'!H44:I44+'[11]МЕТАЛЛОСТРОЙ  Нояб.'!H44:I44,'[11]МЕТАЛЛОСТРОЙ  Нояб.'!H44:I44,'[12]МЕТАЛЛОСТРОЙ  Дек.'!H44:I44)</f>
        <v>0</v>
      </c>
      <c r="J49" s="47"/>
      <c r="K49" s="49">
        <f>SUM('[1]МЕТАЛЛОСТРОЙ Янв.'!J44:K44,'[2]МЕТАЛЛОСТРОЙ Февр.'!J44:K44,'[3]МЕТАЛЛОСТРОЙ Март'!J44:K44,'[4]МЕТАЛЛОСТРОЙ  Апр.'!J44:K44,'[5]МЕТАЛЛОСТРОЙ Май'!J44:K44,'[6]МЕТАЛЛОСТРОЙ Июнь'!J44:K44,'[7]МЕТАЛЛОСТРОЙ  Июль'!J44:K44,'[8]МЕТАЛЛОСТРОЙ  Авг.'!J44:K44,'[9]МЕТАЛЛОСТРОЙ  Сент.'!J44:K44,'[10]МЕТАЛЛОСТРОЙ  Окт.'!J44:K44+'[11]МЕТАЛЛОСТРОЙ  Нояб.'!J44:K44,'[11]МЕТАЛЛОСТРОЙ  Нояб.'!J44:K44,'[12]МЕТАЛЛОСТРОЙ  Дек.'!J44:K44)</f>
        <v>0</v>
      </c>
      <c r="L49" s="47"/>
      <c r="M49" s="49">
        <f>SUM('[1]МЕТАЛЛОСТРОЙ Янв.'!L44:M44,'[2]МЕТАЛЛОСТРОЙ Февр.'!L44:M44,'[3]МЕТАЛЛОСТРОЙ Март'!L44:M44,'[4]МЕТАЛЛОСТРОЙ  Апр.'!L44:M44,'[5]МЕТАЛЛОСТРОЙ Май'!L44:M44,'[6]МЕТАЛЛОСТРОЙ Июнь'!L44:M44,'[7]МЕТАЛЛОСТРОЙ  Июль'!L44:M44,'[8]МЕТАЛЛОСТРОЙ  Авг.'!L44:M44,'[9]МЕТАЛЛОСТРОЙ  Сент.'!L44:M44,'[10]МЕТАЛЛОСТРОЙ  Окт.'!L44:M44+'[11]МЕТАЛЛОСТРОЙ  Нояб.'!L44:M44,'[11]МЕТАЛЛОСТРОЙ  Нояб.'!L44:M44,'[12]МЕТАЛЛОСТРОЙ  Дек.'!L44:M44)</f>
        <v>2.016</v>
      </c>
      <c r="N49" s="47"/>
      <c r="O49" s="49">
        <f>SUM('[1]МЕТАЛЛОСТРОЙ Янв.'!N44:O44,'[2]МЕТАЛЛОСТРОЙ Февр.'!N44:O44,'[3]МЕТАЛЛОСТРОЙ Март'!N44:O44,'[4]МЕТАЛЛОСТРОЙ  Апр.'!N44:O44,'[5]МЕТАЛЛОСТРОЙ Май'!N44:O44,'[6]МЕТАЛЛОСТРОЙ Июнь'!N44:O44,'[7]МЕТАЛЛОСТРОЙ  Июль'!N44:O44,'[8]МЕТАЛЛОСТРОЙ  Авг.'!N44:O44,'[9]МЕТАЛЛОСТРОЙ  Сент.'!N44:O44,'[10]МЕТАЛЛОСТРОЙ  Окт.'!N44:O44+'[11]МЕТАЛЛОСТРОЙ  Нояб.'!N44:O44,'[11]МЕТАЛЛОСТРОЙ  Нояб.'!N44:O44,'[12]МЕТАЛЛОСТРОЙ  Дек.'!N44:O44)</f>
        <v>0</v>
      </c>
      <c r="P49" s="47"/>
      <c r="Q49" s="49">
        <f>SUM('[1]МЕТАЛЛОСТРОЙ Янв.'!P44:Q44,'[2]МЕТАЛЛОСТРОЙ Февр.'!P44:Q44,'[3]МЕТАЛЛОСТРОЙ Март'!P44:Q44,'[4]МЕТАЛЛОСТРОЙ  Апр.'!P44:Q44,'[5]МЕТАЛЛОСТРОЙ Май'!P44:Q44,'[6]МЕТАЛЛОСТРОЙ Июнь'!P44:Q44,'[7]МЕТАЛЛОСТРОЙ  Июль'!P44:Q44,'[8]МЕТАЛЛОСТРОЙ  Авг.'!P44:Q44,'[9]МЕТАЛЛОСТРОЙ  Сент.'!P44:Q44,'[10]МЕТАЛЛОСТРОЙ  Окт.'!P44:Q44+'[11]МЕТАЛЛОСТРОЙ  Нояб.'!P44:Q44,'[11]МЕТАЛЛОСТРОЙ  Нояб.'!P44:Q44,'[12]МЕТАЛЛОСТРОЙ  Дек.'!P44:Q44)</f>
        <v>0</v>
      </c>
      <c r="R49" s="47"/>
      <c r="S49" s="49">
        <f>SUM('[1]МЕТАЛЛОСТРОЙ Янв.'!R44:S44,'[2]МЕТАЛЛОСТРОЙ Февр.'!R44:S44,'[3]МЕТАЛЛОСТРОЙ Март'!R44:S44,'[4]МЕТАЛЛОСТРОЙ  Апр.'!R44:S44,'[5]МЕТАЛЛОСТРОЙ Май'!R44:S44,'[6]МЕТАЛЛОСТРОЙ Июнь'!R44:S44,'[7]МЕТАЛЛОСТРОЙ  Июль'!R44:S44,'[8]МЕТАЛЛОСТРОЙ  Авг.'!R44:S44,'[9]МЕТАЛЛОСТРОЙ  Сент.'!R44:S44,'[10]МЕТАЛЛОСТРОЙ  Окт.'!R44:S44+'[11]МЕТАЛЛОСТРОЙ  Нояб.'!R44:S44,'[11]МЕТАЛЛОСТРОЙ  Нояб.'!R44:S44,'[12]МЕТАЛЛОСТРОЙ  Дек.'!R44:S44)</f>
        <v>0</v>
      </c>
      <c r="T49" s="47"/>
      <c r="U49" s="49">
        <f>SUM('[1]МЕТАЛЛОСТРОЙ Янв.'!T44:U44,'[2]МЕТАЛЛОСТРОЙ Февр.'!T44:U44,'[3]МЕТАЛЛОСТРОЙ Март'!T44:U44,'[4]МЕТАЛЛОСТРОЙ  Апр.'!T44:U44,'[5]МЕТАЛЛОСТРОЙ Май'!T44:U44,'[6]МЕТАЛЛОСТРОЙ Июнь'!T44:U44,'[7]МЕТАЛЛОСТРОЙ  Июль'!T44:U44,'[8]МЕТАЛЛОСТРОЙ  Авг.'!T44:U44,'[9]МЕТАЛЛОСТРОЙ  Сент.'!T44:U44,'[10]МЕТАЛЛОСТРОЙ  Окт.'!T44:U44+'[11]МЕТАЛЛОСТРОЙ  Нояб.'!T44:U44,'[11]МЕТАЛЛОСТРОЙ  Нояб.'!T44:U44,'[12]МЕТАЛЛОСТРОЙ  Дек.'!T44:U44)</f>
        <v>0</v>
      </c>
      <c r="V49" s="47"/>
      <c r="W49" s="49">
        <f>SUM('[1]МЕТАЛЛОСТРОЙ Янв.'!V44:W44,'[2]МЕТАЛЛОСТРОЙ Февр.'!V44:W44,'[3]МЕТАЛЛОСТРОЙ Март'!V44:W44,'[4]МЕТАЛЛОСТРОЙ  Апр.'!V44:W44,'[5]МЕТАЛЛОСТРОЙ Май'!V44:W44,'[6]МЕТАЛЛОСТРОЙ Июнь'!V44:W44,'[7]МЕТАЛЛОСТРОЙ  Июль'!V44:W44,'[8]МЕТАЛЛОСТРОЙ  Авг.'!V44:W44,'[9]МЕТАЛЛОСТРОЙ  Сент.'!V44:W44,'[10]МЕТАЛЛОСТРОЙ  Окт.'!V44:W44+'[11]МЕТАЛЛОСТРОЙ  Нояб.'!V44:W44,'[11]МЕТАЛЛОСТРОЙ  Нояб.'!V44:W44,'[12]МЕТАЛЛОСТРОЙ  Дек.'!V44:W44)</f>
        <v>0</v>
      </c>
      <c r="X49" s="55">
        <v>475</v>
      </c>
      <c r="Y49" s="49">
        <f>SUM('[1]МЕТАЛЛОСТРОЙ Янв.'!X44:Y44,'[2]МЕТАЛЛОСТРОЙ Февр.'!X44:Y44,'[3]МЕТАЛЛОСТРОЙ Март'!X44:Y44,'[4]МЕТАЛЛОСТРОЙ  Апр.'!X44:Y44,'[5]МЕТАЛЛОСТРОЙ Май'!X44:Y44,'[6]МЕТАЛЛОСТРОЙ Июнь'!X44:Y44,'[7]МЕТАЛЛОСТРОЙ  Июль'!X44:Y44,'[8]МЕТАЛЛОСТРОЙ  Авг.'!X44:Y44,'[9]МЕТАЛЛОСТРОЙ  Сент.'!X44:Y44,'[10]МЕТАЛЛОСТРОЙ  Окт.'!X44:Y44+'[11]МЕТАЛЛОСТРОЙ  Нояб.'!X44:Y44,'[11]МЕТАЛЛОСТРОЙ  Нояб.'!X44:Y44,'[12]МЕТАЛЛОСТРОЙ  Дек.'!X44:Y44)</f>
        <v>6.6630000000000003</v>
      </c>
      <c r="Z49" s="47"/>
      <c r="AA49" s="49">
        <f>SUM('[1]МЕТАЛЛОСТРОЙ Янв.'!Z44:AA44,'[2]МЕТАЛЛОСТРОЙ Февр.'!Z44:AA44,'[3]МЕТАЛЛОСТРОЙ Март'!Z44:AA44,'[4]МЕТАЛЛОСТРОЙ  Апр.'!Z44:AA44,'[5]МЕТАЛЛОСТРОЙ Май'!Z44:AA44,'[6]МЕТАЛЛОСТРОЙ Июнь'!Z44:AA44,'[7]МЕТАЛЛОСТРОЙ  Июль'!Z44:AA44,'[8]МЕТАЛЛОСТРОЙ  Авг.'!Z44:AA44,'[9]МЕТАЛЛОСТРОЙ  Сент.'!Z44:AA44,'[10]МЕТАЛЛОСТРОЙ  Окт.'!Z44:AA44+'[11]МЕТАЛЛОСТРОЙ  Нояб.'!Z44:AA44,'[11]МЕТАЛЛОСТРОЙ  Нояб.'!Z44:AA44,'[12]МЕТАЛЛОСТРОЙ  Дек.'!Z44:AA44)</f>
        <v>0</v>
      </c>
      <c r="AB49" s="47"/>
      <c r="AC49" s="49">
        <f>SUM('[1]МЕТАЛЛОСТРОЙ Янв.'!AB44:AC44,'[2]МЕТАЛЛОСТРОЙ Февр.'!AB44:AC44,'[3]МЕТАЛЛОСТРОЙ Март'!AB44:AC44,'[4]МЕТАЛЛОСТРОЙ  Апр.'!AB44:AC44,'[5]МЕТАЛЛОСТРОЙ Май'!AB44:AC44,'[6]МЕТАЛЛОСТРОЙ Июнь'!AB44:AC44,'[7]МЕТАЛЛОСТРОЙ  Июль'!AB44:AC44,'[8]МЕТАЛЛОСТРОЙ  Авг.'!AB44:AC44,'[9]МЕТАЛЛОСТРОЙ  Сент.'!AB44:AC44,'[10]МЕТАЛЛОСТРОЙ  Окт.'!AB44:AC44+'[11]МЕТАЛЛОСТРОЙ  Нояб.'!AB44:AC44,'[11]МЕТАЛЛОСТРОЙ  Нояб.'!AB44:AC44,'[12]МЕТАЛЛОСТРОЙ  Дек.'!AB44:AC44)</f>
        <v>0</v>
      </c>
      <c r="AD49" s="47"/>
      <c r="AE49" s="49">
        <f>SUM('[1]МЕТАЛЛОСТРОЙ Янв.'!AD44:AE44,'[2]МЕТАЛЛОСТРОЙ Февр.'!AD44:AE44,'[3]МЕТАЛЛОСТРОЙ Март'!AD44:AE44,'[4]МЕТАЛЛОСТРОЙ  Апр.'!AD44:AE44,'[5]МЕТАЛЛОСТРОЙ Май'!AD44:AE44,'[6]МЕТАЛЛОСТРОЙ Июнь'!AD44:AE44,'[7]МЕТАЛЛОСТРОЙ  Июль'!AD44:AE44,'[8]МЕТАЛЛОСТРОЙ  Авг.'!AD44:AE44,'[9]МЕТАЛЛОСТРОЙ  Сент.'!AD44:AE44,'[10]МЕТАЛЛОСТРОЙ  Окт.'!AD44:AE44+'[11]МЕТАЛЛОСТРОЙ  Нояб.'!AD44:AE44,'[11]МЕТАЛЛОСТРОЙ  Нояб.'!AD44:AE44,'[12]МЕТАЛЛОСТРОЙ  Дек.'!AD44:AE44)</f>
        <v>0</v>
      </c>
      <c r="AF49" s="47"/>
      <c r="AG49" s="49">
        <f>SUM('[1]МЕТАЛЛОСТРОЙ Янв.'!AF44:AG44,'[2]МЕТАЛЛОСТРОЙ Февр.'!AF44:AG44,'[3]МЕТАЛЛОСТРОЙ Март'!AF44:AG44,'[4]МЕТАЛЛОСТРОЙ  Апр.'!AF44:AG44,'[5]МЕТАЛЛОСТРОЙ Май'!AF44:AG44,'[6]МЕТАЛЛОСТРОЙ Июнь'!AF44:AG44,'[7]МЕТАЛЛОСТРОЙ  Июль'!AF44:AG44,'[8]МЕТАЛЛОСТРОЙ  Авг.'!AF44:AG44,'[9]МЕТАЛЛОСТРОЙ  Сент.'!AF44:AG44,'[10]МЕТАЛЛОСТРОЙ  Окт.'!AF44:AG44+'[11]МЕТАЛЛОСТРОЙ  Нояб.'!AF44:AG44,'[11]МЕТАЛЛОСТРОЙ  Нояб.'!AF44:AG44,'[12]МЕТАЛЛОСТРОЙ  Дек.'!AF44:AG44)</f>
        <v>0</v>
      </c>
      <c r="AH49" s="47"/>
      <c r="AI49" s="49">
        <f>SUM('[1]МЕТАЛЛОСТРОЙ Янв.'!AH44:AI44,'[2]МЕТАЛЛОСТРОЙ Февр.'!AH44:AI44,'[3]МЕТАЛЛОСТРОЙ Март'!AH44:AI44,'[4]МЕТАЛЛОСТРОЙ  Апр.'!AH44:AI44,'[5]МЕТАЛЛОСТРОЙ Май'!AH44:AI44,'[6]МЕТАЛЛОСТРОЙ Июнь'!AH44:AI44,'[7]МЕТАЛЛОСТРОЙ  Июль'!AH44:AI44,'[8]МЕТАЛЛОСТРОЙ  Авг.'!AH44:AI44,'[9]МЕТАЛЛОСТРОЙ  Сент.'!AH44:AI44,'[10]МЕТАЛЛОСТРОЙ  Окт.'!AH44:AI44+'[11]МЕТАЛЛОСТРОЙ  Нояб.'!AH44:AI44,'[11]МЕТАЛЛОСТРОЙ  Нояб.'!AH44:AI44,'[12]МЕТАЛЛОСТРОЙ  Дек.'!AH44:AI44)</f>
        <v>0</v>
      </c>
      <c r="AJ49" s="47"/>
      <c r="AK49" s="49">
        <f>SUM('[1]МЕТАЛЛОСТРОЙ Янв.'!AJ44:AK44,'[2]МЕТАЛЛОСТРОЙ Февр.'!AJ44:AK44,'[3]МЕТАЛЛОСТРОЙ Март'!AJ44:AK44,'[4]МЕТАЛЛОСТРОЙ  Апр.'!AJ44:AK44,'[5]МЕТАЛЛОСТРОЙ Май'!AJ44:AK44,'[6]МЕТАЛЛОСТРОЙ Июнь'!AJ44:AK44,'[7]МЕТАЛЛОСТРОЙ  Июль'!AJ44:AK44,'[8]МЕТАЛЛОСТРОЙ  Авг.'!AJ44:AK44,'[9]МЕТАЛЛОСТРОЙ  Сент.'!AJ44:AK44,'[10]МЕТАЛЛОСТРОЙ  Окт.'!AJ44:AK44+'[11]МЕТАЛЛОСТРОЙ  Нояб.'!AJ44:AK44,'[11]МЕТАЛЛОСТРОЙ  Нояб.'!AJ44:AK44,'[12]МЕТАЛЛОСТРОЙ  Дек.'!AJ44:AK44)</f>
        <v>0</v>
      </c>
      <c r="AL49" s="55">
        <v>6.5</v>
      </c>
      <c r="AM49" s="49">
        <f>SUM('[1]МЕТАЛЛОСТРОЙ Янв.'!AL44:AM44,'[2]МЕТАЛЛОСТРОЙ Февр.'!AL44:AM44,'[3]МЕТАЛЛОСТРОЙ Март'!AL44:AM44,'[4]МЕТАЛЛОСТРОЙ  Апр.'!AL44:AM44,'[5]МЕТАЛЛОСТРОЙ Май'!AL44:AM44,'[6]МЕТАЛЛОСТРОЙ Июнь'!AL44:AM44,'[7]МЕТАЛЛОСТРОЙ  Июль'!AL44:AM44,'[8]МЕТАЛЛОСТРОЙ  Авг.'!AL44:AM44,'[9]МЕТАЛЛОСТРОЙ  Сент.'!AL44:AM44,'[10]МЕТАЛЛОСТРОЙ  Окт.'!AL44:AM44+'[11]МЕТАЛЛОСТРОЙ  Нояб.'!AL44:AM44,'[11]МЕТАЛЛОСТРОЙ  Нояб.'!AL44:AM44,'[12]МЕТАЛЛОСТРОЙ  Дек.'!AL44:AM44)</f>
        <v>0</v>
      </c>
      <c r="AN49" s="47"/>
      <c r="AO49" s="49">
        <f>SUM('[1]МЕТАЛЛОСТРОЙ Янв.'!AN44:AO44,'[2]МЕТАЛЛОСТРОЙ Февр.'!AN44:AO44,'[3]МЕТАЛЛОСТРОЙ Март'!AN44:AO44,'[4]МЕТАЛЛОСТРОЙ  Апр.'!AN44:AO44,'[5]МЕТАЛЛОСТРОЙ Май'!AN44:AO44,'[6]МЕТАЛЛОСТРОЙ Июнь'!AN44:AO44,'[7]МЕТАЛЛОСТРОЙ  Июль'!AN44:AO44,'[8]МЕТАЛЛОСТРОЙ  Авг.'!AN44:AO44,'[9]МЕТАЛЛОСТРОЙ  Сент.'!AN44:AO44,'[10]МЕТАЛЛОСТРОЙ  Окт.'!AN44:AO44+'[11]МЕТАЛЛОСТРОЙ  Нояб.'!AN44:AO44,'[11]МЕТАЛЛОСТРОЙ  Нояб.'!AN44:AO44,'[12]МЕТАЛЛОСТРОЙ  Дек.'!AN44:AO44)</f>
        <v>0</v>
      </c>
      <c r="AP49" s="47"/>
      <c r="AQ49" s="49">
        <f>SUM('[1]МЕТАЛЛОСТРОЙ Янв.'!AP44:AQ44,'[2]МЕТАЛЛОСТРОЙ Февр.'!AP44:AQ44,'[3]МЕТАЛЛОСТРОЙ Март'!AP44:AQ44,'[4]МЕТАЛЛОСТРОЙ  Апр.'!AP44:AQ44,'[5]МЕТАЛЛОСТРОЙ Май'!AP44:AQ44,'[6]МЕТАЛЛОСТРОЙ Июнь'!AP44:AQ44,'[7]МЕТАЛЛОСТРОЙ  Июль'!AP44:AQ44,'[8]МЕТАЛЛОСТРОЙ  Авг.'!AP44:AQ44,'[9]МЕТАЛЛОСТРОЙ  Сент.'!AP44:AQ44,'[10]МЕТАЛЛОСТРОЙ  Окт.'!AP44:AQ44+'[11]МЕТАЛЛОСТРОЙ  Нояб.'!AP44:AQ44,'[11]МЕТАЛЛОСТРОЙ  Нояб.'!AP44:AQ44,'[12]МЕТАЛЛОСТРОЙ  Дек.'!AP44:AQ44)</f>
        <v>0</v>
      </c>
      <c r="AR49" s="47"/>
      <c r="AS49" s="49">
        <f>SUM('[1]МЕТАЛЛОСТРОЙ Янв.'!AR44:AS44,'[2]МЕТАЛЛОСТРОЙ Февр.'!AR44:AS44,'[3]МЕТАЛЛОСТРОЙ Март'!AR44:AS44,'[4]МЕТАЛЛОСТРОЙ  Апр.'!AR44:AS44,'[5]МЕТАЛЛОСТРОЙ Май'!AR44:AS44,'[6]МЕТАЛЛОСТРОЙ Июнь'!AR44:AS44,'[7]МЕТАЛЛОСТРОЙ  Июль'!AR44:AS44,'[8]МЕТАЛЛОСТРОЙ  Авг.'!AR44:AS44,'[9]МЕТАЛЛОСТРОЙ  Сент.'!AR44:AS44,'[10]МЕТАЛЛОСТРОЙ  Окт.'!AR44:AS44+'[11]МЕТАЛЛОСТРОЙ  Нояб.'!AR44:AS44,'[11]МЕТАЛЛОСТРОЙ  Нояб.'!AR44:AS44,'[12]МЕТАЛЛОСТРОЙ  Дек.'!AR44:AS44)</f>
        <v>6.2859999999999996</v>
      </c>
      <c r="AT49" s="47"/>
      <c r="AU49" s="49">
        <f>SUM('[1]МЕТАЛЛОСТРОЙ Янв.'!AT44:AU44,'[2]МЕТАЛЛОСТРОЙ Февр.'!AT44:AU44,'[3]МЕТАЛЛОСТРОЙ Март'!AT44:AU44,'[4]МЕТАЛЛОСТРОЙ  Апр.'!AT44:AU44,'[5]МЕТАЛЛОСТРОЙ Май'!AT44:AU44,'[6]МЕТАЛЛОСТРОЙ Июнь'!AT44:AU44,'[7]МЕТАЛЛОСТРОЙ  Июль'!AT44:AU44,'[8]МЕТАЛЛОСТРОЙ  Авг.'!AT44:AU44,'[9]МЕТАЛЛОСТРОЙ  Сент.'!AT44:AU44,'[10]МЕТАЛЛОСТРОЙ  Окт.'!AT44:AU44+'[11]МЕТАЛЛОСТРОЙ  Нояб.'!AT44:AU44,'[11]МЕТАЛЛОСТРОЙ  Нояб.'!AT44:AU44,'[12]МЕТАЛЛОСТРОЙ  Дек.'!AT44:AU44)</f>
        <v>0</v>
      </c>
      <c r="AV49" s="47"/>
      <c r="AW49" s="49">
        <f>SUM('[1]МЕТАЛЛОСТРОЙ Янв.'!AV44:AW44,'[2]МЕТАЛЛОСТРОЙ Февр.'!AV44:AW44,'[3]МЕТАЛЛОСТРОЙ Март'!AV44:AW44,'[4]МЕТАЛЛОСТРОЙ  Апр.'!AV44:AW44,'[5]МЕТАЛЛОСТРОЙ Май'!AV44:AW44,'[6]МЕТАЛЛОСТРОЙ Июнь'!AV44:AW44,'[7]МЕТАЛЛОСТРОЙ  Июль'!AV44:AW44,'[8]МЕТАЛЛОСТРОЙ  Авг.'!AV44:AW44,'[9]МЕТАЛЛОСТРОЙ  Сент.'!AV44:AW44,'[10]МЕТАЛЛОСТРОЙ  Окт.'!AV44:AW44+'[11]МЕТАЛЛОСТРОЙ  Нояб.'!AV44:AW44,'[11]МЕТАЛЛОСТРОЙ  Нояб.'!AV44:AW44,'[12]МЕТАЛЛОСТРОЙ  Дек.'!AV44:AW44)</f>
        <v>0</v>
      </c>
      <c r="AX49" s="47"/>
      <c r="AY49" s="49">
        <f>SUM('[1]МЕТАЛЛОСТРОЙ Янв.'!AX44:AY44,'[2]МЕТАЛЛОСТРОЙ Февр.'!AX44:AY44,'[3]МЕТАЛЛОСТРОЙ Март'!AX44:AY44,'[4]МЕТАЛЛОСТРОЙ  Апр.'!AX44:AY44,'[5]МЕТАЛЛОСТРОЙ Май'!AX44:AY44,'[6]МЕТАЛЛОСТРОЙ Июнь'!AX44:AY44,'[7]МЕТАЛЛОСТРОЙ  Июль'!AX44:AY44,'[8]МЕТАЛЛОСТРОЙ  Авг.'!AX44:AY44,'[9]МЕТАЛЛОСТРОЙ  Сент.'!AX44:AY44,'[10]МЕТАЛЛОСТРОЙ  Окт.'!AX44:AY44+'[11]МЕТАЛЛОСТРОЙ  Нояб.'!AX44:AY44,'[11]МЕТАЛЛОСТРОЙ  Нояб.'!AX44:AY44,'[12]МЕТАЛЛОСТРОЙ  Дек.'!AX44:AY44)</f>
        <v>0</v>
      </c>
      <c r="AZ49" s="47"/>
      <c r="BA49" s="49">
        <f>SUM('[1]МЕТАЛЛОСТРОЙ Янв.'!AZ44:BA44,'[2]МЕТАЛЛОСТРОЙ Февр.'!AZ44:BA44,'[3]МЕТАЛЛОСТРОЙ Март'!AZ44:BA44,'[4]МЕТАЛЛОСТРОЙ  Апр.'!AZ44:BA44,'[5]МЕТАЛЛОСТРОЙ Май'!AZ44:BA44,'[6]МЕТАЛЛОСТРОЙ Июнь'!AZ44:BA44,'[7]МЕТАЛЛОСТРОЙ  Июль'!AZ44:BA44,'[8]МЕТАЛЛОСТРОЙ  Авг.'!AZ44:BA44,'[9]МЕТАЛЛОСТРОЙ  Сент.'!AZ44:BA44,'[10]МЕТАЛЛОСТРОЙ  Окт.'!AZ44:BA44+'[11]МЕТАЛЛОСТРОЙ  Нояб.'!AZ44:BA44,'[11]МЕТАЛЛОСТРОЙ  Нояб.'!AZ44:BA44,'[12]МЕТАЛЛОСТРОЙ  Дек.'!AZ44:BA44)</f>
        <v>0</v>
      </c>
      <c r="BB49" s="55">
        <v>120</v>
      </c>
      <c r="BC49" s="49">
        <f>SUM('[1]МЕТАЛЛОСТРОЙ Янв.'!BB44:BC44,'[2]МЕТАЛЛОСТРОЙ Февр.'!BB44:BC44,'[3]МЕТАЛЛОСТРОЙ Март'!BB44:BC44,'[4]МЕТАЛЛОСТРОЙ  Апр.'!BB44:BC44,'[5]МЕТАЛЛОСТРОЙ Май'!BB44:BC44,'[6]МЕТАЛЛОСТРОЙ Июнь'!BB44:BC44,'[7]МЕТАЛЛОСТРОЙ  Июль'!BB44:BC44,'[8]МЕТАЛЛОСТРОЙ  Авг.'!BB44:BC44,'[9]МЕТАЛЛОСТРОЙ  Сент.'!BB44:BC44,'[10]МЕТАЛЛОСТРОЙ  Окт.'!BB44:BC44+'[11]МЕТАЛЛОСТРОЙ  Нояб.'!BB44:BC44,'[11]МЕТАЛЛОСТРОЙ  Нояб.'!BB44:BC44,'[12]МЕТАЛЛОСТРОЙ  Дек.'!BB44:BC44)</f>
        <v>3.2930000000000001</v>
      </c>
      <c r="BD49" s="47"/>
      <c r="BE49" s="49">
        <f>SUM('[1]МЕТАЛЛОСТРОЙ Янв.'!BD44:BE44,'[2]МЕТАЛЛОСТРОЙ Февр.'!BD44:BE44,'[3]МЕТАЛЛОСТРОЙ Март'!BD44:BE44,'[4]МЕТАЛЛОСТРОЙ  Апр.'!BD44:BE44,'[5]МЕТАЛЛОСТРОЙ Май'!BD44:BE44,'[6]МЕТАЛЛОСТРОЙ Июнь'!BD44:BE44,'[7]МЕТАЛЛОСТРОЙ  Июль'!BD44:BE44,'[8]МЕТАЛЛОСТРОЙ  Авг.'!BD44:BE44,'[9]МЕТАЛЛОСТРОЙ  Сент.'!BD44:BE44,'[10]МЕТАЛЛОСТРОЙ  Окт.'!BD44:BE44+'[11]МЕТАЛЛОСТРОЙ  Нояб.'!BD44:BE44,'[11]МЕТАЛЛОСТРОЙ  Нояб.'!BD44:BE44,'[12]МЕТАЛЛОСТРОЙ  Дек.'!BD44:BE44)</f>
        <v>0</v>
      </c>
      <c r="BF49" s="55">
        <v>48</v>
      </c>
      <c r="BG49" s="49">
        <f>SUM('[1]МЕТАЛЛОСТРОЙ Янв.'!BF44:BG44,'[2]МЕТАЛЛОСТРОЙ Февр.'!BF44:BG44,'[3]МЕТАЛЛОСТРОЙ Март'!BF44:BG44,'[4]МЕТАЛЛОСТРОЙ  Апр.'!BF44:BG44,'[5]МЕТАЛЛОСТРОЙ Май'!BF44:BG44,'[6]МЕТАЛЛОСТРОЙ Июнь'!BF44:BG44,'[7]МЕТАЛЛОСТРОЙ  Июль'!BF44:BG44,'[8]МЕТАЛЛОСТРОЙ  Авг.'!BF44:BG44,'[9]МЕТАЛЛОСТРОЙ  Сент.'!BF44:BG44,'[10]МЕТАЛЛОСТРОЙ  Окт.'!BF44:BG44+'[11]МЕТАЛЛОСТРОЙ  Нояб.'!BF44:BG44,'[11]МЕТАЛЛОСТРОЙ  Нояб.'!BF44:BG44,'[12]МЕТАЛЛОСТРОЙ  Дек.'!BF44:BG44)</f>
        <v>8.74</v>
      </c>
      <c r="BH49" s="47"/>
      <c r="BI49" s="49">
        <f>SUM('[1]МЕТАЛЛОСТРОЙ Янв.'!BH44:BI44,'[2]МЕТАЛЛОСТРОЙ Февр.'!BH44:BI44,'[3]МЕТАЛЛОСТРОЙ Март'!BH44:BI44,'[4]МЕТАЛЛОСТРОЙ  Апр.'!BH44:BI44,'[5]МЕТАЛЛОСТРОЙ Май'!BH44:BI44,'[6]МЕТАЛЛОСТРОЙ Июнь'!BH44:BI44,'[7]МЕТАЛЛОСТРОЙ  Июль'!BH44:BI44,'[8]МЕТАЛЛОСТРОЙ  Авг.'!BH44:BI44,'[9]МЕТАЛЛОСТРОЙ  Сент.'!BH44:BI44,'[10]МЕТАЛЛОСТРОЙ  Окт.'!BH44:BI44+'[11]МЕТАЛЛОСТРОЙ  Нояб.'!BH44:BI44,'[11]МЕТАЛЛОСТРОЙ  Нояб.'!BH44:BI44,'[12]МЕТАЛЛОСТРОЙ  Дек.'!BH44:BI44)</f>
        <v>0</v>
      </c>
      <c r="BJ49" s="47"/>
      <c r="BK49" s="49">
        <f>SUM('[1]МЕТАЛЛОСТРОЙ Янв.'!BJ44:BK44,'[2]МЕТАЛЛОСТРОЙ Февр.'!BJ44:BK44,'[3]МЕТАЛЛОСТРОЙ Март'!BJ44:BK44,'[4]МЕТАЛЛОСТРОЙ  Апр.'!BJ44:BK44,'[5]МЕТАЛЛОСТРОЙ Май'!BJ44:BK44,'[6]МЕТАЛЛОСТРОЙ Июнь'!BJ44:BK44,'[7]МЕТАЛЛОСТРОЙ  Июль'!BJ44:BK44,'[8]МЕТАЛЛОСТРОЙ  Авг.'!BJ44:BK44,'[9]МЕТАЛЛОСТРОЙ  Сент.'!BJ44:BK44,'[10]МЕТАЛЛОСТРОЙ  Окт.'!BJ44:BK44+'[11]МЕТАЛЛОСТРОЙ  Нояб.'!BJ44:BK44,'[11]МЕТАЛЛОСТРОЙ  Нояб.'!BJ44:BK44,'[12]МЕТАЛЛОСТРОЙ  Дек.'!BJ44:BK44)</f>
        <v>0</v>
      </c>
      <c r="BL49" s="47"/>
      <c r="BM49" s="49">
        <f>SUM('[1]МЕТАЛЛОСТРОЙ Янв.'!BL44:BM44,'[2]МЕТАЛЛОСТРОЙ Февр.'!BL44:BM44,'[3]МЕТАЛЛОСТРОЙ Март'!BL44:BM44,'[4]МЕТАЛЛОСТРОЙ  Апр.'!BL44:BM44,'[5]МЕТАЛЛОСТРОЙ Май'!BL44:BM44,'[6]МЕТАЛЛОСТРОЙ Июнь'!BL44:BM44,'[7]МЕТАЛЛОСТРОЙ  Июль'!BL44:BM44,'[8]МЕТАЛЛОСТРОЙ  Авг.'!BL44:BM44,'[9]МЕТАЛЛОСТРОЙ  Сент.'!BL44:BM44,'[10]МЕТАЛЛОСТРОЙ  Окт.'!BL44:BM44+'[11]МЕТАЛЛОСТРОЙ  Нояб.'!BL44:BM44,'[11]МЕТАЛЛОСТРОЙ  Нояб.'!BL44:BM44,'[12]МЕТАЛЛОСТРОЙ  Дек.'!BL44:BM44)</f>
        <v>0</v>
      </c>
      <c r="BN49" s="47"/>
      <c r="BO49" s="49">
        <f>SUM('[1]МЕТАЛЛОСТРОЙ Янв.'!BN44:BO44,'[2]МЕТАЛЛОСТРОЙ Февр.'!BN44:BO44,'[3]МЕТАЛЛОСТРОЙ Март'!BN44:BO44,'[4]МЕТАЛЛОСТРОЙ  Апр.'!BN44:BO44,'[5]МЕТАЛЛОСТРОЙ Май'!BN44:BO44,'[6]МЕТАЛЛОСТРОЙ Июнь'!BN44:BO44,'[7]МЕТАЛЛОСТРОЙ  Июль'!BN44:BO44,'[8]МЕТАЛЛОСТРОЙ  Авг.'!BN44:BO44,'[9]МЕТАЛЛОСТРОЙ  Сент.'!BN44:BO44,'[10]МЕТАЛЛОСТРОЙ  Окт.'!BN44:BO44+'[11]МЕТАЛЛОСТРОЙ  Нояб.'!BN44:BO44,'[11]МЕТАЛЛОСТРОЙ  Нояб.'!BN44:BO44,'[12]МЕТАЛЛОСТРОЙ  Дек.'!BN44:BO44)</f>
        <v>0</v>
      </c>
      <c r="BP49" s="47"/>
      <c r="BQ49" s="49">
        <f>SUM('[1]МЕТАЛЛОСТРОЙ Янв.'!BP44:BQ44,'[2]МЕТАЛЛОСТРОЙ Февр.'!BP44:BQ44,'[3]МЕТАЛЛОСТРОЙ Март'!BP44:BQ44,'[4]МЕТАЛЛОСТРОЙ  Апр.'!BP44:BQ44,'[5]МЕТАЛЛОСТРОЙ Май'!BP44:BQ44,'[6]МЕТАЛЛОСТРОЙ Июнь'!BP44:BQ44,'[7]МЕТАЛЛОСТРОЙ  Июль'!BP44:BQ44,'[8]МЕТАЛЛОСТРОЙ  Авг.'!BP44:BQ44,'[9]МЕТАЛЛОСТРОЙ  Сент.'!BP44:BQ44,'[10]МЕТАЛЛОСТРОЙ  Окт.'!BP44:BQ44+'[11]МЕТАЛЛОСТРОЙ  Нояб.'!BP44:BQ44,'[11]МЕТАЛЛОСТРОЙ  Нояб.'!BP44:BQ44,'[12]МЕТАЛЛОСТРОЙ  Дек.'!BP44:BQ44)</f>
        <v>0</v>
      </c>
      <c r="BR49" s="47"/>
      <c r="BS49" s="49">
        <f>SUM('[1]МЕТАЛЛОСТРОЙ Янв.'!BR44:BS44,'[2]МЕТАЛЛОСТРОЙ Февр.'!BR44:BS44,'[3]МЕТАЛЛОСТРОЙ Март'!BR44:BS44,'[4]МЕТАЛЛОСТРОЙ  Апр.'!BR44:BS44,'[5]МЕТАЛЛОСТРОЙ Май'!BR44:BS44,'[6]МЕТАЛЛОСТРОЙ Июнь'!BR44:BS44,'[7]МЕТАЛЛОСТРОЙ  Июль'!BR44:BS44,'[8]МЕТАЛЛОСТРОЙ  Авг.'!BR44:BS44,'[9]МЕТАЛЛОСТРОЙ  Сент.'!BR44:BS44,'[10]МЕТАЛЛОСТРОЙ  Окт.'!BR44:BS44+'[11]МЕТАЛЛОСТРОЙ  Нояб.'!BR44:BS44,'[11]МЕТАЛЛОСТРОЙ  Нояб.'!BR44:BS44,'[12]МЕТАЛЛОСТРОЙ  Дек.'!BR44:BS44)</f>
        <v>0</v>
      </c>
      <c r="BT49" s="47"/>
      <c r="BU49" s="49">
        <f>SUM('[1]МЕТАЛЛОСТРОЙ Янв.'!BT44:BU44,'[2]МЕТАЛЛОСТРОЙ Февр.'!BT44:BU44,'[3]МЕТАЛЛОСТРОЙ Март'!BT44:BU44,'[4]МЕТАЛЛОСТРОЙ  Апр.'!BT44:BU44,'[5]МЕТАЛЛОСТРОЙ Май'!BT44:BU44,'[6]МЕТАЛЛОСТРОЙ Июнь'!BT44:BU44,'[7]МЕТАЛЛОСТРОЙ  Июль'!BT44:BU44,'[8]МЕТАЛЛОСТРОЙ  Авг.'!BT44:BU44,'[9]МЕТАЛЛОСТРОЙ  Сент.'!BT44:BU44,'[10]МЕТАЛЛОСТРОЙ  Окт.'!BT44:BU44+'[11]МЕТАЛЛОСТРОЙ  Нояб.'!BT44:BU44,'[11]МЕТАЛЛОСТРОЙ  Нояб.'!BT44:BU44,'[12]МЕТАЛЛОСТРОЙ  Дек.'!BT44:BU44)</f>
        <v>0</v>
      </c>
      <c r="BV49" s="47"/>
      <c r="BW49" s="49">
        <f>SUM('[1]МЕТАЛЛОСТРОЙ Янв.'!BV44:BW44,'[2]МЕТАЛЛОСТРОЙ Февр.'!BV44:BW44,'[3]МЕТАЛЛОСТРОЙ Март'!BV44:BW44,'[4]МЕТАЛЛОСТРОЙ  Апр.'!BV44:BW44,'[5]МЕТАЛЛОСТРОЙ Май'!BV44:BW44,'[6]МЕТАЛЛОСТРОЙ Июнь'!BV44:BW44,'[7]МЕТАЛЛОСТРОЙ  Июль'!BV44:BW44,'[8]МЕТАЛЛОСТРОЙ  Авг.'!BV44:BW44,'[9]МЕТАЛЛОСТРОЙ  Сент.'!BV44:BW44,'[10]МЕТАЛЛОСТРОЙ  Окт.'!BV44:BW44+'[11]МЕТАЛЛОСТРОЙ  Нояб.'!BV44:BW44,'[11]МЕТАЛЛОСТРОЙ  Нояб.'!BV44:BW44,'[12]МЕТАЛЛОСТРОЙ  Дек.'!BV44:BW44)</f>
        <v>0</v>
      </c>
      <c r="BX49" s="47"/>
      <c r="BY49" s="49">
        <f>SUM('[1]МЕТАЛЛОСТРОЙ Янв.'!BX44:BY44,'[2]МЕТАЛЛОСТРОЙ Февр.'!BX44:BY44,'[3]МЕТАЛЛОСТРОЙ Март'!BX44:BY44,'[4]МЕТАЛЛОСТРОЙ  Апр.'!BX44:BY44,'[5]МЕТАЛЛОСТРОЙ Май'!BX44:BY44,'[6]МЕТАЛЛОСТРОЙ Июнь'!BX44:BY44,'[7]МЕТАЛЛОСТРОЙ  Июль'!BX44:BY44,'[8]МЕТАЛЛОСТРОЙ  Авг.'!BX44:BY44,'[9]МЕТАЛЛОСТРОЙ  Сент.'!BX44:BY44,'[10]МЕТАЛЛОСТРОЙ  Окт.'!BX44:BY44+'[11]МЕТАЛЛОСТРОЙ  Нояб.'!BX44:BY44,'[11]МЕТАЛЛОСТРОЙ  Нояб.'!BX44:BY44,'[12]МЕТАЛЛОСТРОЙ  Дек.'!BX44:BY44)</f>
        <v>0</v>
      </c>
      <c r="BZ49" s="47"/>
      <c r="CA49" s="49">
        <f>SUM('[1]МЕТАЛЛОСТРОЙ Янв.'!BZ44:CA44,'[2]МЕТАЛЛОСТРОЙ Февр.'!BZ44:CA44,'[3]МЕТАЛЛОСТРОЙ Март'!BZ44:CA44,'[4]МЕТАЛЛОСТРОЙ  Апр.'!BZ44:CA44,'[5]МЕТАЛЛОСТРОЙ Май'!BZ44:CA44,'[6]МЕТАЛЛОСТРОЙ Июнь'!BZ44:CA44,'[7]МЕТАЛЛОСТРОЙ  Июль'!BZ44:CA44,'[8]МЕТАЛЛОСТРОЙ  Авг.'!BZ44:CA44,'[9]МЕТАЛЛОСТРОЙ  Сент.'!BZ44:CA44,'[10]МЕТАЛЛОСТРОЙ  Окт.'!BZ44:CA44+'[11]МЕТАЛЛОСТРОЙ  Нояб.'!BZ44:CA44,'[11]МЕТАЛЛОСТРОЙ  Нояб.'!BZ44:CA44,'[12]МЕТАЛЛОСТРОЙ  Дек.'!BZ44:CA44)</f>
        <v>1.3260000000000001</v>
      </c>
      <c r="CB49" s="47"/>
      <c r="CC49" s="49">
        <f>SUM('[1]МЕТАЛЛОСТРОЙ Янв.'!CB44:CC44,'[2]МЕТАЛЛОСТРОЙ Февр.'!CB44:CC44,'[3]МЕТАЛЛОСТРОЙ Март'!CB44:CC44,'[4]МЕТАЛЛОСТРОЙ  Апр.'!CB44:CC44,'[5]МЕТАЛЛОСТРОЙ Май'!CB44:CC44,'[6]МЕТАЛЛОСТРОЙ Июнь'!CB44:CC44,'[7]МЕТАЛЛОСТРОЙ  Июль'!CB44:CC44,'[8]МЕТАЛЛОСТРОЙ  Авг.'!CB44:CC44,'[9]МЕТАЛЛОСТРОЙ  Сент.'!CB44:CC44,'[10]МЕТАЛЛОСТРОЙ  Окт.'!CB44:CC44+'[11]МЕТАЛЛОСТРОЙ  Нояб.'!CB44:CC44,'[11]МЕТАЛЛОСТРОЙ  Нояб.'!CB44:CC44,'[12]МЕТАЛЛОСТРОЙ  Дек.'!CB44:CC44)</f>
        <v>0</v>
      </c>
      <c r="CD49" s="47"/>
      <c r="CE49" s="49">
        <f>SUM('[1]МЕТАЛЛОСТРОЙ Янв.'!CD44:CE44,'[2]МЕТАЛЛОСТРОЙ Февр.'!CD44:CE44,'[3]МЕТАЛЛОСТРОЙ Март'!CD44:CE44,'[4]МЕТАЛЛОСТРОЙ  Апр.'!CD44:CE44,'[5]МЕТАЛЛОСТРОЙ Май'!CD44:CE44,'[6]МЕТАЛЛОСТРОЙ Июнь'!CD44:CE44,'[7]МЕТАЛЛОСТРОЙ  Июль'!CD44:CE44,'[8]МЕТАЛЛОСТРОЙ  Авг.'!CD44:CE44,'[9]МЕТАЛЛОСТРОЙ  Сент.'!CD44:CE44,'[10]МЕТАЛЛОСТРОЙ  Окт.'!CD44:CE44+'[11]МЕТАЛЛОСТРОЙ  Нояб.'!CD44:CE44,'[11]МЕТАЛЛОСТРОЙ  Нояб.'!CD44:CE44,'[12]МЕТАЛЛОСТРОЙ  Дек.'!CD44:CE44)</f>
        <v>0</v>
      </c>
      <c r="CF49" s="47"/>
      <c r="CG49" s="49">
        <f>SUM('[1]МЕТАЛЛОСТРОЙ Янв.'!CF44:CG44,'[2]МЕТАЛЛОСТРОЙ Февр.'!CF44:CG44,'[3]МЕТАЛЛОСТРОЙ Март'!CF44:CG44,'[4]МЕТАЛЛОСТРОЙ  Апр.'!CF44:CG44,'[5]МЕТАЛЛОСТРОЙ Май'!CF44:CG44,'[6]МЕТАЛЛОСТРОЙ Июнь'!CF44:CG44,'[7]МЕТАЛЛОСТРОЙ  Июль'!CF44:CG44,'[8]МЕТАЛЛОСТРОЙ  Авг.'!CF44:CG44,'[9]МЕТАЛЛОСТРОЙ  Сент.'!CF44:CG44,'[10]МЕТАЛЛОСТРОЙ  Окт.'!CF44:CG44+'[11]МЕТАЛЛОСТРОЙ  Нояб.'!CF44:CG44,'[11]МЕТАЛЛОСТРОЙ  Нояб.'!CF44:CG44,'[12]МЕТАЛЛОСТРОЙ  Дек.'!CF44:CG44)</f>
        <v>0</v>
      </c>
      <c r="CH49" s="47"/>
      <c r="CI49" s="49">
        <f>SUM('[1]МЕТАЛЛОСТРОЙ Янв.'!CH44:CI44,'[2]МЕТАЛЛОСТРОЙ Февр.'!CH44:CI44,'[3]МЕТАЛЛОСТРОЙ Март'!CH44:CI44,'[4]МЕТАЛЛОСТРОЙ  Апр.'!CH44:CI44,'[5]МЕТАЛЛОСТРОЙ Май'!CH44:CI44,'[6]МЕТАЛЛОСТРОЙ Июнь'!CH44:CI44,'[7]МЕТАЛЛОСТРОЙ  Июль'!CH44:CI44,'[8]МЕТАЛЛОСТРОЙ  Авг.'!CH44:CI44,'[9]МЕТАЛЛОСТРОЙ  Сент.'!CH44:CI44,'[10]МЕТАЛЛОСТРОЙ  Окт.'!CH44:CI44+'[11]МЕТАЛЛОСТРОЙ  Нояб.'!CH44:CI44,'[11]МЕТАЛЛОСТРОЙ  Нояб.'!CH44:CI44,'[12]МЕТАЛЛОСТРОЙ  Дек.'!CH44:CI44)</f>
        <v>0</v>
      </c>
      <c r="CJ49" s="47"/>
      <c r="CK49" s="49">
        <f>SUM('[1]МЕТАЛЛОСТРОЙ Янв.'!CJ44:CK44,'[2]МЕТАЛЛОСТРОЙ Февр.'!CJ44:CK44,'[3]МЕТАЛЛОСТРОЙ Март'!CJ44:CK44,'[4]МЕТАЛЛОСТРОЙ  Апр.'!CJ44:CK44,'[5]МЕТАЛЛОСТРОЙ Май'!CJ44:CK44,'[6]МЕТАЛЛОСТРОЙ Июнь'!CJ44:CK44,'[7]МЕТАЛЛОСТРОЙ  Июль'!CJ44:CK44,'[8]МЕТАЛЛОСТРОЙ  Авг.'!CJ44:CK44,'[9]МЕТАЛЛОСТРОЙ  Сент.'!CJ44:CK44,'[10]МЕТАЛЛОСТРОЙ  Окт.'!CJ44:CK44+'[11]МЕТАЛЛОСТРОЙ  Нояб.'!CJ44:CK44,'[11]МЕТАЛЛОСТРОЙ  Нояб.'!CJ44:CK44,'[12]МЕТАЛЛОСТРОЙ  Дек.'!CJ44:CK44)</f>
        <v>0</v>
      </c>
      <c r="CL49" s="47"/>
      <c r="CM49" s="49">
        <f>SUM('[1]МЕТАЛЛОСТРОЙ Янв.'!CL44:CM44,'[2]МЕТАЛЛОСТРОЙ Февр.'!CL44:CM44,'[3]МЕТАЛЛОСТРОЙ Март'!CL44:CM44,'[4]МЕТАЛЛОСТРОЙ  Апр.'!CL44:CM44,'[5]МЕТАЛЛОСТРОЙ Май'!CL44:CM44,'[6]МЕТАЛЛОСТРОЙ Июнь'!CL44:CM44,'[7]МЕТАЛЛОСТРОЙ  Июль'!CL44:CM44,'[8]МЕТАЛЛОСТРОЙ  Авг.'!CL44:CM44,'[9]МЕТАЛЛОСТРОЙ  Сент.'!CL44:CM44,'[10]МЕТАЛЛОСТРОЙ  Окт.'!CL44:CM44+'[11]МЕТАЛЛОСТРОЙ  Нояб.'!CL44:CM44,'[11]МЕТАЛЛОСТРОЙ  Нояб.'!CL44:CM44,'[12]МЕТАЛЛОСТРОЙ  Дек.'!CL44:CM44)</f>
        <v>0</v>
      </c>
      <c r="CN49" s="47"/>
      <c r="CO49" s="49">
        <f>SUM('[1]МЕТАЛЛОСТРОЙ Янв.'!CN44:CO44,'[2]МЕТАЛЛОСТРОЙ Февр.'!CN44:CO44,'[3]МЕТАЛЛОСТРОЙ Март'!CN44:CO44,'[4]МЕТАЛЛОСТРОЙ  Апр.'!CN44:CO44,'[5]МЕТАЛЛОСТРОЙ Май'!CN44:CO44,'[6]МЕТАЛЛОСТРОЙ Июнь'!CN44:CO44,'[7]МЕТАЛЛОСТРОЙ  Июль'!CN44:CO44,'[8]МЕТАЛЛОСТРОЙ  Авг.'!CN44:CO44,'[9]МЕТАЛЛОСТРОЙ  Сент.'!CN44:CO44,'[10]МЕТАЛЛОСТРОЙ  Окт.'!CN44:CO44+'[11]МЕТАЛЛОСТРОЙ  Нояб.'!CN44:CO44,'[11]МЕТАЛЛОСТРОЙ  Нояб.'!CN44:CO44,'[12]МЕТАЛЛОСТРОЙ  Дек.'!CN44:CO44)</f>
        <v>0</v>
      </c>
      <c r="CQ49" s="94"/>
    </row>
    <row r="50" spans="1:95" ht="15.95" customHeight="1" x14ac:dyDescent="0.25">
      <c r="A50" s="198">
        <v>20</v>
      </c>
      <c r="B50" s="233" t="s">
        <v>63</v>
      </c>
      <c r="C50" s="22" t="s">
        <v>10</v>
      </c>
      <c r="D50" s="47"/>
      <c r="E50" s="49">
        <f>SUM('[1]МЕТАЛЛОСТРОЙ Янв.'!D45:E45,'[2]МЕТАЛЛОСТРОЙ Февр.'!D45:E45,'[3]МЕТАЛЛОСТРОЙ Март'!D45:E45,'[4]МЕТАЛЛОСТРОЙ  Апр.'!D45:E45,'[5]МЕТАЛЛОСТРОЙ Май'!D45:E45,'[6]МЕТАЛЛОСТРОЙ Июнь'!D45:E45,'[7]МЕТАЛЛОСТРОЙ  Июль'!D45:E45,'[8]МЕТАЛЛОСТРОЙ  Авг.'!D45:E45,'[9]МЕТАЛЛОСТРОЙ  Сент.'!D45:E45,'[10]МЕТАЛЛОСТРОЙ  Окт.'!D45:E45+'[11]МЕТАЛЛОСТРОЙ  Нояб.'!D45:E45,'[11]МЕТАЛЛОСТРОЙ  Нояб.'!D45:E45,'[12]МЕТАЛЛОСТРОЙ  Дек.'!D45:E45)</f>
        <v>0</v>
      </c>
      <c r="F50" s="47"/>
      <c r="G50" s="49">
        <f>SUM('[1]МЕТАЛЛОСТРОЙ Янв.'!F45:G45,'[2]МЕТАЛЛОСТРОЙ Февр.'!F45:G45,'[3]МЕТАЛЛОСТРОЙ Март'!F45:G45,'[4]МЕТАЛЛОСТРОЙ  Апр.'!F45:G45,'[5]МЕТАЛЛОСТРОЙ Май'!F45:G45,'[6]МЕТАЛЛОСТРОЙ Июнь'!F45:G45,'[7]МЕТАЛЛОСТРОЙ  Июль'!F45:G45,'[8]МЕТАЛЛОСТРОЙ  Авг.'!F45:G45,'[9]МЕТАЛЛОСТРОЙ  Сент.'!F45:G45,'[10]МЕТАЛЛОСТРОЙ  Окт.'!F45:G45+'[11]МЕТАЛЛОСТРОЙ  Нояб.'!F45:G45,'[11]МЕТАЛЛОСТРОЙ  Нояб.'!F45:G45,'[12]МЕТАЛЛОСТРОЙ  Дек.'!F45:G45)</f>
        <v>0</v>
      </c>
      <c r="H50" s="47"/>
      <c r="I50" s="49">
        <f>SUM('[1]МЕТАЛЛОСТРОЙ Янв.'!H45:I45,'[2]МЕТАЛЛОСТРОЙ Февр.'!H45:I45,'[3]МЕТАЛЛОСТРОЙ Март'!H45:I45,'[4]МЕТАЛЛОСТРОЙ  Апр.'!H45:I45,'[5]МЕТАЛЛОСТРОЙ Май'!H45:I45,'[6]МЕТАЛЛОСТРОЙ Июнь'!H45:I45,'[7]МЕТАЛЛОСТРОЙ  Июль'!H45:I45,'[8]МЕТАЛЛОСТРОЙ  Авг.'!H45:I45,'[9]МЕТАЛЛОСТРОЙ  Сент.'!H45:I45,'[10]МЕТАЛЛОСТРОЙ  Окт.'!H45:I45+'[11]МЕТАЛЛОСТРОЙ  Нояб.'!H45:I45,'[11]МЕТАЛЛОСТРОЙ  Нояб.'!H45:I45,'[12]МЕТАЛЛОСТРОЙ  Дек.'!H45:I45)</f>
        <v>0</v>
      </c>
      <c r="J50" s="47"/>
      <c r="K50" s="49">
        <f>SUM('[1]МЕТАЛЛОСТРОЙ Янв.'!J45:K45,'[2]МЕТАЛЛОСТРОЙ Февр.'!J45:K45,'[3]МЕТАЛЛОСТРОЙ Март'!J45:K45,'[4]МЕТАЛЛОСТРОЙ  Апр.'!J45:K45,'[5]МЕТАЛЛОСТРОЙ Май'!J45:K45,'[6]МЕТАЛЛОСТРОЙ Июнь'!J45:K45,'[7]МЕТАЛЛОСТРОЙ  Июль'!J45:K45,'[8]МЕТАЛЛОСТРОЙ  Авг.'!J45:K45,'[9]МЕТАЛЛОСТРОЙ  Сент.'!J45:K45,'[10]МЕТАЛЛОСТРОЙ  Окт.'!J45:K45+'[11]МЕТАЛЛОСТРОЙ  Нояб.'!J45:K45,'[11]МЕТАЛЛОСТРОЙ  Нояб.'!J45:K45,'[12]МЕТАЛЛОСТРОЙ  Дек.'!J45:K45)</f>
        <v>0</v>
      </c>
      <c r="L50" s="47"/>
      <c r="M50" s="49">
        <f>SUM('[1]МЕТАЛЛОСТРОЙ Янв.'!L45:M45,'[2]МЕТАЛЛОСТРОЙ Февр.'!L45:M45,'[3]МЕТАЛЛОСТРОЙ Март'!L45:M45,'[4]МЕТАЛЛОСТРОЙ  Апр.'!L45:M45,'[5]МЕТАЛЛОСТРОЙ Май'!L45:M45,'[6]МЕТАЛЛОСТРОЙ Июнь'!L45:M45,'[7]МЕТАЛЛОСТРОЙ  Июль'!L45:M45,'[8]МЕТАЛЛОСТРОЙ  Авг.'!L45:M45,'[9]МЕТАЛЛОСТРОЙ  Сент.'!L45:M45,'[10]МЕТАЛЛОСТРОЙ  Окт.'!L45:M45+'[11]МЕТАЛЛОСТРОЙ  Нояб.'!L45:M45,'[11]МЕТАЛЛОСТРОЙ  Нояб.'!L45:M45,'[12]МЕТАЛЛОСТРОЙ  Дек.'!L45:M45)</f>
        <v>0</v>
      </c>
      <c r="N50" s="47"/>
      <c r="O50" s="49">
        <f>SUM('[1]МЕТАЛЛОСТРОЙ Янв.'!N45:O45,'[2]МЕТАЛЛОСТРОЙ Февр.'!N45:O45,'[3]МЕТАЛЛОСТРОЙ Март'!N45:O45,'[4]МЕТАЛЛОСТРОЙ  Апр.'!N45:O45,'[5]МЕТАЛЛОСТРОЙ Май'!N45:O45,'[6]МЕТАЛЛОСТРОЙ Июнь'!N45:O45,'[7]МЕТАЛЛОСТРОЙ  Июль'!N45:O45,'[8]МЕТАЛЛОСТРОЙ  Авг.'!N45:O45,'[9]МЕТАЛЛОСТРОЙ  Сент.'!N45:O45,'[10]МЕТАЛЛОСТРОЙ  Окт.'!N45:O45+'[11]МЕТАЛЛОСТРОЙ  Нояб.'!N45:O45,'[11]МЕТАЛЛОСТРОЙ  Нояб.'!N45:O45,'[12]МЕТАЛЛОСТРОЙ  Дек.'!N45:O45)</f>
        <v>0</v>
      </c>
      <c r="P50" s="47"/>
      <c r="Q50" s="49">
        <f>SUM('[1]МЕТАЛЛОСТРОЙ Янв.'!P45:Q45,'[2]МЕТАЛЛОСТРОЙ Февр.'!P45:Q45,'[3]МЕТАЛЛОСТРОЙ Март'!P45:Q45,'[4]МЕТАЛЛОСТРОЙ  Апр.'!P45:Q45,'[5]МЕТАЛЛОСТРОЙ Май'!P45:Q45,'[6]МЕТАЛЛОСТРОЙ Июнь'!P45:Q45,'[7]МЕТАЛЛОСТРОЙ  Июль'!P45:Q45,'[8]МЕТАЛЛОСТРОЙ  Авг.'!P45:Q45,'[9]МЕТАЛЛОСТРОЙ  Сент.'!P45:Q45,'[10]МЕТАЛЛОСТРОЙ  Окт.'!P45:Q45+'[11]МЕТАЛЛОСТРОЙ  Нояб.'!P45:Q45,'[11]МЕТАЛЛОСТРОЙ  Нояб.'!P45:Q45,'[12]МЕТАЛЛОСТРОЙ  Дек.'!P45:Q45)</f>
        <v>0</v>
      </c>
      <c r="R50" s="47"/>
      <c r="S50" s="49">
        <f>SUM('[1]МЕТАЛЛОСТРОЙ Янв.'!R45:S45,'[2]МЕТАЛЛОСТРОЙ Февр.'!R45:S45,'[3]МЕТАЛЛОСТРОЙ Март'!R45:S45,'[4]МЕТАЛЛОСТРОЙ  Апр.'!R45:S45,'[5]МЕТАЛЛОСТРОЙ Май'!R45:S45,'[6]МЕТАЛЛОСТРОЙ Июнь'!R45:S45,'[7]МЕТАЛЛОСТРОЙ  Июль'!R45:S45,'[8]МЕТАЛЛОСТРОЙ  Авг.'!R45:S45,'[9]МЕТАЛЛОСТРОЙ  Сент.'!R45:S45,'[10]МЕТАЛЛОСТРОЙ  Окт.'!R45:S45+'[11]МЕТАЛЛОСТРОЙ  Нояб.'!R45:S45,'[11]МЕТАЛЛОСТРОЙ  Нояб.'!R45:S45,'[12]МЕТАЛЛОСТРОЙ  Дек.'!R45:S45)</f>
        <v>0</v>
      </c>
      <c r="T50" s="47"/>
      <c r="U50" s="49">
        <f>SUM('[1]МЕТАЛЛОСТРОЙ Янв.'!T45:U45,'[2]МЕТАЛЛОСТРОЙ Февр.'!T45:U45,'[3]МЕТАЛЛОСТРОЙ Март'!T45:U45,'[4]МЕТАЛЛОСТРОЙ  Апр.'!T45:U45,'[5]МЕТАЛЛОСТРОЙ Май'!T45:U45,'[6]МЕТАЛЛОСТРОЙ Июнь'!T45:U45,'[7]МЕТАЛЛОСТРОЙ  Июль'!T45:U45,'[8]МЕТАЛЛОСТРОЙ  Авг.'!T45:U45,'[9]МЕТАЛЛОСТРОЙ  Сент.'!T45:U45,'[10]МЕТАЛЛОСТРОЙ  Окт.'!T45:U45+'[11]МЕТАЛЛОСТРОЙ  Нояб.'!T45:U45,'[11]МЕТАЛЛОСТРОЙ  Нояб.'!T45:U45,'[12]МЕТАЛЛОСТРОЙ  Дек.'!T45:U45)</f>
        <v>0</v>
      </c>
      <c r="V50" s="47"/>
      <c r="W50" s="49">
        <f>SUM('[1]МЕТАЛЛОСТРОЙ Янв.'!V45:W45,'[2]МЕТАЛЛОСТРОЙ Февр.'!V45:W45,'[3]МЕТАЛЛОСТРОЙ Март'!V45:W45,'[4]МЕТАЛЛОСТРОЙ  Апр.'!V45:W45,'[5]МЕТАЛЛОСТРОЙ Май'!V45:W45,'[6]МЕТАЛЛОСТРОЙ Июнь'!V45:W45,'[7]МЕТАЛЛОСТРОЙ  Июль'!V45:W45,'[8]МЕТАЛЛОСТРОЙ  Авг.'!V45:W45,'[9]МЕТАЛЛОСТРОЙ  Сент.'!V45:W45,'[10]МЕТАЛЛОСТРОЙ  Окт.'!V45:W45+'[11]МЕТАЛЛОСТРОЙ  Нояб.'!V45:W45,'[11]МЕТАЛЛОСТРОЙ  Нояб.'!V45:W45,'[12]МЕТАЛЛОСТРОЙ  Дек.'!V45:W45)</f>
        <v>0</v>
      </c>
      <c r="X50" s="47"/>
      <c r="Y50" s="49">
        <f>SUM('[1]МЕТАЛЛОСТРОЙ Янв.'!X45:Y45,'[2]МЕТАЛЛОСТРОЙ Февр.'!X45:Y45,'[3]МЕТАЛЛОСТРОЙ Март'!X45:Y45,'[4]МЕТАЛЛОСТРОЙ  Апр.'!X45:Y45,'[5]МЕТАЛЛОСТРОЙ Май'!X45:Y45,'[6]МЕТАЛЛОСТРОЙ Июнь'!X45:Y45,'[7]МЕТАЛЛОСТРОЙ  Июль'!X45:Y45,'[8]МЕТАЛЛОСТРОЙ  Авг.'!X45:Y45,'[9]МЕТАЛЛОСТРОЙ  Сент.'!X45:Y45,'[10]МЕТАЛЛОСТРОЙ  Окт.'!X45:Y45+'[11]МЕТАЛЛОСТРОЙ  Нояб.'!X45:Y45,'[11]МЕТАЛЛОСТРОЙ  Нояб.'!X45:Y45,'[12]МЕТАЛЛОСТРОЙ  Дек.'!X45:Y45)</f>
        <v>0</v>
      </c>
      <c r="Z50" s="47"/>
      <c r="AA50" s="49">
        <f>SUM('[1]МЕТАЛЛОСТРОЙ Янв.'!Z45:AA45,'[2]МЕТАЛЛОСТРОЙ Февр.'!Z45:AA45,'[3]МЕТАЛЛОСТРОЙ Март'!Z45:AA45,'[4]МЕТАЛЛОСТРОЙ  Апр.'!Z45:AA45,'[5]МЕТАЛЛОСТРОЙ Май'!Z45:AA45,'[6]МЕТАЛЛОСТРОЙ Июнь'!Z45:AA45,'[7]МЕТАЛЛОСТРОЙ  Июль'!Z45:AA45,'[8]МЕТАЛЛОСТРОЙ  Авг.'!Z45:AA45,'[9]МЕТАЛЛОСТРОЙ  Сент.'!Z45:AA45,'[10]МЕТАЛЛОСТРОЙ  Окт.'!Z45:AA45+'[11]МЕТАЛЛОСТРОЙ  Нояб.'!Z45:AA45,'[11]МЕТАЛЛОСТРОЙ  Нояб.'!Z45:AA45,'[12]МЕТАЛЛОСТРОЙ  Дек.'!Z45:AA45)</f>
        <v>0</v>
      </c>
      <c r="AB50" s="47"/>
      <c r="AC50" s="49">
        <f>SUM('[1]МЕТАЛЛОСТРОЙ Янв.'!AB45:AC45,'[2]МЕТАЛЛОСТРОЙ Февр.'!AB45:AC45,'[3]МЕТАЛЛОСТРОЙ Март'!AB45:AC45,'[4]МЕТАЛЛОСТРОЙ  Апр.'!AB45:AC45,'[5]МЕТАЛЛОСТРОЙ Май'!AB45:AC45,'[6]МЕТАЛЛОСТРОЙ Июнь'!AB45:AC45,'[7]МЕТАЛЛОСТРОЙ  Июль'!AB45:AC45,'[8]МЕТАЛЛОСТРОЙ  Авг.'!AB45:AC45,'[9]МЕТАЛЛОСТРОЙ  Сент.'!AB45:AC45,'[10]МЕТАЛЛОСТРОЙ  Окт.'!AB45:AC45+'[11]МЕТАЛЛОСТРОЙ  Нояб.'!AB45:AC45,'[11]МЕТАЛЛОСТРОЙ  Нояб.'!AB45:AC45,'[12]МЕТАЛЛОСТРОЙ  Дек.'!AB45:AC45)</f>
        <v>0</v>
      </c>
      <c r="AD50" s="47"/>
      <c r="AE50" s="49">
        <f>SUM('[1]МЕТАЛЛОСТРОЙ Янв.'!AD45:AE45,'[2]МЕТАЛЛОСТРОЙ Февр.'!AD45:AE45,'[3]МЕТАЛЛОСТРОЙ Март'!AD45:AE45,'[4]МЕТАЛЛОСТРОЙ  Апр.'!AD45:AE45,'[5]МЕТАЛЛОСТРОЙ Май'!AD45:AE45,'[6]МЕТАЛЛОСТРОЙ Июнь'!AD45:AE45,'[7]МЕТАЛЛОСТРОЙ  Июль'!AD45:AE45,'[8]МЕТАЛЛОСТРОЙ  Авг.'!AD45:AE45,'[9]МЕТАЛЛОСТРОЙ  Сент.'!AD45:AE45,'[10]МЕТАЛЛОСТРОЙ  Окт.'!AD45:AE45+'[11]МЕТАЛЛОСТРОЙ  Нояб.'!AD45:AE45,'[11]МЕТАЛЛОСТРОЙ  Нояб.'!AD45:AE45,'[12]МЕТАЛЛОСТРОЙ  Дек.'!AD45:AE45)</f>
        <v>0</v>
      </c>
      <c r="AF50" s="47"/>
      <c r="AG50" s="49">
        <f>SUM('[1]МЕТАЛЛОСТРОЙ Янв.'!AF45:AG45,'[2]МЕТАЛЛОСТРОЙ Февр.'!AF45:AG45,'[3]МЕТАЛЛОСТРОЙ Март'!AF45:AG45,'[4]МЕТАЛЛОСТРОЙ  Апр.'!AF45:AG45,'[5]МЕТАЛЛОСТРОЙ Май'!AF45:AG45,'[6]МЕТАЛЛОСТРОЙ Июнь'!AF45:AG45,'[7]МЕТАЛЛОСТРОЙ  Июль'!AF45:AG45,'[8]МЕТАЛЛОСТРОЙ  Авг.'!AF45:AG45,'[9]МЕТАЛЛОСТРОЙ  Сент.'!AF45:AG45,'[10]МЕТАЛЛОСТРОЙ  Окт.'!AF45:AG45+'[11]МЕТАЛЛОСТРОЙ  Нояб.'!AF45:AG45,'[11]МЕТАЛЛОСТРОЙ  Нояб.'!AF45:AG45,'[12]МЕТАЛЛОСТРОЙ  Дек.'!AF45:AG45)</f>
        <v>0</v>
      </c>
      <c r="AH50" s="47"/>
      <c r="AI50" s="49">
        <f>SUM('[1]МЕТАЛЛОСТРОЙ Янв.'!AH45:AI45,'[2]МЕТАЛЛОСТРОЙ Февр.'!AH45:AI45,'[3]МЕТАЛЛОСТРОЙ Март'!AH45:AI45,'[4]МЕТАЛЛОСТРОЙ  Апр.'!AH45:AI45,'[5]МЕТАЛЛОСТРОЙ Май'!AH45:AI45,'[6]МЕТАЛЛОСТРОЙ Июнь'!AH45:AI45,'[7]МЕТАЛЛОСТРОЙ  Июль'!AH45:AI45,'[8]МЕТАЛЛОСТРОЙ  Авг.'!AH45:AI45,'[9]МЕТАЛЛОСТРОЙ  Сент.'!AH45:AI45,'[10]МЕТАЛЛОСТРОЙ  Окт.'!AH45:AI45+'[11]МЕТАЛЛОСТРОЙ  Нояб.'!AH45:AI45,'[11]МЕТАЛЛОСТРОЙ  Нояб.'!AH45:AI45,'[12]МЕТАЛЛОСТРОЙ  Дек.'!AH45:AI45)</f>
        <v>0</v>
      </c>
      <c r="AJ50" s="47"/>
      <c r="AK50" s="49">
        <f>SUM('[1]МЕТАЛЛОСТРОЙ Янв.'!AJ45:AK45,'[2]МЕТАЛЛОСТРОЙ Февр.'!AJ45:AK45,'[3]МЕТАЛЛОСТРОЙ Март'!AJ45:AK45,'[4]МЕТАЛЛОСТРОЙ  Апр.'!AJ45:AK45,'[5]МЕТАЛЛОСТРОЙ Май'!AJ45:AK45,'[6]МЕТАЛЛОСТРОЙ Июнь'!AJ45:AK45,'[7]МЕТАЛЛОСТРОЙ  Июль'!AJ45:AK45,'[8]МЕТАЛЛОСТРОЙ  Авг.'!AJ45:AK45,'[9]МЕТАЛЛОСТРОЙ  Сент.'!AJ45:AK45,'[10]МЕТАЛЛОСТРОЙ  Окт.'!AJ45:AK45+'[11]МЕТАЛЛОСТРОЙ  Нояб.'!AJ45:AK45,'[11]МЕТАЛЛОСТРОЙ  Нояб.'!AJ45:AK45,'[12]МЕТАЛЛОСТРОЙ  Дек.'!AJ45:AK45)</f>
        <v>0</v>
      </c>
      <c r="AL50" s="47"/>
      <c r="AM50" s="49">
        <f>SUM('[1]МЕТАЛЛОСТРОЙ Янв.'!AL45:AM45,'[2]МЕТАЛЛОСТРОЙ Февр.'!AL45:AM45,'[3]МЕТАЛЛОСТРОЙ Март'!AL45:AM45,'[4]МЕТАЛЛОСТРОЙ  Апр.'!AL45:AM45,'[5]МЕТАЛЛОСТРОЙ Май'!AL45:AM45,'[6]МЕТАЛЛОСТРОЙ Июнь'!AL45:AM45,'[7]МЕТАЛЛОСТРОЙ  Июль'!AL45:AM45,'[8]МЕТАЛЛОСТРОЙ  Авг.'!AL45:AM45,'[9]МЕТАЛЛОСТРОЙ  Сент.'!AL45:AM45,'[10]МЕТАЛЛОСТРОЙ  Окт.'!AL45:AM45+'[11]МЕТАЛЛОСТРОЙ  Нояб.'!AL45:AM45,'[11]МЕТАЛЛОСТРОЙ  Нояб.'!AL45:AM45,'[12]МЕТАЛЛОСТРОЙ  Дек.'!AL45:AM45)</f>
        <v>0</v>
      </c>
      <c r="AN50" s="47">
        <v>20</v>
      </c>
      <c r="AO50" s="49">
        <f>SUM('[1]МЕТАЛЛОСТРОЙ Янв.'!AN45:AO45,'[2]МЕТАЛЛОСТРОЙ Февр.'!AN45:AO45,'[3]МЕТАЛЛОСТРОЙ Март'!AN45:AO45,'[4]МЕТАЛЛОСТРОЙ  Апр.'!AN45:AO45,'[5]МЕТАЛЛОСТРОЙ Май'!AN45:AO45,'[6]МЕТАЛЛОСТРОЙ Июнь'!AN45:AO45,'[7]МЕТАЛЛОСТРОЙ  Июль'!AN45:AO45,'[8]МЕТАЛЛОСТРОЙ  Авг.'!AN45:AO45,'[9]МЕТАЛЛОСТРОЙ  Сент.'!AN45:AO45,'[10]МЕТАЛЛОСТРОЙ  Окт.'!AN45:AO45+'[11]МЕТАЛЛОСТРОЙ  Нояб.'!AN45:AO45,'[11]МЕТАЛЛОСТРОЙ  Нояб.'!AN45:AO45,'[12]МЕТАЛЛОСТРОЙ  Дек.'!AN45:AO45)</f>
        <v>0</v>
      </c>
      <c r="AP50" s="47"/>
      <c r="AQ50" s="49">
        <f>SUM('[1]МЕТАЛЛОСТРОЙ Янв.'!AP45:AQ45,'[2]МЕТАЛЛОСТРОЙ Февр.'!AP45:AQ45,'[3]МЕТАЛЛОСТРОЙ Март'!AP45:AQ45,'[4]МЕТАЛЛОСТРОЙ  Апр.'!AP45:AQ45,'[5]МЕТАЛЛОСТРОЙ Май'!AP45:AQ45,'[6]МЕТАЛЛОСТРОЙ Июнь'!AP45:AQ45,'[7]МЕТАЛЛОСТРОЙ  Июль'!AP45:AQ45,'[8]МЕТАЛЛОСТРОЙ  Авг.'!AP45:AQ45,'[9]МЕТАЛЛОСТРОЙ  Сент.'!AP45:AQ45,'[10]МЕТАЛЛОСТРОЙ  Окт.'!AP45:AQ45+'[11]МЕТАЛЛОСТРОЙ  Нояб.'!AP45:AQ45,'[11]МЕТАЛЛОСТРОЙ  Нояб.'!AP45:AQ45,'[12]МЕТАЛЛОСТРОЙ  Дек.'!AP45:AQ45)</f>
        <v>0</v>
      </c>
      <c r="AR50" s="47"/>
      <c r="AS50" s="49">
        <f>SUM('[1]МЕТАЛЛОСТРОЙ Янв.'!AR45:AS45,'[2]МЕТАЛЛОСТРОЙ Февр.'!AR45:AS45,'[3]МЕТАЛЛОСТРОЙ Март'!AR45:AS45,'[4]МЕТАЛЛОСТРОЙ  Апр.'!AR45:AS45,'[5]МЕТАЛЛОСТРОЙ Май'!AR45:AS45,'[6]МЕТАЛЛОСТРОЙ Июнь'!AR45:AS45,'[7]МЕТАЛЛОСТРОЙ  Июль'!AR45:AS45,'[8]МЕТАЛЛОСТРОЙ  Авг.'!AR45:AS45,'[9]МЕТАЛЛОСТРОЙ  Сент.'!AR45:AS45,'[10]МЕТАЛЛОСТРОЙ  Окт.'!AR45:AS45+'[11]МЕТАЛЛОСТРОЙ  Нояб.'!AR45:AS45,'[11]МЕТАЛЛОСТРОЙ  Нояб.'!AR45:AS45,'[12]МЕТАЛЛОСТРОЙ  Дек.'!AR45:AS45)</f>
        <v>0</v>
      </c>
      <c r="AT50" s="47"/>
      <c r="AU50" s="49">
        <f>SUM('[1]МЕТАЛЛОСТРОЙ Янв.'!AT45:AU45,'[2]МЕТАЛЛОСТРОЙ Февр.'!AT45:AU45,'[3]МЕТАЛЛОСТРОЙ Март'!AT45:AU45,'[4]МЕТАЛЛОСТРОЙ  Апр.'!AT45:AU45,'[5]МЕТАЛЛОСТРОЙ Май'!AT45:AU45,'[6]МЕТАЛЛОСТРОЙ Июнь'!AT45:AU45,'[7]МЕТАЛЛОСТРОЙ  Июль'!AT45:AU45,'[8]МЕТАЛЛОСТРОЙ  Авг.'!AT45:AU45,'[9]МЕТАЛЛОСТРОЙ  Сент.'!AT45:AU45,'[10]МЕТАЛЛОСТРОЙ  Окт.'!AT45:AU45+'[11]МЕТАЛЛОСТРОЙ  Нояб.'!AT45:AU45,'[11]МЕТАЛЛОСТРОЙ  Нояб.'!AT45:AU45,'[12]МЕТАЛЛОСТРОЙ  Дек.'!AT45:AU45)</f>
        <v>0</v>
      </c>
      <c r="AV50" s="47"/>
      <c r="AW50" s="49">
        <f>SUM('[1]МЕТАЛЛОСТРОЙ Янв.'!AV45:AW45,'[2]МЕТАЛЛОСТРОЙ Февр.'!AV45:AW45,'[3]МЕТАЛЛОСТРОЙ Март'!AV45:AW45,'[4]МЕТАЛЛОСТРОЙ  Апр.'!AV45:AW45,'[5]МЕТАЛЛОСТРОЙ Май'!AV45:AW45,'[6]МЕТАЛЛОСТРОЙ Июнь'!AV45:AW45,'[7]МЕТАЛЛОСТРОЙ  Июль'!AV45:AW45,'[8]МЕТАЛЛОСТРОЙ  Авг.'!AV45:AW45,'[9]МЕТАЛЛОСТРОЙ  Сент.'!AV45:AW45,'[10]МЕТАЛЛОСТРОЙ  Окт.'!AV45:AW45+'[11]МЕТАЛЛОСТРОЙ  Нояб.'!AV45:AW45,'[11]МЕТАЛЛОСТРОЙ  Нояб.'!AV45:AW45,'[12]МЕТАЛЛОСТРОЙ  Дек.'!AV45:AW45)</f>
        <v>0</v>
      </c>
      <c r="AX50" s="47"/>
      <c r="AY50" s="49">
        <f>SUM('[1]МЕТАЛЛОСТРОЙ Янв.'!AX45:AY45,'[2]МЕТАЛЛОСТРОЙ Февр.'!AX45:AY45,'[3]МЕТАЛЛОСТРОЙ Март'!AX45:AY45,'[4]МЕТАЛЛОСТРОЙ  Апр.'!AX45:AY45,'[5]МЕТАЛЛОСТРОЙ Май'!AX45:AY45,'[6]МЕТАЛЛОСТРОЙ Июнь'!AX45:AY45,'[7]МЕТАЛЛОСТРОЙ  Июль'!AX45:AY45,'[8]МЕТАЛЛОСТРОЙ  Авг.'!AX45:AY45,'[9]МЕТАЛЛОСТРОЙ  Сент.'!AX45:AY45,'[10]МЕТАЛЛОСТРОЙ  Окт.'!AX45:AY45+'[11]МЕТАЛЛОСТРОЙ  Нояб.'!AX45:AY45,'[11]МЕТАЛЛОСТРОЙ  Нояб.'!AX45:AY45,'[12]МЕТАЛЛОСТРОЙ  Дек.'!AX45:AY45)</f>
        <v>0</v>
      </c>
      <c r="AZ50" s="47"/>
      <c r="BA50" s="49">
        <f>SUM('[1]МЕТАЛЛОСТРОЙ Янв.'!AZ45:BA45,'[2]МЕТАЛЛОСТРОЙ Февр.'!AZ45:BA45,'[3]МЕТАЛЛОСТРОЙ Март'!AZ45:BA45,'[4]МЕТАЛЛОСТРОЙ  Апр.'!AZ45:BA45,'[5]МЕТАЛЛОСТРОЙ Май'!AZ45:BA45,'[6]МЕТАЛЛОСТРОЙ Июнь'!AZ45:BA45,'[7]МЕТАЛЛОСТРОЙ  Июль'!AZ45:BA45,'[8]МЕТАЛЛОСТРОЙ  Авг.'!AZ45:BA45,'[9]МЕТАЛЛОСТРОЙ  Сент.'!AZ45:BA45,'[10]МЕТАЛЛОСТРОЙ  Окт.'!AZ45:BA45+'[11]МЕТАЛЛОСТРОЙ  Нояб.'!AZ45:BA45,'[11]МЕТАЛЛОСТРОЙ  Нояб.'!AZ45:BA45,'[12]МЕТАЛЛОСТРОЙ  Дек.'!AZ45:BA45)</f>
        <v>0</v>
      </c>
      <c r="BB50" s="47"/>
      <c r="BC50" s="49">
        <f>SUM('[1]МЕТАЛЛОСТРОЙ Янв.'!BB45:BC45,'[2]МЕТАЛЛОСТРОЙ Февр.'!BB45:BC45,'[3]МЕТАЛЛОСТРОЙ Март'!BB45:BC45,'[4]МЕТАЛЛОСТРОЙ  Апр.'!BB45:BC45,'[5]МЕТАЛЛОСТРОЙ Май'!BB45:BC45,'[6]МЕТАЛЛОСТРОЙ Июнь'!BB45:BC45,'[7]МЕТАЛЛОСТРОЙ  Июль'!BB45:BC45,'[8]МЕТАЛЛОСТРОЙ  Авг.'!BB45:BC45,'[9]МЕТАЛЛОСТРОЙ  Сент.'!BB45:BC45,'[10]МЕТАЛЛОСТРОЙ  Окт.'!BB45:BC45+'[11]МЕТАЛЛОСТРОЙ  Нояб.'!BB45:BC45,'[11]МЕТАЛЛОСТРОЙ  Нояб.'!BB45:BC45,'[12]МЕТАЛЛОСТРОЙ  Дек.'!BB45:BC45)</f>
        <v>0</v>
      </c>
      <c r="BD50" s="47"/>
      <c r="BE50" s="49">
        <f>SUM('[1]МЕТАЛЛОСТРОЙ Янв.'!BD45:BE45,'[2]МЕТАЛЛОСТРОЙ Февр.'!BD45:BE45,'[3]МЕТАЛЛОСТРОЙ Март'!BD45:BE45,'[4]МЕТАЛЛОСТРОЙ  Апр.'!BD45:BE45,'[5]МЕТАЛЛОСТРОЙ Май'!BD45:BE45,'[6]МЕТАЛЛОСТРОЙ Июнь'!BD45:BE45,'[7]МЕТАЛЛОСТРОЙ  Июль'!BD45:BE45,'[8]МЕТАЛЛОСТРОЙ  Авг.'!BD45:BE45,'[9]МЕТАЛЛОСТРОЙ  Сент.'!BD45:BE45,'[10]МЕТАЛЛОСТРОЙ  Окт.'!BD45:BE45+'[11]МЕТАЛЛОСТРОЙ  Нояб.'!BD45:BE45,'[11]МЕТАЛЛОСТРОЙ  Нояб.'!BD45:BE45,'[12]МЕТАЛЛОСТРОЙ  Дек.'!BD45:BE45)</f>
        <v>0</v>
      </c>
      <c r="BF50" s="47"/>
      <c r="BG50" s="49">
        <f>SUM('[1]МЕТАЛЛОСТРОЙ Янв.'!BF45:BG45,'[2]МЕТАЛЛОСТРОЙ Февр.'!BF45:BG45,'[3]МЕТАЛЛОСТРОЙ Март'!BF45:BG45,'[4]МЕТАЛЛОСТРОЙ  Апр.'!BF45:BG45,'[5]МЕТАЛЛОСТРОЙ Май'!BF45:BG45,'[6]МЕТАЛЛОСТРОЙ Июнь'!BF45:BG45,'[7]МЕТАЛЛОСТРОЙ  Июль'!BF45:BG45,'[8]МЕТАЛЛОСТРОЙ  Авг.'!BF45:BG45,'[9]МЕТАЛЛОСТРОЙ  Сент.'!BF45:BG45,'[10]МЕТАЛЛОСТРОЙ  Окт.'!BF45:BG45+'[11]МЕТАЛЛОСТРОЙ  Нояб.'!BF45:BG45,'[11]МЕТАЛЛОСТРОЙ  Нояб.'!BF45:BG45,'[12]МЕТАЛЛОСТРОЙ  Дек.'!BF45:BG45)</f>
        <v>0</v>
      </c>
      <c r="BH50" s="47"/>
      <c r="BI50" s="49">
        <f>SUM('[1]МЕТАЛЛОСТРОЙ Янв.'!BH45:BI45,'[2]МЕТАЛЛОСТРОЙ Февр.'!BH45:BI45,'[3]МЕТАЛЛОСТРОЙ Март'!BH45:BI45,'[4]МЕТАЛЛОСТРОЙ  Апр.'!BH45:BI45,'[5]МЕТАЛЛОСТРОЙ Май'!BH45:BI45,'[6]МЕТАЛЛОСТРОЙ Июнь'!BH45:BI45,'[7]МЕТАЛЛОСТРОЙ  Июль'!BH45:BI45,'[8]МЕТАЛЛОСТРОЙ  Авг.'!BH45:BI45,'[9]МЕТАЛЛОСТРОЙ  Сент.'!BH45:BI45,'[10]МЕТАЛЛОСТРОЙ  Окт.'!BH45:BI45+'[11]МЕТАЛЛОСТРОЙ  Нояб.'!BH45:BI45,'[11]МЕТАЛЛОСТРОЙ  Нояб.'!BH45:BI45,'[12]МЕТАЛЛОСТРОЙ  Дек.'!BH45:BI45)</f>
        <v>0</v>
      </c>
      <c r="BJ50" s="47"/>
      <c r="BK50" s="49">
        <f>SUM('[1]МЕТАЛЛОСТРОЙ Янв.'!BJ45:BK45,'[2]МЕТАЛЛОСТРОЙ Февр.'!BJ45:BK45,'[3]МЕТАЛЛОСТРОЙ Март'!BJ45:BK45,'[4]МЕТАЛЛОСТРОЙ  Апр.'!BJ45:BK45,'[5]МЕТАЛЛОСТРОЙ Май'!BJ45:BK45,'[6]МЕТАЛЛОСТРОЙ Июнь'!BJ45:BK45,'[7]МЕТАЛЛОСТРОЙ  Июль'!BJ45:BK45,'[8]МЕТАЛЛОСТРОЙ  Авг.'!BJ45:BK45,'[9]МЕТАЛЛОСТРОЙ  Сент.'!BJ45:BK45,'[10]МЕТАЛЛОСТРОЙ  Окт.'!BJ45:BK45+'[11]МЕТАЛЛОСТРОЙ  Нояб.'!BJ45:BK45,'[11]МЕТАЛЛОСТРОЙ  Нояб.'!BJ45:BK45,'[12]МЕТАЛЛОСТРОЙ  Дек.'!BJ45:BK45)</f>
        <v>0</v>
      </c>
      <c r="BL50" s="47"/>
      <c r="BM50" s="49">
        <f>SUM('[1]МЕТАЛЛОСТРОЙ Янв.'!BL45:BM45,'[2]МЕТАЛЛОСТРОЙ Февр.'!BL45:BM45,'[3]МЕТАЛЛОСТРОЙ Март'!BL45:BM45,'[4]МЕТАЛЛОСТРОЙ  Апр.'!BL45:BM45,'[5]МЕТАЛЛОСТРОЙ Май'!BL45:BM45,'[6]МЕТАЛЛОСТРОЙ Июнь'!BL45:BM45,'[7]МЕТАЛЛОСТРОЙ  Июль'!BL45:BM45,'[8]МЕТАЛЛОСТРОЙ  Авг.'!BL45:BM45,'[9]МЕТАЛЛОСТРОЙ  Сент.'!BL45:BM45,'[10]МЕТАЛЛОСТРОЙ  Окт.'!BL45:BM45+'[11]МЕТАЛЛОСТРОЙ  Нояб.'!BL45:BM45,'[11]МЕТАЛЛОСТРОЙ  Нояб.'!BL45:BM45,'[12]МЕТАЛЛОСТРОЙ  Дек.'!BL45:BM45)</f>
        <v>0</v>
      </c>
      <c r="BN50" s="47"/>
      <c r="BO50" s="49">
        <f>SUM('[1]МЕТАЛЛОСТРОЙ Янв.'!BN45:BO45,'[2]МЕТАЛЛОСТРОЙ Февр.'!BN45:BO45,'[3]МЕТАЛЛОСТРОЙ Март'!BN45:BO45,'[4]МЕТАЛЛОСТРОЙ  Апр.'!BN45:BO45,'[5]МЕТАЛЛОСТРОЙ Май'!BN45:BO45,'[6]МЕТАЛЛОСТРОЙ Июнь'!BN45:BO45,'[7]МЕТАЛЛОСТРОЙ  Июль'!BN45:BO45,'[8]МЕТАЛЛОСТРОЙ  Авг.'!BN45:BO45,'[9]МЕТАЛЛОСТРОЙ  Сент.'!BN45:BO45,'[10]МЕТАЛЛОСТРОЙ  Окт.'!BN45:BO45+'[11]МЕТАЛЛОСТРОЙ  Нояб.'!BN45:BO45,'[11]МЕТАЛЛОСТРОЙ  Нояб.'!BN45:BO45,'[12]МЕТАЛЛОСТРОЙ  Дек.'!BN45:BO45)</f>
        <v>0</v>
      </c>
      <c r="BP50" s="47"/>
      <c r="BQ50" s="49">
        <f>SUM('[1]МЕТАЛЛОСТРОЙ Янв.'!BP45:BQ45,'[2]МЕТАЛЛОСТРОЙ Февр.'!BP45:BQ45,'[3]МЕТАЛЛОСТРОЙ Март'!BP45:BQ45,'[4]МЕТАЛЛОСТРОЙ  Апр.'!BP45:BQ45,'[5]МЕТАЛЛОСТРОЙ Май'!BP45:BQ45,'[6]МЕТАЛЛОСТРОЙ Июнь'!BP45:BQ45,'[7]МЕТАЛЛОСТРОЙ  Июль'!BP45:BQ45,'[8]МЕТАЛЛОСТРОЙ  Авг.'!BP45:BQ45,'[9]МЕТАЛЛОСТРОЙ  Сент.'!BP45:BQ45,'[10]МЕТАЛЛОСТРОЙ  Окт.'!BP45:BQ45+'[11]МЕТАЛЛОСТРОЙ  Нояб.'!BP45:BQ45,'[11]МЕТАЛЛОСТРОЙ  Нояб.'!BP45:BQ45,'[12]МЕТАЛЛОСТРОЙ  Дек.'!BP45:BQ45)</f>
        <v>0</v>
      </c>
      <c r="BR50" s="47"/>
      <c r="BS50" s="49">
        <f>SUM('[1]МЕТАЛЛОСТРОЙ Янв.'!BR45:BS45,'[2]МЕТАЛЛОСТРОЙ Февр.'!BR45:BS45,'[3]МЕТАЛЛОСТРОЙ Март'!BR45:BS45,'[4]МЕТАЛЛОСТРОЙ  Апр.'!BR45:BS45,'[5]МЕТАЛЛОСТРОЙ Май'!BR45:BS45,'[6]МЕТАЛЛОСТРОЙ Июнь'!BR45:BS45,'[7]МЕТАЛЛОСТРОЙ  Июль'!BR45:BS45,'[8]МЕТАЛЛОСТРОЙ  Авг.'!BR45:BS45,'[9]МЕТАЛЛОСТРОЙ  Сент.'!BR45:BS45,'[10]МЕТАЛЛОСТРОЙ  Окт.'!BR45:BS45+'[11]МЕТАЛЛОСТРОЙ  Нояб.'!BR45:BS45,'[11]МЕТАЛЛОСТРОЙ  Нояб.'!BR45:BS45,'[12]МЕТАЛЛОСТРОЙ  Дек.'!BR45:BS45)</f>
        <v>0</v>
      </c>
      <c r="BT50" s="47"/>
      <c r="BU50" s="49">
        <f>SUM('[1]МЕТАЛЛОСТРОЙ Янв.'!BT45:BU45,'[2]МЕТАЛЛОСТРОЙ Февр.'!BT45:BU45,'[3]МЕТАЛЛОСТРОЙ Март'!BT45:BU45,'[4]МЕТАЛЛОСТРОЙ  Апр.'!BT45:BU45,'[5]МЕТАЛЛОСТРОЙ Май'!BT45:BU45,'[6]МЕТАЛЛОСТРОЙ Июнь'!BT45:BU45,'[7]МЕТАЛЛОСТРОЙ  Июль'!BT45:BU45,'[8]МЕТАЛЛОСТРОЙ  Авг.'!BT45:BU45,'[9]МЕТАЛЛОСТРОЙ  Сент.'!BT45:BU45,'[10]МЕТАЛЛОСТРОЙ  Окт.'!BT45:BU45+'[11]МЕТАЛЛОСТРОЙ  Нояб.'!BT45:BU45,'[11]МЕТАЛЛОСТРОЙ  Нояб.'!BT45:BU45,'[12]МЕТАЛЛОСТРОЙ  Дек.'!BT45:BU45)</f>
        <v>0</v>
      </c>
      <c r="BV50" s="47"/>
      <c r="BW50" s="49">
        <f>SUM('[1]МЕТАЛЛОСТРОЙ Янв.'!BV45:BW45,'[2]МЕТАЛЛОСТРОЙ Февр.'!BV45:BW45,'[3]МЕТАЛЛОСТРОЙ Март'!BV45:BW45,'[4]МЕТАЛЛОСТРОЙ  Апр.'!BV45:BW45,'[5]МЕТАЛЛОСТРОЙ Май'!BV45:BW45,'[6]МЕТАЛЛОСТРОЙ Июнь'!BV45:BW45,'[7]МЕТАЛЛОСТРОЙ  Июль'!BV45:BW45,'[8]МЕТАЛЛОСТРОЙ  Авг.'!BV45:BW45,'[9]МЕТАЛЛОСТРОЙ  Сент.'!BV45:BW45,'[10]МЕТАЛЛОСТРОЙ  Окт.'!BV45:BW45+'[11]МЕТАЛЛОСТРОЙ  Нояб.'!BV45:BW45,'[11]МЕТАЛЛОСТРОЙ  Нояб.'!BV45:BW45,'[12]МЕТАЛЛОСТРОЙ  Дек.'!BV45:BW45)</f>
        <v>0</v>
      </c>
      <c r="BX50" s="47"/>
      <c r="BY50" s="49">
        <f>SUM('[1]МЕТАЛЛОСТРОЙ Янв.'!BX45:BY45,'[2]МЕТАЛЛОСТРОЙ Февр.'!BX45:BY45,'[3]МЕТАЛЛОСТРОЙ Март'!BX45:BY45,'[4]МЕТАЛЛОСТРОЙ  Апр.'!BX45:BY45,'[5]МЕТАЛЛОСТРОЙ Май'!BX45:BY45,'[6]МЕТАЛЛОСТРОЙ Июнь'!BX45:BY45,'[7]МЕТАЛЛОСТРОЙ  Июль'!BX45:BY45,'[8]МЕТАЛЛОСТРОЙ  Авг.'!BX45:BY45,'[9]МЕТАЛЛОСТРОЙ  Сент.'!BX45:BY45,'[10]МЕТАЛЛОСТРОЙ  Окт.'!BX45:BY45+'[11]МЕТАЛЛОСТРОЙ  Нояб.'!BX45:BY45,'[11]МЕТАЛЛОСТРОЙ  Нояб.'!BX45:BY45,'[12]МЕТАЛЛОСТРОЙ  Дек.'!BX45:BY45)</f>
        <v>0</v>
      </c>
      <c r="BZ50" s="47"/>
      <c r="CA50" s="49">
        <f>SUM('[1]МЕТАЛЛОСТРОЙ Янв.'!BZ45:CA45,'[2]МЕТАЛЛОСТРОЙ Февр.'!BZ45:CA45,'[3]МЕТАЛЛОСТРОЙ Март'!BZ45:CA45,'[4]МЕТАЛЛОСТРОЙ  Апр.'!BZ45:CA45,'[5]МЕТАЛЛОСТРОЙ Май'!BZ45:CA45,'[6]МЕТАЛЛОСТРОЙ Июнь'!BZ45:CA45,'[7]МЕТАЛЛОСТРОЙ  Июль'!BZ45:CA45,'[8]МЕТАЛЛОСТРОЙ  Авг.'!BZ45:CA45,'[9]МЕТАЛЛОСТРОЙ  Сент.'!BZ45:CA45,'[10]МЕТАЛЛОСТРОЙ  Окт.'!BZ45:CA45+'[11]МЕТАЛЛОСТРОЙ  Нояб.'!BZ45:CA45,'[11]МЕТАЛЛОСТРОЙ  Нояб.'!BZ45:CA45,'[12]МЕТАЛЛОСТРОЙ  Дек.'!BZ45:CA45)</f>
        <v>0</v>
      </c>
      <c r="CB50" s="47"/>
      <c r="CC50" s="49">
        <f>SUM('[1]МЕТАЛЛОСТРОЙ Янв.'!CB45:CC45,'[2]МЕТАЛЛОСТРОЙ Февр.'!CB45:CC45,'[3]МЕТАЛЛОСТРОЙ Март'!CB45:CC45,'[4]МЕТАЛЛОСТРОЙ  Апр.'!CB45:CC45,'[5]МЕТАЛЛОСТРОЙ Май'!CB45:CC45,'[6]МЕТАЛЛОСТРОЙ Июнь'!CB45:CC45,'[7]МЕТАЛЛОСТРОЙ  Июль'!CB45:CC45,'[8]МЕТАЛЛОСТРОЙ  Авг.'!CB45:CC45,'[9]МЕТАЛЛОСТРОЙ  Сент.'!CB45:CC45,'[10]МЕТАЛЛОСТРОЙ  Окт.'!CB45:CC45+'[11]МЕТАЛЛОСТРОЙ  Нояб.'!CB45:CC45,'[11]МЕТАЛЛОСТРОЙ  Нояб.'!CB45:CC45,'[12]МЕТАЛЛОСТРОЙ  Дек.'!CB45:CC45)</f>
        <v>0</v>
      </c>
      <c r="CD50" s="47"/>
      <c r="CE50" s="49">
        <f>SUM('[1]МЕТАЛЛОСТРОЙ Янв.'!CD45:CE45,'[2]МЕТАЛЛОСТРОЙ Февр.'!CD45:CE45,'[3]МЕТАЛЛОСТРОЙ Март'!CD45:CE45,'[4]МЕТАЛЛОСТРОЙ  Апр.'!CD45:CE45,'[5]МЕТАЛЛОСТРОЙ Май'!CD45:CE45,'[6]МЕТАЛЛОСТРОЙ Июнь'!CD45:CE45,'[7]МЕТАЛЛОСТРОЙ  Июль'!CD45:CE45,'[8]МЕТАЛЛОСТРОЙ  Авг.'!CD45:CE45,'[9]МЕТАЛЛОСТРОЙ  Сент.'!CD45:CE45,'[10]МЕТАЛЛОСТРОЙ  Окт.'!CD45:CE45+'[11]МЕТАЛЛОСТРОЙ  Нояб.'!CD45:CE45,'[11]МЕТАЛЛОСТРОЙ  Нояб.'!CD45:CE45,'[12]МЕТАЛЛОСТРОЙ  Дек.'!CD45:CE45)</f>
        <v>0</v>
      </c>
      <c r="CF50" s="47"/>
      <c r="CG50" s="49">
        <f>SUM('[1]МЕТАЛЛОСТРОЙ Янв.'!CF45:CG45,'[2]МЕТАЛЛОСТРОЙ Февр.'!CF45:CG45,'[3]МЕТАЛЛОСТРОЙ Март'!CF45:CG45,'[4]МЕТАЛЛОСТРОЙ  Апр.'!CF45:CG45,'[5]МЕТАЛЛОСТРОЙ Май'!CF45:CG45,'[6]МЕТАЛЛОСТРОЙ Июнь'!CF45:CG45,'[7]МЕТАЛЛОСТРОЙ  Июль'!CF45:CG45,'[8]МЕТАЛЛОСТРОЙ  Авг.'!CF45:CG45,'[9]МЕТАЛЛОСТРОЙ  Сент.'!CF45:CG45,'[10]МЕТАЛЛОСТРОЙ  Окт.'!CF45:CG45+'[11]МЕТАЛЛОСТРОЙ  Нояб.'!CF45:CG45,'[11]МЕТАЛЛОСТРОЙ  Нояб.'!CF45:CG45,'[12]МЕТАЛЛОСТРОЙ  Дек.'!CF45:CG45)</f>
        <v>0</v>
      </c>
      <c r="CH50" s="47"/>
      <c r="CI50" s="49">
        <f>SUM('[1]МЕТАЛЛОСТРОЙ Янв.'!CH45:CI45,'[2]МЕТАЛЛОСТРОЙ Февр.'!CH45:CI45,'[3]МЕТАЛЛОСТРОЙ Март'!CH45:CI45,'[4]МЕТАЛЛОСТРОЙ  Апр.'!CH45:CI45,'[5]МЕТАЛЛОСТРОЙ Май'!CH45:CI45,'[6]МЕТАЛЛОСТРОЙ Июнь'!CH45:CI45,'[7]МЕТАЛЛОСТРОЙ  Июль'!CH45:CI45,'[8]МЕТАЛЛОСТРОЙ  Авг.'!CH45:CI45,'[9]МЕТАЛЛОСТРОЙ  Сент.'!CH45:CI45,'[10]МЕТАЛЛОСТРОЙ  Окт.'!CH45:CI45+'[11]МЕТАЛЛОСТРОЙ  Нояб.'!CH45:CI45,'[11]МЕТАЛЛОСТРОЙ  Нояб.'!CH45:CI45,'[12]МЕТАЛЛОСТРОЙ  Дек.'!CH45:CI45)</f>
        <v>0</v>
      </c>
      <c r="CJ50" s="47"/>
      <c r="CK50" s="49">
        <f>SUM('[1]МЕТАЛЛОСТРОЙ Янв.'!CJ45:CK45,'[2]МЕТАЛЛОСТРОЙ Февр.'!CJ45:CK45,'[3]МЕТАЛЛОСТРОЙ Март'!CJ45:CK45,'[4]МЕТАЛЛОСТРОЙ  Апр.'!CJ45:CK45,'[5]МЕТАЛЛОСТРОЙ Май'!CJ45:CK45,'[6]МЕТАЛЛОСТРОЙ Июнь'!CJ45:CK45,'[7]МЕТАЛЛОСТРОЙ  Июль'!CJ45:CK45,'[8]МЕТАЛЛОСТРОЙ  Авг.'!CJ45:CK45,'[9]МЕТАЛЛОСТРОЙ  Сент.'!CJ45:CK45,'[10]МЕТАЛЛОСТРОЙ  Окт.'!CJ45:CK45+'[11]МЕТАЛЛОСТРОЙ  Нояб.'!CJ45:CK45,'[11]МЕТАЛЛОСТРОЙ  Нояб.'!CJ45:CK45,'[12]МЕТАЛЛОСТРОЙ  Дек.'!CJ45:CK45)</f>
        <v>0</v>
      </c>
      <c r="CL50" s="47"/>
      <c r="CM50" s="49">
        <f>SUM('[1]МЕТАЛЛОСТРОЙ Янв.'!CL45:CM45,'[2]МЕТАЛЛОСТРОЙ Февр.'!CL45:CM45,'[3]МЕТАЛЛОСТРОЙ Март'!CL45:CM45,'[4]МЕТАЛЛОСТРОЙ  Апр.'!CL45:CM45,'[5]МЕТАЛЛОСТРОЙ Май'!CL45:CM45,'[6]МЕТАЛЛОСТРОЙ Июнь'!CL45:CM45,'[7]МЕТАЛЛОСТРОЙ  Июль'!CL45:CM45,'[8]МЕТАЛЛОСТРОЙ  Авг.'!CL45:CM45,'[9]МЕТАЛЛОСТРОЙ  Сент.'!CL45:CM45,'[10]МЕТАЛЛОСТРОЙ  Окт.'!CL45:CM45+'[11]МЕТАЛЛОСТРОЙ  Нояб.'!CL45:CM45,'[11]МЕТАЛЛОСТРОЙ  Нояб.'!CL45:CM45,'[12]МЕТАЛЛОСТРОЙ  Дек.'!CL45:CM45)</f>
        <v>0</v>
      </c>
      <c r="CN50" s="47"/>
      <c r="CO50" s="49">
        <f>SUM('[1]МЕТАЛЛОСТРОЙ Янв.'!CN45:CO45,'[2]МЕТАЛЛОСТРОЙ Февр.'!CN45:CO45,'[3]МЕТАЛЛОСТРОЙ Март'!CN45:CO45,'[4]МЕТАЛЛОСТРОЙ  Апр.'!CN45:CO45,'[5]МЕТАЛЛОСТРОЙ Май'!CN45:CO45,'[6]МЕТАЛЛОСТРОЙ Июнь'!CN45:CO45,'[7]МЕТАЛЛОСТРОЙ  Июль'!CN45:CO45,'[8]МЕТАЛЛОСТРОЙ  Авг.'!CN45:CO45,'[9]МЕТАЛЛОСТРОЙ  Сент.'!CN45:CO45,'[10]МЕТАЛЛОСТРОЙ  Окт.'!CN45:CO45+'[11]МЕТАЛЛОСТРОЙ  Нояб.'!CN45:CO45,'[11]МЕТАЛЛОСТРОЙ  Нояб.'!CN45:CO45,'[12]МЕТАЛЛОСТРОЙ  Дек.'!CN45:CO45)</f>
        <v>0</v>
      </c>
      <c r="CQ50" s="94"/>
    </row>
    <row r="51" spans="1:95" ht="15.95" customHeight="1" x14ac:dyDescent="0.25">
      <c r="A51" s="198"/>
      <c r="B51" s="233" t="s">
        <v>32</v>
      </c>
      <c r="C51" s="22" t="s">
        <v>5</v>
      </c>
      <c r="D51" s="47"/>
      <c r="E51" s="49">
        <f>SUM('[1]МЕТАЛЛОСТРОЙ Янв.'!D46:E46,'[2]МЕТАЛЛОСТРОЙ Февр.'!D46:E46,'[3]МЕТАЛЛОСТРОЙ Март'!D46:E46,'[4]МЕТАЛЛОСТРОЙ  Апр.'!D46:E46,'[5]МЕТАЛЛОСТРОЙ Май'!D46:E46,'[6]МЕТАЛЛОСТРОЙ Июнь'!D46:E46,'[7]МЕТАЛЛОСТРОЙ  Июль'!D46:E46,'[8]МЕТАЛЛОСТРОЙ  Авг.'!D46:E46,'[9]МЕТАЛЛОСТРОЙ  Сент.'!D46:E46,'[10]МЕТАЛЛОСТРОЙ  Окт.'!D46:E46+'[11]МЕТАЛЛОСТРОЙ  Нояб.'!D46:E46,'[11]МЕТАЛЛОСТРОЙ  Нояб.'!D46:E46,'[12]МЕТАЛЛОСТРОЙ  Дек.'!D46:E46)</f>
        <v>0</v>
      </c>
      <c r="F51" s="47"/>
      <c r="G51" s="49">
        <f>SUM('[1]МЕТАЛЛОСТРОЙ Янв.'!F46:G46,'[2]МЕТАЛЛОСТРОЙ Февр.'!F46:G46,'[3]МЕТАЛЛОСТРОЙ Март'!F46:G46,'[4]МЕТАЛЛОСТРОЙ  Апр.'!F46:G46,'[5]МЕТАЛЛОСТРОЙ Май'!F46:G46,'[6]МЕТАЛЛОСТРОЙ Июнь'!F46:G46,'[7]МЕТАЛЛОСТРОЙ  Июль'!F46:G46,'[8]МЕТАЛЛОСТРОЙ  Авг.'!F46:G46,'[9]МЕТАЛЛОСТРОЙ  Сент.'!F46:G46,'[10]МЕТАЛЛОСТРОЙ  Окт.'!F46:G46+'[11]МЕТАЛЛОСТРОЙ  Нояб.'!F46:G46,'[11]МЕТАЛЛОСТРОЙ  Нояб.'!F46:G46,'[12]МЕТАЛЛОСТРОЙ  Дек.'!F46:G46)</f>
        <v>0</v>
      </c>
      <c r="H51" s="47"/>
      <c r="I51" s="49">
        <f>SUM('[1]МЕТАЛЛОСТРОЙ Янв.'!H46:I46,'[2]МЕТАЛЛОСТРОЙ Февр.'!H46:I46,'[3]МЕТАЛЛОСТРОЙ Март'!H46:I46,'[4]МЕТАЛЛОСТРОЙ  Апр.'!H46:I46,'[5]МЕТАЛЛОСТРОЙ Май'!H46:I46,'[6]МЕТАЛЛОСТРОЙ Июнь'!H46:I46,'[7]МЕТАЛЛОСТРОЙ  Июль'!H46:I46,'[8]МЕТАЛЛОСТРОЙ  Авг.'!H46:I46,'[9]МЕТАЛЛОСТРОЙ  Сент.'!H46:I46,'[10]МЕТАЛЛОСТРОЙ  Окт.'!H46:I46+'[11]МЕТАЛЛОСТРОЙ  Нояб.'!H46:I46,'[11]МЕТАЛЛОСТРОЙ  Нояб.'!H46:I46,'[12]МЕТАЛЛОСТРОЙ  Дек.'!H46:I46)</f>
        <v>0</v>
      </c>
      <c r="J51" s="47"/>
      <c r="K51" s="49">
        <f>SUM('[1]МЕТАЛЛОСТРОЙ Янв.'!J46:K46,'[2]МЕТАЛЛОСТРОЙ Февр.'!J46:K46,'[3]МЕТАЛЛОСТРОЙ Март'!J46:K46,'[4]МЕТАЛЛОСТРОЙ  Апр.'!J46:K46,'[5]МЕТАЛЛОСТРОЙ Май'!J46:K46,'[6]МЕТАЛЛОСТРОЙ Июнь'!J46:K46,'[7]МЕТАЛЛОСТРОЙ  Июль'!J46:K46,'[8]МЕТАЛЛОСТРОЙ  Авг.'!J46:K46,'[9]МЕТАЛЛОСТРОЙ  Сент.'!J46:K46,'[10]МЕТАЛЛОСТРОЙ  Окт.'!J46:K46+'[11]МЕТАЛЛОСТРОЙ  Нояб.'!J46:K46,'[11]МЕТАЛЛОСТРОЙ  Нояб.'!J46:K46,'[12]МЕТАЛЛОСТРОЙ  Дек.'!J46:K46)</f>
        <v>0</v>
      </c>
      <c r="L51" s="47"/>
      <c r="M51" s="49">
        <f>SUM('[1]МЕТАЛЛОСТРОЙ Янв.'!L46:M46,'[2]МЕТАЛЛОСТРОЙ Февр.'!L46:M46,'[3]МЕТАЛЛОСТРОЙ Март'!L46:M46,'[4]МЕТАЛЛОСТРОЙ  Апр.'!L46:M46,'[5]МЕТАЛЛОСТРОЙ Май'!L46:M46,'[6]МЕТАЛЛОСТРОЙ Июнь'!L46:M46,'[7]МЕТАЛЛОСТРОЙ  Июль'!L46:M46,'[8]МЕТАЛЛОСТРОЙ  Авг.'!L46:M46,'[9]МЕТАЛЛОСТРОЙ  Сент.'!L46:M46,'[10]МЕТАЛЛОСТРОЙ  Окт.'!L46:M46+'[11]МЕТАЛЛОСТРОЙ  Нояб.'!L46:M46,'[11]МЕТАЛЛОСТРОЙ  Нояб.'!L46:M46,'[12]МЕТАЛЛОСТРОЙ  Дек.'!L46:M46)</f>
        <v>0</v>
      </c>
      <c r="N51" s="47"/>
      <c r="O51" s="49">
        <f>SUM('[1]МЕТАЛЛОСТРОЙ Янв.'!N46:O46,'[2]МЕТАЛЛОСТРОЙ Февр.'!N46:O46,'[3]МЕТАЛЛОСТРОЙ Март'!N46:O46,'[4]МЕТАЛЛОСТРОЙ  Апр.'!N46:O46,'[5]МЕТАЛЛОСТРОЙ Май'!N46:O46,'[6]МЕТАЛЛОСТРОЙ Июнь'!N46:O46,'[7]МЕТАЛЛОСТРОЙ  Июль'!N46:O46,'[8]МЕТАЛЛОСТРОЙ  Авг.'!N46:O46,'[9]МЕТАЛЛОСТРОЙ  Сент.'!N46:O46,'[10]МЕТАЛЛОСТРОЙ  Окт.'!N46:O46+'[11]МЕТАЛЛОСТРОЙ  Нояб.'!N46:O46,'[11]МЕТАЛЛОСТРОЙ  Нояб.'!N46:O46,'[12]МЕТАЛЛОСТРОЙ  Дек.'!N46:O46)</f>
        <v>0</v>
      </c>
      <c r="P51" s="47"/>
      <c r="Q51" s="49">
        <f>SUM('[1]МЕТАЛЛОСТРОЙ Янв.'!P46:Q46,'[2]МЕТАЛЛОСТРОЙ Февр.'!P46:Q46,'[3]МЕТАЛЛОСТРОЙ Март'!P46:Q46,'[4]МЕТАЛЛОСТРОЙ  Апр.'!P46:Q46,'[5]МЕТАЛЛОСТРОЙ Май'!P46:Q46,'[6]МЕТАЛЛОСТРОЙ Июнь'!P46:Q46,'[7]МЕТАЛЛОСТРОЙ  Июль'!P46:Q46,'[8]МЕТАЛЛОСТРОЙ  Авг.'!P46:Q46,'[9]МЕТАЛЛОСТРОЙ  Сент.'!P46:Q46,'[10]МЕТАЛЛОСТРОЙ  Окт.'!P46:Q46+'[11]МЕТАЛЛОСТРОЙ  Нояб.'!P46:Q46,'[11]МЕТАЛЛОСТРОЙ  Нояб.'!P46:Q46,'[12]МЕТАЛЛОСТРОЙ  Дек.'!P46:Q46)</f>
        <v>0</v>
      </c>
      <c r="R51" s="47"/>
      <c r="S51" s="49">
        <f>SUM('[1]МЕТАЛЛОСТРОЙ Янв.'!R46:S46,'[2]МЕТАЛЛОСТРОЙ Февр.'!R46:S46,'[3]МЕТАЛЛОСТРОЙ Март'!R46:S46,'[4]МЕТАЛЛОСТРОЙ  Апр.'!R46:S46,'[5]МЕТАЛЛОСТРОЙ Май'!R46:S46,'[6]МЕТАЛЛОСТРОЙ Июнь'!R46:S46,'[7]МЕТАЛЛОСТРОЙ  Июль'!R46:S46,'[8]МЕТАЛЛОСТРОЙ  Авг.'!R46:S46,'[9]МЕТАЛЛОСТРОЙ  Сент.'!R46:S46,'[10]МЕТАЛЛОСТРОЙ  Окт.'!R46:S46+'[11]МЕТАЛЛОСТРОЙ  Нояб.'!R46:S46,'[11]МЕТАЛЛОСТРОЙ  Нояб.'!R46:S46,'[12]МЕТАЛЛОСТРОЙ  Дек.'!R46:S46)</f>
        <v>0</v>
      </c>
      <c r="T51" s="47"/>
      <c r="U51" s="49">
        <f>SUM('[1]МЕТАЛЛОСТРОЙ Янв.'!T46:U46,'[2]МЕТАЛЛОСТРОЙ Февр.'!T46:U46,'[3]МЕТАЛЛОСТРОЙ Март'!T46:U46,'[4]МЕТАЛЛОСТРОЙ  Апр.'!T46:U46,'[5]МЕТАЛЛОСТРОЙ Май'!T46:U46,'[6]МЕТАЛЛОСТРОЙ Июнь'!T46:U46,'[7]МЕТАЛЛОСТРОЙ  Июль'!T46:U46,'[8]МЕТАЛЛОСТРОЙ  Авг.'!T46:U46,'[9]МЕТАЛЛОСТРОЙ  Сент.'!T46:U46,'[10]МЕТАЛЛОСТРОЙ  Окт.'!T46:U46+'[11]МЕТАЛЛОСТРОЙ  Нояб.'!T46:U46,'[11]МЕТАЛЛОСТРОЙ  Нояб.'!T46:U46,'[12]МЕТАЛЛОСТРОЙ  Дек.'!T46:U46)</f>
        <v>0</v>
      </c>
      <c r="V51" s="47"/>
      <c r="W51" s="49">
        <f>SUM('[1]МЕТАЛЛОСТРОЙ Янв.'!V46:W46,'[2]МЕТАЛЛОСТРОЙ Февр.'!V46:W46,'[3]МЕТАЛЛОСТРОЙ Март'!V46:W46,'[4]МЕТАЛЛОСТРОЙ  Апр.'!V46:W46,'[5]МЕТАЛЛОСТРОЙ Май'!V46:W46,'[6]МЕТАЛЛОСТРОЙ Июнь'!V46:W46,'[7]МЕТАЛЛОСТРОЙ  Июль'!V46:W46,'[8]МЕТАЛЛОСТРОЙ  Авг.'!V46:W46,'[9]МЕТАЛЛОСТРОЙ  Сент.'!V46:W46,'[10]МЕТАЛЛОСТРОЙ  Окт.'!V46:W46+'[11]МЕТАЛЛОСТРОЙ  Нояб.'!V46:W46,'[11]МЕТАЛЛОСТРОЙ  Нояб.'!V46:W46,'[12]МЕТАЛЛОСТРОЙ  Дек.'!V46:W46)</f>
        <v>0</v>
      </c>
      <c r="X51" s="47"/>
      <c r="Y51" s="49">
        <f>SUM('[1]МЕТАЛЛОСТРОЙ Янв.'!X46:Y46,'[2]МЕТАЛЛОСТРОЙ Февр.'!X46:Y46,'[3]МЕТАЛЛОСТРОЙ Март'!X46:Y46,'[4]МЕТАЛЛОСТРОЙ  Апр.'!X46:Y46,'[5]МЕТАЛЛОСТРОЙ Май'!X46:Y46,'[6]МЕТАЛЛОСТРОЙ Июнь'!X46:Y46,'[7]МЕТАЛЛОСТРОЙ  Июль'!X46:Y46,'[8]МЕТАЛЛОСТРОЙ  Авг.'!X46:Y46,'[9]МЕТАЛЛОСТРОЙ  Сент.'!X46:Y46,'[10]МЕТАЛЛОСТРОЙ  Окт.'!X46:Y46+'[11]МЕТАЛЛОСТРОЙ  Нояб.'!X46:Y46,'[11]МЕТАЛЛОСТРОЙ  Нояб.'!X46:Y46,'[12]МЕТАЛЛОСТРОЙ  Дек.'!X46:Y46)</f>
        <v>0</v>
      </c>
      <c r="Z51" s="47"/>
      <c r="AA51" s="49">
        <f>SUM('[1]МЕТАЛЛОСТРОЙ Янв.'!Z46:AA46,'[2]МЕТАЛЛОСТРОЙ Февр.'!Z46:AA46,'[3]МЕТАЛЛОСТРОЙ Март'!Z46:AA46,'[4]МЕТАЛЛОСТРОЙ  Апр.'!Z46:AA46,'[5]МЕТАЛЛОСТРОЙ Май'!Z46:AA46,'[6]МЕТАЛЛОСТРОЙ Июнь'!Z46:AA46,'[7]МЕТАЛЛОСТРОЙ  Июль'!Z46:AA46,'[8]МЕТАЛЛОСТРОЙ  Авг.'!Z46:AA46,'[9]МЕТАЛЛОСТРОЙ  Сент.'!Z46:AA46,'[10]МЕТАЛЛОСТРОЙ  Окт.'!Z46:AA46+'[11]МЕТАЛЛОСТРОЙ  Нояб.'!Z46:AA46,'[11]МЕТАЛЛОСТРОЙ  Нояб.'!Z46:AA46,'[12]МЕТАЛЛОСТРОЙ  Дек.'!Z46:AA46)</f>
        <v>0</v>
      </c>
      <c r="AB51" s="47"/>
      <c r="AC51" s="49">
        <f>SUM('[1]МЕТАЛЛОСТРОЙ Янв.'!AB46:AC46,'[2]МЕТАЛЛОСТРОЙ Февр.'!AB46:AC46,'[3]МЕТАЛЛОСТРОЙ Март'!AB46:AC46,'[4]МЕТАЛЛОСТРОЙ  Апр.'!AB46:AC46,'[5]МЕТАЛЛОСТРОЙ Май'!AB46:AC46,'[6]МЕТАЛЛОСТРОЙ Июнь'!AB46:AC46,'[7]МЕТАЛЛОСТРОЙ  Июль'!AB46:AC46,'[8]МЕТАЛЛОСТРОЙ  Авг.'!AB46:AC46,'[9]МЕТАЛЛОСТРОЙ  Сент.'!AB46:AC46,'[10]МЕТАЛЛОСТРОЙ  Окт.'!AB46:AC46+'[11]МЕТАЛЛОСТРОЙ  Нояб.'!AB46:AC46,'[11]МЕТАЛЛОСТРОЙ  Нояб.'!AB46:AC46,'[12]МЕТАЛЛОСТРОЙ  Дек.'!AB46:AC46)</f>
        <v>0</v>
      </c>
      <c r="AD51" s="47"/>
      <c r="AE51" s="49">
        <f>SUM('[1]МЕТАЛЛОСТРОЙ Янв.'!AD46:AE46,'[2]МЕТАЛЛОСТРОЙ Февр.'!AD46:AE46,'[3]МЕТАЛЛОСТРОЙ Март'!AD46:AE46,'[4]МЕТАЛЛОСТРОЙ  Апр.'!AD46:AE46,'[5]МЕТАЛЛОСТРОЙ Май'!AD46:AE46,'[6]МЕТАЛЛОСТРОЙ Июнь'!AD46:AE46,'[7]МЕТАЛЛОСТРОЙ  Июль'!AD46:AE46,'[8]МЕТАЛЛОСТРОЙ  Авг.'!AD46:AE46,'[9]МЕТАЛЛОСТРОЙ  Сент.'!AD46:AE46,'[10]МЕТАЛЛОСТРОЙ  Окт.'!AD46:AE46+'[11]МЕТАЛЛОСТРОЙ  Нояб.'!AD46:AE46,'[11]МЕТАЛЛОСТРОЙ  Нояб.'!AD46:AE46,'[12]МЕТАЛЛОСТРОЙ  Дек.'!AD46:AE46)</f>
        <v>0</v>
      </c>
      <c r="AF51" s="47"/>
      <c r="AG51" s="49">
        <f>SUM('[1]МЕТАЛЛОСТРОЙ Янв.'!AF46:AG46,'[2]МЕТАЛЛОСТРОЙ Февр.'!AF46:AG46,'[3]МЕТАЛЛОСТРОЙ Март'!AF46:AG46,'[4]МЕТАЛЛОСТРОЙ  Апр.'!AF46:AG46,'[5]МЕТАЛЛОСТРОЙ Май'!AF46:AG46,'[6]МЕТАЛЛОСТРОЙ Июнь'!AF46:AG46,'[7]МЕТАЛЛОСТРОЙ  Июль'!AF46:AG46,'[8]МЕТАЛЛОСТРОЙ  Авг.'!AF46:AG46,'[9]МЕТАЛЛОСТРОЙ  Сент.'!AF46:AG46,'[10]МЕТАЛЛОСТРОЙ  Окт.'!AF46:AG46+'[11]МЕТАЛЛОСТРОЙ  Нояб.'!AF46:AG46,'[11]МЕТАЛЛОСТРОЙ  Нояб.'!AF46:AG46,'[12]МЕТАЛЛОСТРОЙ  Дек.'!AF46:AG46)</f>
        <v>0</v>
      </c>
      <c r="AH51" s="47"/>
      <c r="AI51" s="49">
        <f>SUM('[1]МЕТАЛЛОСТРОЙ Янв.'!AH46:AI46,'[2]МЕТАЛЛОСТРОЙ Февр.'!AH46:AI46,'[3]МЕТАЛЛОСТРОЙ Март'!AH46:AI46,'[4]МЕТАЛЛОСТРОЙ  Апр.'!AH46:AI46,'[5]МЕТАЛЛОСТРОЙ Май'!AH46:AI46,'[6]МЕТАЛЛОСТРОЙ Июнь'!AH46:AI46,'[7]МЕТАЛЛОСТРОЙ  Июль'!AH46:AI46,'[8]МЕТАЛЛОСТРОЙ  Авг.'!AH46:AI46,'[9]МЕТАЛЛОСТРОЙ  Сент.'!AH46:AI46,'[10]МЕТАЛЛОСТРОЙ  Окт.'!AH46:AI46+'[11]МЕТАЛЛОСТРОЙ  Нояб.'!AH46:AI46,'[11]МЕТАЛЛОСТРОЙ  Нояб.'!AH46:AI46,'[12]МЕТАЛЛОСТРОЙ  Дек.'!AH46:AI46)</f>
        <v>0</v>
      </c>
      <c r="AJ51" s="47"/>
      <c r="AK51" s="49">
        <f>SUM('[1]МЕТАЛЛОСТРОЙ Янв.'!AJ46:AK46,'[2]МЕТАЛЛОСТРОЙ Февр.'!AJ46:AK46,'[3]МЕТАЛЛОСТРОЙ Март'!AJ46:AK46,'[4]МЕТАЛЛОСТРОЙ  Апр.'!AJ46:AK46,'[5]МЕТАЛЛОСТРОЙ Май'!AJ46:AK46,'[6]МЕТАЛЛОСТРОЙ Июнь'!AJ46:AK46,'[7]МЕТАЛЛОСТРОЙ  Июль'!AJ46:AK46,'[8]МЕТАЛЛОСТРОЙ  Авг.'!AJ46:AK46,'[9]МЕТАЛЛОСТРОЙ  Сент.'!AJ46:AK46,'[10]МЕТАЛЛОСТРОЙ  Окт.'!AJ46:AK46+'[11]МЕТАЛЛОСТРОЙ  Нояб.'!AJ46:AK46,'[11]МЕТАЛЛОСТРОЙ  Нояб.'!AJ46:AK46,'[12]МЕТАЛЛОСТРОЙ  Дек.'!AJ46:AK46)</f>
        <v>0</v>
      </c>
      <c r="AL51" s="47"/>
      <c r="AM51" s="49">
        <f>SUM('[1]МЕТАЛЛОСТРОЙ Янв.'!AL46:AM46,'[2]МЕТАЛЛОСТРОЙ Февр.'!AL46:AM46,'[3]МЕТАЛЛОСТРОЙ Март'!AL46:AM46,'[4]МЕТАЛЛОСТРОЙ  Апр.'!AL46:AM46,'[5]МЕТАЛЛОСТРОЙ Май'!AL46:AM46,'[6]МЕТАЛЛОСТРОЙ Июнь'!AL46:AM46,'[7]МЕТАЛЛОСТРОЙ  Июль'!AL46:AM46,'[8]МЕТАЛЛОСТРОЙ  Авг.'!AL46:AM46,'[9]МЕТАЛЛОСТРОЙ  Сент.'!AL46:AM46,'[10]МЕТАЛЛОСТРОЙ  Окт.'!AL46:AM46+'[11]МЕТАЛЛОСТРОЙ  Нояб.'!AL46:AM46,'[11]МЕТАЛЛОСТРОЙ  Нояб.'!AL46:AM46,'[12]МЕТАЛЛОСТРОЙ  Дек.'!AL46:AM46)</f>
        <v>0</v>
      </c>
      <c r="AN51" s="55">
        <v>50</v>
      </c>
      <c r="AO51" s="49">
        <f>SUM('[1]МЕТАЛЛОСТРОЙ Янв.'!AN46:AO46,'[2]МЕТАЛЛОСТРОЙ Февр.'!AN46:AO46,'[3]МЕТАЛЛОСТРОЙ Март'!AN46:AO46,'[4]МЕТАЛЛОСТРОЙ  Апр.'!AN46:AO46,'[5]МЕТАЛЛОСТРОЙ Май'!AN46:AO46,'[6]МЕТАЛЛОСТРОЙ Июнь'!AN46:AO46,'[7]МЕТАЛЛОСТРОЙ  Июль'!AN46:AO46,'[8]МЕТАЛЛОСТРОЙ  Авг.'!AN46:AO46,'[9]МЕТАЛЛОСТРОЙ  Сент.'!AN46:AO46,'[10]МЕТАЛЛОСТРОЙ  Окт.'!AN46:AO46+'[11]МЕТАЛЛОСТРОЙ  Нояб.'!AN46:AO46,'[11]МЕТАЛЛОСТРОЙ  Нояб.'!AN46:AO46,'[12]МЕТАЛЛОСТРОЙ  Дек.'!AN46:AO46)</f>
        <v>0</v>
      </c>
      <c r="AP51" s="47"/>
      <c r="AQ51" s="49">
        <f>SUM('[1]МЕТАЛЛОСТРОЙ Янв.'!AP46:AQ46,'[2]МЕТАЛЛОСТРОЙ Февр.'!AP46:AQ46,'[3]МЕТАЛЛОСТРОЙ Март'!AP46:AQ46,'[4]МЕТАЛЛОСТРОЙ  Апр.'!AP46:AQ46,'[5]МЕТАЛЛОСТРОЙ Май'!AP46:AQ46,'[6]МЕТАЛЛОСТРОЙ Июнь'!AP46:AQ46,'[7]МЕТАЛЛОСТРОЙ  Июль'!AP46:AQ46,'[8]МЕТАЛЛОСТРОЙ  Авг.'!AP46:AQ46,'[9]МЕТАЛЛОСТРОЙ  Сент.'!AP46:AQ46,'[10]МЕТАЛЛОСТРОЙ  Окт.'!AP46:AQ46+'[11]МЕТАЛЛОСТРОЙ  Нояб.'!AP46:AQ46,'[11]МЕТАЛЛОСТРОЙ  Нояб.'!AP46:AQ46,'[12]МЕТАЛЛОСТРОЙ  Дек.'!AP46:AQ46)</f>
        <v>0</v>
      </c>
      <c r="AR51" s="47"/>
      <c r="AS51" s="49">
        <f>SUM('[1]МЕТАЛЛОСТРОЙ Янв.'!AR46:AS46,'[2]МЕТАЛЛОСТРОЙ Февр.'!AR46:AS46,'[3]МЕТАЛЛОСТРОЙ Март'!AR46:AS46,'[4]МЕТАЛЛОСТРОЙ  Апр.'!AR46:AS46,'[5]МЕТАЛЛОСТРОЙ Май'!AR46:AS46,'[6]МЕТАЛЛОСТРОЙ Июнь'!AR46:AS46,'[7]МЕТАЛЛОСТРОЙ  Июль'!AR46:AS46,'[8]МЕТАЛЛОСТРОЙ  Авг.'!AR46:AS46,'[9]МЕТАЛЛОСТРОЙ  Сент.'!AR46:AS46,'[10]МЕТАЛЛОСТРОЙ  Окт.'!AR46:AS46+'[11]МЕТАЛЛОСТРОЙ  Нояб.'!AR46:AS46,'[11]МЕТАЛЛОСТРОЙ  Нояб.'!AR46:AS46,'[12]МЕТАЛЛОСТРОЙ  Дек.'!AR46:AS46)</f>
        <v>0</v>
      </c>
      <c r="AT51" s="47"/>
      <c r="AU51" s="49">
        <f>SUM('[1]МЕТАЛЛОСТРОЙ Янв.'!AT46:AU46,'[2]МЕТАЛЛОСТРОЙ Февр.'!AT46:AU46,'[3]МЕТАЛЛОСТРОЙ Март'!AT46:AU46,'[4]МЕТАЛЛОСТРОЙ  Апр.'!AT46:AU46,'[5]МЕТАЛЛОСТРОЙ Май'!AT46:AU46,'[6]МЕТАЛЛОСТРОЙ Июнь'!AT46:AU46,'[7]МЕТАЛЛОСТРОЙ  Июль'!AT46:AU46,'[8]МЕТАЛЛОСТРОЙ  Авг.'!AT46:AU46,'[9]МЕТАЛЛОСТРОЙ  Сент.'!AT46:AU46,'[10]МЕТАЛЛОСТРОЙ  Окт.'!AT46:AU46+'[11]МЕТАЛЛОСТРОЙ  Нояб.'!AT46:AU46,'[11]МЕТАЛЛОСТРОЙ  Нояб.'!AT46:AU46,'[12]МЕТАЛЛОСТРОЙ  Дек.'!AT46:AU46)</f>
        <v>0</v>
      </c>
      <c r="AV51" s="47"/>
      <c r="AW51" s="49">
        <f>SUM('[1]МЕТАЛЛОСТРОЙ Янв.'!AV46:AW46,'[2]МЕТАЛЛОСТРОЙ Февр.'!AV46:AW46,'[3]МЕТАЛЛОСТРОЙ Март'!AV46:AW46,'[4]МЕТАЛЛОСТРОЙ  Апр.'!AV46:AW46,'[5]МЕТАЛЛОСТРОЙ Май'!AV46:AW46,'[6]МЕТАЛЛОСТРОЙ Июнь'!AV46:AW46,'[7]МЕТАЛЛОСТРОЙ  Июль'!AV46:AW46,'[8]МЕТАЛЛОСТРОЙ  Авг.'!AV46:AW46,'[9]МЕТАЛЛОСТРОЙ  Сент.'!AV46:AW46,'[10]МЕТАЛЛОСТРОЙ  Окт.'!AV46:AW46+'[11]МЕТАЛЛОСТРОЙ  Нояб.'!AV46:AW46,'[11]МЕТАЛЛОСТРОЙ  Нояб.'!AV46:AW46,'[12]МЕТАЛЛОСТРОЙ  Дек.'!AV46:AW46)</f>
        <v>0</v>
      </c>
      <c r="AX51" s="47"/>
      <c r="AY51" s="49">
        <f>SUM('[1]МЕТАЛЛОСТРОЙ Янв.'!AX46:AY46,'[2]МЕТАЛЛОСТРОЙ Февр.'!AX46:AY46,'[3]МЕТАЛЛОСТРОЙ Март'!AX46:AY46,'[4]МЕТАЛЛОСТРОЙ  Апр.'!AX46:AY46,'[5]МЕТАЛЛОСТРОЙ Май'!AX46:AY46,'[6]МЕТАЛЛОСТРОЙ Июнь'!AX46:AY46,'[7]МЕТАЛЛОСТРОЙ  Июль'!AX46:AY46,'[8]МЕТАЛЛОСТРОЙ  Авг.'!AX46:AY46,'[9]МЕТАЛЛОСТРОЙ  Сент.'!AX46:AY46,'[10]МЕТАЛЛОСТРОЙ  Окт.'!AX46:AY46+'[11]МЕТАЛЛОСТРОЙ  Нояб.'!AX46:AY46,'[11]МЕТАЛЛОСТРОЙ  Нояб.'!AX46:AY46,'[12]МЕТАЛЛОСТРОЙ  Дек.'!AX46:AY46)</f>
        <v>0</v>
      </c>
      <c r="AZ51" s="47"/>
      <c r="BA51" s="49">
        <f>SUM('[1]МЕТАЛЛОСТРОЙ Янв.'!AZ46:BA46,'[2]МЕТАЛЛОСТРОЙ Февр.'!AZ46:BA46,'[3]МЕТАЛЛОСТРОЙ Март'!AZ46:BA46,'[4]МЕТАЛЛОСТРОЙ  Апр.'!AZ46:BA46,'[5]МЕТАЛЛОСТРОЙ Май'!AZ46:BA46,'[6]МЕТАЛЛОСТРОЙ Июнь'!AZ46:BA46,'[7]МЕТАЛЛОСТРОЙ  Июль'!AZ46:BA46,'[8]МЕТАЛЛОСТРОЙ  Авг.'!AZ46:BA46,'[9]МЕТАЛЛОСТРОЙ  Сент.'!AZ46:BA46,'[10]МЕТАЛЛОСТРОЙ  Окт.'!AZ46:BA46+'[11]МЕТАЛЛОСТРОЙ  Нояб.'!AZ46:BA46,'[11]МЕТАЛЛОСТРОЙ  Нояб.'!AZ46:BA46,'[12]МЕТАЛЛОСТРОЙ  Дек.'!AZ46:BA46)</f>
        <v>0</v>
      </c>
      <c r="BB51" s="47"/>
      <c r="BC51" s="49">
        <f>SUM('[1]МЕТАЛЛОСТРОЙ Янв.'!BB46:BC46,'[2]МЕТАЛЛОСТРОЙ Февр.'!BB46:BC46,'[3]МЕТАЛЛОСТРОЙ Март'!BB46:BC46,'[4]МЕТАЛЛОСТРОЙ  Апр.'!BB46:BC46,'[5]МЕТАЛЛОСТРОЙ Май'!BB46:BC46,'[6]МЕТАЛЛОСТРОЙ Июнь'!BB46:BC46,'[7]МЕТАЛЛОСТРОЙ  Июль'!BB46:BC46,'[8]МЕТАЛЛОСТРОЙ  Авг.'!BB46:BC46,'[9]МЕТАЛЛОСТРОЙ  Сент.'!BB46:BC46,'[10]МЕТАЛЛОСТРОЙ  Окт.'!BB46:BC46+'[11]МЕТАЛЛОСТРОЙ  Нояб.'!BB46:BC46,'[11]МЕТАЛЛОСТРОЙ  Нояб.'!BB46:BC46,'[12]МЕТАЛЛОСТРОЙ  Дек.'!BB46:BC46)</f>
        <v>0</v>
      </c>
      <c r="BD51" s="47"/>
      <c r="BE51" s="49">
        <f>SUM('[1]МЕТАЛЛОСТРОЙ Янв.'!BD46:BE46,'[2]МЕТАЛЛОСТРОЙ Февр.'!BD46:BE46,'[3]МЕТАЛЛОСТРОЙ Март'!BD46:BE46,'[4]МЕТАЛЛОСТРОЙ  Апр.'!BD46:BE46,'[5]МЕТАЛЛОСТРОЙ Май'!BD46:BE46,'[6]МЕТАЛЛОСТРОЙ Июнь'!BD46:BE46,'[7]МЕТАЛЛОСТРОЙ  Июль'!BD46:BE46,'[8]МЕТАЛЛОСТРОЙ  Авг.'!BD46:BE46,'[9]МЕТАЛЛОСТРОЙ  Сент.'!BD46:BE46,'[10]МЕТАЛЛОСТРОЙ  Окт.'!BD46:BE46+'[11]МЕТАЛЛОСТРОЙ  Нояб.'!BD46:BE46,'[11]МЕТАЛЛОСТРОЙ  Нояб.'!BD46:BE46,'[12]МЕТАЛЛОСТРОЙ  Дек.'!BD46:BE46)</f>
        <v>0</v>
      </c>
      <c r="BF51" s="47"/>
      <c r="BG51" s="49">
        <f>SUM('[1]МЕТАЛЛОСТРОЙ Янв.'!BF46:BG46,'[2]МЕТАЛЛОСТРОЙ Февр.'!BF46:BG46,'[3]МЕТАЛЛОСТРОЙ Март'!BF46:BG46,'[4]МЕТАЛЛОСТРОЙ  Апр.'!BF46:BG46,'[5]МЕТАЛЛОСТРОЙ Май'!BF46:BG46,'[6]МЕТАЛЛОСТРОЙ Июнь'!BF46:BG46,'[7]МЕТАЛЛОСТРОЙ  Июль'!BF46:BG46,'[8]МЕТАЛЛОСТРОЙ  Авг.'!BF46:BG46,'[9]МЕТАЛЛОСТРОЙ  Сент.'!BF46:BG46,'[10]МЕТАЛЛОСТРОЙ  Окт.'!BF46:BG46+'[11]МЕТАЛЛОСТРОЙ  Нояб.'!BF46:BG46,'[11]МЕТАЛЛОСТРОЙ  Нояб.'!BF46:BG46,'[12]МЕТАЛЛОСТРОЙ  Дек.'!BF46:BG46)</f>
        <v>0</v>
      </c>
      <c r="BH51" s="47"/>
      <c r="BI51" s="49">
        <f>SUM('[1]МЕТАЛЛОСТРОЙ Янв.'!BH46:BI46,'[2]МЕТАЛЛОСТРОЙ Февр.'!BH46:BI46,'[3]МЕТАЛЛОСТРОЙ Март'!BH46:BI46,'[4]МЕТАЛЛОСТРОЙ  Апр.'!BH46:BI46,'[5]МЕТАЛЛОСТРОЙ Май'!BH46:BI46,'[6]МЕТАЛЛОСТРОЙ Июнь'!BH46:BI46,'[7]МЕТАЛЛОСТРОЙ  Июль'!BH46:BI46,'[8]МЕТАЛЛОСТРОЙ  Авг.'!BH46:BI46,'[9]МЕТАЛЛОСТРОЙ  Сент.'!BH46:BI46,'[10]МЕТАЛЛОСТРОЙ  Окт.'!BH46:BI46+'[11]МЕТАЛЛОСТРОЙ  Нояб.'!BH46:BI46,'[11]МЕТАЛЛОСТРОЙ  Нояб.'!BH46:BI46,'[12]МЕТАЛЛОСТРОЙ  Дек.'!BH46:BI46)</f>
        <v>0</v>
      </c>
      <c r="BJ51" s="47"/>
      <c r="BK51" s="49">
        <f>SUM('[1]МЕТАЛЛОСТРОЙ Янв.'!BJ46:BK46,'[2]МЕТАЛЛОСТРОЙ Февр.'!BJ46:BK46,'[3]МЕТАЛЛОСТРОЙ Март'!BJ46:BK46,'[4]МЕТАЛЛОСТРОЙ  Апр.'!BJ46:BK46,'[5]МЕТАЛЛОСТРОЙ Май'!BJ46:BK46,'[6]МЕТАЛЛОСТРОЙ Июнь'!BJ46:BK46,'[7]МЕТАЛЛОСТРОЙ  Июль'!BJ46:BK46,'[8]МЕТАЛЛОСТРОЙ  Авг.'!BJ46:BK46,'[9]МЕТАЛЛОСТРОЙ  Сент.'!BJ46:BK46,'[10]МЕТАЛЛОСТРОЙ  Окт.'!BJ46:BK46+'[11]МЕТАЛЛОСТРОЙ  Нояб.'!BJ46:BK46,'[11]МЕТАЛЛОСТРОЙ  Нояб.'!BJ46:BK46,'[12]МЕТАЛЛОСТРОЙ  Дек.'!BJ46:BK46)</f>
        <v>0</v>
      </c>
      <c r="BL51" s="47"/>
      <c r="BM51" s="49">
        <f>SUM('[1]МЕТАЛЛОСТРОЙ Янв.'!BL46:BM46,'[2]МЕТАЛЛОСТРОЙ Февр.'!BL46:BM46,'[3]МЕТАЛЛОСТРОЙ Март'!BL46:BM46,'[4]МЕТАЛЛОСТРОЙ  Апр.'!BL46:BM46,'[5]МЕТАЛЛОСТРОЙ Май'!BL46:BM46,'[6]МЕТАЛЛОСТРОЙ Июнь'!BL46:BM46,'[7]МЕТАЛЛОСТРОЙ  Июль'!BL46:BM46,'[8]МЕТАЛЛОСТРОЙ  Авг.'!BL46:BM46,'[9]МЕТАЛЛОСТРОЙ  Сент.'!BL46:BM46,'[10]МЕТАЛЛОСТРОЙ  Окт.'!BL46:BM46+'[11]МЕТАЛЛОСТРОЙ  Нояб.'!BL46:BM46,'[11]МЕТАЛЛОСТРОЙ  Нояб.'!BL46:BM46,'[12]МЕТАЛЛОСТРОЙ  Дек.'!BL46:BM46)</f>
        <v>0</v>
      </c>
      <c r="BN51" s="47"/>
      <c r="BO51" s="49">
        <f>SUM('[1]МЕТАЛЛОСТРОЙ Янв.'!BN46:BO46,'[2]МЕТАЛЛОСТРОЙ Февр.'!BN46:BO46,'[3]МЕТАЛЛОСТРОЙ Март'!BN46:BO46,'[4]МЕТАЛЛОСТРОЙ  Апр.'!BN46:BO46,'[5]МЕТАЛЛОСТРОЙ Май'!BN46:BO46,'[6]МЕТАЛЛОСТРОЙ Июнь'!BN46:BO46,'[7]МЕТАЛЛОСТРОЙ  Июль'!BN46:BO46,'[8]МЕТАЛЛОСТРОЙ  Авг.'!BN46:BO46,'[9]МЕТАЛЛОСТРОЙ  Сент.'!BN46:BO46,'[10]МЕТАЛЛОСТРОЙ  Окт.'!BN46:BO46+'[11]МЕТАЛЛОСТРОЙ  Нояб.'!BN46:BO46,'[11]МЕТАЛЛОСТРОЙ  Нояб.'!BN46:BO46,'[12]МЕТАЛЛОСТРОЙ  Дек.'!BN46:BO46)</f>
        <v>0</v>
      </c>
      <c r="BP51" s="47"/>
      <c r="BQ51" s="49">
        <f>SUM('[1]МЕТАЛЛОСТРОЙ Янв.'!BP46:BQ46,'[2]МЕТАЛЛОСТРОЙ Февр.'!BP46:BQ46,'[3]МЕТАЛЛОСТРОЙ Март'!BP46:BQ46,'[4]МЕТАЛЛОСТРОЙ  Апр.'!BP46:BQ46,'[5]МЕТАЛЛОСТРОЙ Май'!BP46:BQ46,'[6]МЕТАЛЛОСТРОЙ Июнь'!BP46:BQ46,'[7]МЕТАЛЛОСТРОЙ  Июль'!BP46:BQ46,'[8]МЕТАЛЛОСТРОЙ  Авг.'!BP46:BQ46,'[9]МЕТАЛЛОСТРОЙ  Сент.'!BP46:BQ46,'[10]МЕТАЛЛОСТРОЙ  Окт.'!BP46:BQ46+'[11]МЕТАЛЛОСТРОЙ  Нояб.'!BP46:BQ46,'[11]МЕТАЛЛОСТРОЙ  Нояб.'!BP46:BQ46,'[12]МЕТАЛЛОСТРОЙ  Дек.'!BP46:BQ46)</f>
        <v>0</v>
      </c>
      <c r="BR51" s="47"/>
      <c r="BS51" s="49">
        <f>SUM('[1]МЕТАЛЛОСТРОЙ Янв.'!BR46:BS46,'[2]МЕТАЛЛОСТРОЙ Февр.'!BR46:BS46,'[3]МЕТАЛЛОСТРОЙ Март'!BR46:BS46,'[4]МЕТАЛЛОСТРОЙ  Апр.'!BR46:BS46,'[5]МЕТАЛЛОСТРОЙ Май'!BR46:BS46,'[6]МЕТАЛЛОСТРОЙ Июнь'!BR46:BS46,'[7]МЕТАЛЛОСТРОЙ  Июль'!BR46:BS46,'[8]МЕТАЛЛОСТРОЙ  Авг.'!BR46:BS46,'[9]МЕТАЛЛОСТРОЙ  Сент.'!BR46:BS46,'[10]МЕТАЛЛОСТРОЙ  Окт.'!BR46:BS46+'[11]МЕТАЛЛОСТРОЙ  Нояб.'!BR46:BS46,'[11]МЕТАЛЛОСТРОЙ  Нояб.'!BR46:BS46,'[12]МЕТАЛЛОСТРОЙ  Дек.'!BR46:BS46)</f>
        <v>0</v>
      </c>
      <c r="BT51" s="47"/>
      <c r="BU51" s="49">
        <f>SUM('[1]МЕТАЛЛОСТРОЙ Янв.'!BT46:BU46,'[2]МЕТАЛЛОСТРОЙ Февр.'!BT46:BU46,'[3]МЕТАЛЛОСТРОЙ Март'!BT46:BU46,'[4]МЕТАЛЛОСТРОЙ  Апр.'!BT46:BU46,'[5]МЕТАЛЛОСТРОЙ Май'!BT46:BU46,'[6]МЕТАЛЛОСТРОЙ Июнь'!BT46:BU46,'[7]МЕТАЛЛОСТРОЙ  Июль'!BT46:BU46,'[8]МЕТАЛЛОСТРОЙ  Авг.'!BT46:BU46,'[9]МЕТАЛЛОСТРОЙ  Сент.'!BT46:BU46,'[10]МЕТАЛЛОСТРОЙ  Окт.'!BT46:BU46+'[11]МЕТАЛЛОСТРОЙ  Нояб.'!BT46:BU46,'[11]МЕТАЛЛОСТРОЙ  Нояб.'!BT46:BU46,'[12]МЕТАЛЛОСТРОЙ  Дек.'!BT46:BU46)</f>
        <v>0</v>
      </c>
      <c r="BV51" s="47"/>
      <c r="BW51" s="49">
        <f>SUM('[1]МЕТАЛЛОСТРОЙ Янв.'!BV46:BW46,'[2]МЕТАЛЛОСТРОЙ Февр.'!BV46:BW46,'[3]МЕТАЛЛОСТРОЙ Март'!BV46:BW46,'[4]МЕТАЛЛОСТРОЙ  Апр.'!BV46:BW46,'[5]МЕТАЛЛОСТРОЙ Май'!BV46:BW46,'[6]МЕТАЛЛОСТРОЙ Июнь'!BV46:BW46,'[7]МЕТАЛЛОСТРОЙ  Июль'!BV46:BW46,'[8]МЕТАЛЛОСТРОЙ  Авг.'!BV46:BW46,'[9]МЕТАЛЛОСТРОЙ  Сент.'!BV46:BW46,'[10]МЕТАЛЛОСТРОЙ  Окт.'!BV46:BW46+'[11]МЕТАЛЛОСТРОЙ  Нояб.'!BV46:BW46,'[11]МЕТАЛЛОСТРОЙ  Нояб.'!BV46:BW46,'[12]МЕТАЛЛОСТРОЙ  Дек.'!BV46:BW46)</f>
        <v>0</v>
      </c>
      <c r="BX51" s="47"/>
      <c r="BY51" s="49">
        <f>SUM('[1]МЕТАЛЛОСТРОЙ Янв.'!BX46:BY46,'[2]МЕТАЛЛОСТРОЙ Февр.'!BX46:BY46,'[3]МЕТАЛЛОСТРОЙ Март'!BX46:BY46,'[4]МЕТАЛЛОСТРОЙ  Апр.'!BX46:BY46,'[5]МЕТАЛЛОСТРОЙ Май'!BX46:BY46,'[6]МЕТАЛЛОСТРОЙ Июнь'!BX46:BY46,'[7]МЕТАЛЛОСТРОЙ  Июль'!BX46:BY46,'[8]МЕТАЛЛОСТРОЙ  Авг.'!BX46:BY46,'[9]МЕТАЛЛОСТРОЙ  Сент.'!BX46:BY46,'[10]МЕТАЛЛОСТРОЙ  Окт.'!BX46:BY46+'[11]МЕТАЛЛОСТРОЙ  Нояб.'!BX46:BY46,'[11]МЕТАЛЛОСТРОЙ  Нояб.'!BX46:BY46,'[12]МЕТАЛЛОСТРОЙ  Дек.'!BX46:BY46)</f>
        <v>0</v>
      </c>
      <c r="BZ51" s="47"/>
      <c r="CA51" s="49">
        <f>SUM('[1]МЕТАЛЛОСТРОЙ Янв.'!BZ46:CA46,'[2]МЕТАЛЛОСТРОЙ Февр.'!BZ46:CA46,'[3]МЕТАЛЛОСТРОЙ Март'!BZ46:CA46,'[4]МЕТАЛЛОСТРОЙ  Апр.'!BZ46:CA46,'[5]МЕТАЛЛОСТРОЙ Май'!BZ46:CA46,'[6]МЕТАЛЛОСТРОЙ Июнь'!BZ46:CA46,'[7]МЕТАЛЛОСТРОЙ  Июль'!BZ46:CA46,'[8]МЕТАЛЛОСТРОЙ  Авг.'!BZ46:CA46,'[9]МЕТАЛЛОСТРОЙ  Сент.'!BZ46:CA46,'[10]МЕТАЛЛОСТРОЙ  Окт.'!BZ46:CA46+'[11]МЕТАЛЛОСТРОЙ  Нояб.'!BZ46:CA46,'[11]МЕТАЛЛОСТРОЙ  Нояб.'!BZ46:CA46,'[12]МЕТАЛЛОСТРОЙ  Дек.'!BZ46:CA46)</f>
        <v>0</v>
      </c>
      <c r="CB51" s="47"/>
      <c r="CC51" s="49">
        <f>SUM('[1]МЕТАЛЛОСТРОЙ Янв.'!CB46:CC46,'[2]МЕТАЛЛОСТРОЙ Февр.'!CB46:CC46,'[3]МЕТАЛЛОСТРОЙ Март'!CB46:CC46,'[4]МЕТАЛЛОСТРОЙ  Апр.'!CB46:CC46,'[5]МЕТАЛЛОСТРОЙ Май'!CB46:CC46,'[6]МЕТАЛЛОСТРОЙ Июнь'!CB46:CC46,'[7]МЕТАЛЛОСТРОЙ  Июль'!CB46:CC46,'[8]МЕТАЛЛОСТРОЙ  Авг.'!CB46:CC46,'[9]МЕТАЛЛОСТРОЙ  Сент.'!CB46:CC46,'[10]МЕТАЛЛОСТРОЙ  Окт.'!CB46:CC46+'[11]МЕТАЛЛОСТРОЙ  Нояб.'!CB46:CC46,'[11]МЕТАЛЛОСТРОЙ  Нояб.'!CB46:CC46,'[12]МЕТАЛЛОСТРОЙ  Дек.'!CB46:CC46)</f>
        <v>0</v>
      </c>
      <c r="CD51" s="47"/>
      <c r="CE51" s="49">
        <f>SUM('[1]МЕТАЛЛОСТРОЙ Янв.'!CD46:CE46,'[2]МЕТАЛЛОСТРОЙ Февр.'!CD46:CE46,'[3]МЕТАЛЛОСТРОЙ Март'!CD46:CE46,'[4]МЕТАЛЛОСТРОЙ  Апр.'!CD46:CE46,'[5]МЕТАЛЛОСТРОЙ Май'!CD46:CE46,'[6]МЕТАЛЛОСТРОЙ Июнь'!CD46:CE46,'[7]МЕТАЛЛОСТРОЙ  Июль'!CD46:CE46,'[8]МЕТАЛЛОСТРОЙ  Авг.'!CD46:CE46,'[9]МЕТАЛЛОСТРОЙ  Сент.'!CD46:CE46,'[10]МЕТАЛЛОСТРОЙ  Окт.'!CD46:CE46+'[11]МЕТАЛЛОСТРОЙ  Нояб.'!CD46:CE46,'[11]МЕТАЛЛОСТРОЙ  Нояб.'!CD46:CE46,'[12]МЕТАЛЛОСТРОЙ  Дек.'!CD46:CE46)</f>
        <v>0</v>
      </c>
      <c r="CF51" s="47"/>
      <c r="CG51" s="49">
        <f>SUM('[1]МЕТАЛЛОСТРОЙ Янв.'!CF46:CG46,'[2]МЕТАЛЛОСТРОЙ Февр.'!CF46:CG46,'[3]МЕТАЛЛОСТРОЙ Март'!CF46:CG46,'[4]МЕТАЛЛОСТРОЙ  Апр.'!CF46:CG46,'[5]МЕТАЛЛОСТРОЙ Май'!CF46:CG46,'[6]МЕТАЛЛОСТРОЙ Июнь'!CF46:CG46,'[7]МЕТАЛЛОСТРОЙ  Июль'!CF46:CG46,'[8]МЕТАЛЛОСТРОЙ  Авг.'!CF46:CG46,'[9]МЕТАЛЛОСТРОЙ  Сент.'!CF46:CG46,'[10]МЕТАЛЛОСТРОЙ  Окт.'!CF46:CG46+'[11]МЕТАЛЛОСТРОЙ  Нояб.'!CF46:CG46,'[11]МЕТАЛЛОСТРОЙ  Нояб.'!CF46:CG46,'[12]МЕТАЛЛОСТРОЙ  Дек.'!CF46:CG46)</f>
        <v>0</v>
      </c>
      <c r="CH51" s="47"/>
      <c r="CI51" s="49">
        <f>SUM('[1]МЕТАЛЛОСТРОЙ Янв.'!CH46:CI46,'[2]МЕТАЛЛОСТРОЙ Февр.'!CH46:CI46,'[3]МЕТАЛЛОСТРОЙ Март'!CH46:CI46,'[4]МЕТАЛЛОСТРОЙ  Апр.'!CH46:CI46,'[5]МЕТАЛЛОСТРОЙ Май'!CH46:CI46,'[6]МЕТАЛЛОСТРОЙ Июнь'!CH46:CI46,'[7]МЕТАЛЛОСТРОЙ  Июль'!CH46:CI46,'[8]МЕТАЛЛОСТРОЙ  Авг.'!CH46:CI46,'[9]МЕТАЛЛОСТРОЙ  Сент.'!CH46:CI46,'[10]МЕТАЛЛОСТРОЙ  Окт.'!CH46:CI46+'[11]МЕТАЛЛОСТРОЙ  Нояб.'!CH46:CI46,'[11]МЕТАЛЛОСТРОЙ  Нояб.'!CH46:CI46,'[12]МЕТАЛЛОСТРОЙ  Дек.'!CH46:CI46)</f>
        <v>0</v>
      </c>
      <c r="CJ51" s="47"/>
      <c r="CK51" s="49">
        <f>SUM('[1]МЕТАЛЛОСТРОЙ Янв.'!CJ46:CK46,'[2]МЕТАЛЛОСТРОЙ Февр.'!CJ46:CK46,'[3]МЕТАЛЛОСТРОЙ Март'!CJ46:CK46,'[4]МЕТАЛЛОСТРОЙ  Апр.'!CJ46:CK46,'[5]МЕТАЛЛОСТРОЙ Май'!CJ46:CK46,'[6]МЕТАЛЛОСТРОЙ Июнь'!CJ46:CK46,'[7]МЕТАЛЛОСТРОЙ  Июль'!CJ46:CK46,'[8]МЕТАЛЛОСТРОЙ  Авг.'!CJ46:CK46,'[9]МЕТАЛЛОСТРОЙ  Сент.'!CJ46:CK46,'[10]МЕТАЛЛОСТРОЙ  Окт.'!CJ46:CK46+'[11]МЕТАЛЛОСТРОЙ  Нояб.'!CJ46:CK46,'[11]МЕТАЛЛОСТРОЙ  Нояб.'!CJ46:CK46,'[12]МЕТАЛЛОСТРОЙ  Дек.'!CJ46:CK46)</f>
        <v>0</v>
      </c>
      <c r="CL51" s="47"/>
      <c r="CM51" s="49">
        <f>SUM('[1]МЕТАЛЛОСТРОЙ Янв.'!CL46:CM46,'[2]МЕТАЛЛОСТРОЙ Февр.'!CL46:CM46,'[3]МЕТАЛЛОСТРОЙ Март'!CL46:CM46,'[4]МЕТАЛЛОСТРОЙ  Апр.'!CL46:CM46,'[5]МЕТАЛЛОСТРОЙ Май'!CL46:CM46,'[6]МЕТАЛЛОСТРОЙ Июнь'!CL46:CM46,'[7]МЕТАЛЛОСТРОЙ  Июль'!CL46:CM46,'[8]МЕТАЛЛОСТРОЙ  Авг.'!CL46:CM46,'[9]МЕТАЛЛОСТРОЙ  Сент.'!CL46:CM46,'[10]МЕТАЛЛОСТРОЙ  Окт.'!CL46:CM46+'[11]МЕТАЛЛОСТРОЙ  Нояб.'!CL46:CM46,'[11]МЕТАЛЛОСТРОЙ  Нояб.'!CL46:CM46,'[12]МЕТАЛЛОСТРОЙ  Дек.'!CL46:CM46)</f>
        <v>0</v>
      </c>
      <c r="CN51" s="47"/>
      <c r="CO51" s="49">
        <f>SUM('[1]МЕТАЛЛОСТРОЙ Янв.'!CN46:CO46,'[2]МЕТАЛЛОСТРОЙ Февр.'!CN46:CO46,'[3]МЕТАЛЛОСТРОЙ Март'!CN46:CO46,'[4]МЕТАЛЛОСТРОЙ  Апр.'!CN46:CO46,'[5]МЕТАЛЛОСТРОЙ Май'!CN46:CO46,'[6]МЕТАЛЛОСТРОЙ Июнь'!CN46:CO46,'[7]МЕТАЛЛОСТРОЙ  Июль'!CN46:CO46,'[8]МЕТАЛЛОСТРОЙ  Авг.'!CN46:CO46,'[9]МЕТАЛЛОСТРОЙ  Сент.'!CN46:CO46,'[10]МЕТАЛЛОСТРОЙ  Окт.'!CN46:CO46+'[11]МЕТАЛЛОСТРОЙ  Нояб.'!CN46:CO46,'[11]МЕТАЛЛОСТРОЙ  Нояб.'!CN46:CO46,'[12]МЕТАЛЛОСТРОЙ  Дек.'!CN46:CO46)</f>
        <v>0</v>
      </c>
      <c r="CQ51" s="94"/>
    </row>
    <row r="52" spans="1:95" ht="15.95" customHeight="1" x14ac:dyDescent="0.25">
      <c r="A52" s="198">
        <v>21</v>
      </c>
      <c r="B52" s="233" t="s">
        <v>35</v>
      </c>
      <c r="C52" s="24" t="s">
        <v>10</v>
      </c>
      <c r="D52" s="47"/>
      <c r="E52" s="49">
        <f>SUM('[1]МЕТАЛЛОСТРОЙ Янв.'!D47:E47,'[2]МЕТАЛЛОСТРОЙ Февр.'!D47:E47,'[3]МЕТАЛЛОСТРОЙ Март'!D47:E47,'[4]МЕТАЛЛОСТРОЙ  Апр.'!D47:E47,'[5]МЕТАЛЛОСТРОЙ Май'!D47:E47,'[6]МЕТАЛЛОСТРОЙ Июнь'!D47:E47,'[7]МЕТАЛЛОСТРОЙ  Июль'!D47:E47,'[8]МЕТАЛЛОСТРОЙ  Авг.'!D47:E47,'[9]МЕТАЛЛОСТРОЙ  Сент.'!D47:E47,'[10]МЕТАЛЛОСТРОЙ  Окт.'!D47:E47+'[11]МЕТАЛЛОСТРОЙ  Нояб.'!D47:E47,'[11]МЕТАЛЛОСТРОЙ  Нояб.'!D47:E47,'[12]МЕТАЛЛОСТРОЙ  Дек.'!D47:E47)</f>
        <v>0</v>
      </c>
      <c r="F52" s="47"/>
      <c r="G52" s="49">
        <f>SUM('[1]МЕТАЛЛОСТРОЙ Янв.'!F47:G47,'[2]МЕТАЛЛОСТРОЙ Февр.'!F47:G47,'[3]МЕТАЛЛОСТРОЙ Март'!F47:G47,'[4]МЕТАЛЛОСТРОЙ  Апр.'!F47:G47,'[5]МЕТАЛЛОСТРОЙ Май'!F47:G47,'[6]МЕТАЛЛОСТРОЙ Июнь'!F47:G47,'[7]МЕТАЛЛОСТРОЙ  Июль'!F47:G47,'[8]МЕТАЛЛОСТРОЙ  Авг.'!F47:G47,'[9]МЕТАЛЛОСТРОЙ  Сент.'!F47:G47,'[10]МЕТАЛЛОСТРОЙ  Окт.'!F47:G47+'[11]МЕТАЛЛОСТРОЙ  Нояб.'!F47:G47,'[11]МЕТАЛЛОСТРОЙ  Нояб.'!F47:G47,'[12]МЕТАЛЛОСТРОЙ  Дек.'!F47:G47)</f>
        <v>0</v>
      </c>
      <c r="H52" s="47"/>
      <c r="I52" s="49">
        <f>SUM('[1]МЕТАЛЛОСТРОЙ Янв.'!H47:I47,'[2]МЕТАЛЛОСТРОЙ Февр.'!H47:I47,'[3]МЕТАЛЛОСТРОЙ Март'!H47:I47,'[4]МЕТАЛЛОСТРОЙ  Апр.'!H47:I47,'[5]МЕТАЛЛОСТРОЙ Май'!H47:I47,'[6]МЕТАЛЛОСТРОЙ Июнь'!H47:I47,'[7]МЕТАЛЛОСТРОЙ  Июль'!H47:I47,'[8]МЕТАЛЛОСТРОЙ  Авг.'!H47:I47,'[9]МЕТАЛЛОСТРОЙ  Сент.'!H47:I47,'[10]МЕТАЛЛОСТРОЙ  Окт.'!H47:I47+'[11]МЕТАЛЛОСТРОЙ  Нояб.'!H47:I47,'[11]МЕТАЛЛОСТРОЙ  Нояб.'!H47:I47,'[12]МЕТАЛЛОСТРОЙ  Дек.'!H47:I47)</f>
        <v>0</v>
      </c>
      <c r="J52" s="47"/>
      <c r="K52" s="49">
        <f>SUM('[1]МЕТАЛЛОСТРОЙ Янв.'!J47:K47,'[2]МЕТАЛЛОСТРОЙ Февр.'!J47:K47,'[3]МЕТАЛЛОСТРОЙ Март'!J47:K47,'[4]МЕТАЛЛОСТРОЙ  Апр.'!J47:K47,'[5]МЕТАЛЛОСТРОЙ Май'!J47:K47,'[6]МЕТАЛЛОСТРОЙ Июнь'!J47:K47,'[7]МЕТАЛЛОСТРОЙ  Июль'!J47:K47,'[8]МЕТАЛЛОСТРОЙ  Авг.'!J47:K47,'[9]МЕТАЛЛОСТРОЙ  Сент.'!J47:K47,'[10]МЕТАЛЛОСТРОЙ  Окт.'!J47:K47+'[11]МЕТАЛЛОСТРОЙ  Нояб.'!J47:K47,'[11]МЕТАЛЛОСТРОЙ  Нояб.'!J47:K47,'[12]МЕТАЛЛОСТРОЙ  Дек.'!J47:K47)</f>
        <v>0</v>
      </c>
      <c r="L52" s="47"/>
      <c r="M52" s="49">
        <f>SUM('[1]МЕТАЛЛОСТРОЙ Янв.'!L47:M47,'[2]МЕТАЛЛОСТРОЙ Февр.'!L47:M47,'[3]МЕТАЛЛОСТРОЙ Март'!L47:M47,'[4]МЕТАЛЛОСТРОЙ  Апр.'!L47:M47,'[5]МЕТАЛЛОСТРОЙ Май'!L47:M47,'[6]МЕТАЛЛОСТРОЙ Июнь'!L47:M47,'[7]МЕТАЛЛОСТРОЙ  Июль'!L47:M47,'[8]МЕТАЛЛОСТРОЙ  Авг.'!L47:M47,'[9]МЕТАЛЛОСТРОЙ  Сент.'!L47:M47,'[10]МЕТАЛЛОСТРОЙ  Окт.'!L47:M47+'[11]МЕТАЛЛОСТРОЙ  Нояб.'!L47:M47,'[11]МЕТАЛЛОСТРОЙ  Нояб.'!L47:M47,'[12]МЕТАЛЛОСТРОЙ  Дек.'!L47:M47)</f>
        <v>0</v>
      </c>
      <c r="N52" s="47"/>
      <c r="O52" s="49">
        <f>SUM('[1]МЕТАЛЛОСТРОЙ Янв.'!N47:O47,'[2]МЕТАЛЛОСТРОЙ Февр.'!N47:O47,'[3]МЕТАЛЛОСТРОЙ Март'!N47:O47,'[4]МЕТАЛЛОСТРОЙ  Апр.'!N47:O47,'[5]МЕТАЛЛОСТРОЙ Май'!N47:O47,'[6]МЕТАЛЛОСТРОЙ Июнь'!N47:O47,'[7]МЕТАЛЛОСТРОЙ  Июль'!N47:O47,'[8]МЕТАЛЛОСТРОЙ  Авг.'!N47:O47,'[9]МЕТАЛЛОСТРОЙ  Сент.'!N47:O47,'[10]МЕТАЛЛОСТРОЙ  Окт.'!N47:O47+'[11]МЕТАЛЛОСТРОЙ  Нояб.'!N47:O47,'[11]МЕТАЛЛОСТРОЙ  Нояб.'!N47:O47,'[12]МЕТАЛЛОСТРОЙ  Дек.'!N47:O47)</f>
        <v>0</v>
      </c>
      <c r="P52" s="47"/>
      <c r="Q52" s="49">
        <f>SUM('[1]МЕТАЛЛОСТРОЙ Янв.'!P47:Q47,'[2]МЕТАЛЛОСТРОЙ Февр.'!P47:Q47,'[3]МЕТАЛЛОСТРОЙ Март'!P47:Q47,'[4]МЕТАЛЛОСТРОЙ  Апр.'!P47:Q47,'[5]МЕТАЛЛОСТРОЙ Май'!P47:Q47,'[6]МЕТАЛЛОСТРОЙ Июнь'!P47:Q47,'[7]МЕТАЛЛОСТРОЙ  Июль'!P47:Q47,'[8]МЕТАЛЛОСТРОЙ  Авг.'!P47:Q47,'[9]МЕТАЛЛОСТРОЙ  Сент.'!P47:Q47,'[10]МЕТАЛЛОСТРОЙ  Окт.'!P47:Q47+'[11]МЕТАЛЛОСТРОЙ  Нояб.'!P47:Q47,'[11]МЕТАЛЛОСТРОЙ  Нояб.'!P47:Q47,'[12]МЕТАЛЛОСТРОЙ  Дек.'!P47:Q47)</f>
        <v>0</v>
      </c>
      <c r="R52" s="47"/>
      <c r="S52" s="49">
        <f>SUM('[1]МЕТАЛЛОСТРОЙ Янв.'!R47:S47,'[2]МЕТАЛЛОСТРОЙ Февр.'!R47:S47,'[3]МЕТАЛЛОСТРОЙ Март'!R47:S47,'[4]МЕТАЛЛОСТРОЙ  Апр.'!R47:S47,'[5]МЕТАЛЛОСТРОЙ Май'!R47:S47,'[6]МЕТАЛЛОСТРОЙ Июнь'!R47:S47,'[7]МЕТАЛЛОСТРОЙ  Июль'!R47:S47,'[8]МЕТАЛЛОСТРОЙ  Авг.'!R47:S47,'[9]МЕТАЛЛОСТРОЙ  Сент.'!R47:S47,'[10]МЕТАЛЛОСТРОЙ  Окт.'!R47:S47+'[11]МЕТАЛЛОСТРОЙ  Нояб.'!R47:S47,'[11]МЕТАЛЛОСТРОЙ  Нояб.'!R47:S47,'[12]МЕТАЛЛОСТРОЙ  Дек.'!R47:S47)</f>
        <v>0</v>
      </c>
      <c r="T52" s="47"/>
      <c r="U52" s="49">
        <f>SUM('[1]МЕТАЛЛОСТРОЙ Янв.'!T47:U47,'[2]МЕТАЛЛОСТРОЙ Февр.'!T47:U47,'[3]МЕТАЛЛОСТРОЙ Март'!T47:U47,'[4]МЕТАЛЛОСТРОЙ  Апр.'!T47:U47,'[5]МЕТАЛЛОСТРОЙ Май'!T47:U47,'[6]МЕТАЛЛОСТРОЙ Июнь'!T47:U47,'[7]МЕТАЛЛОСТРОЙ  Июль'!T47:U47,'[8]МЕТАЛЛОСТРОЙ  Авг.'!T47:U47,'[9]МЕТАЛЛОСТРОЙ  Сент.'!T47:U47,'[10]МЕТАЛЛОСТРОЙ  Окт.'!T47:U47+'[11]МЕТАЛЛОСТРОЙ  Нояб.'!T47:U47,'[11]МЕТАЛЛОСТРОЙ  Нояб.'!T47:U47,'[12]МЕТАЛЛОСТРОЙ  Дек.'!T47:U47)</f>
        <v>0</v>
      </c>
      <c r="V52" s="47"/>
      <c r="W52" s="49">
        <f>SUM('[1]МЕТАЛЛОСТРОЙ Янв.'!V47:W47,'[2]МЕТАЛЛОСТРОЙ Февр.'!V47:W47,'[3]МЕТАЛЛОСТРОЙ Март'!V47:W47,'[4]МЕТАЛЛОСТРОЙ  Апр.'!V47:W47,'[5]МЕТАЛЛОСТРОЙ Май'!V47:W47,'[6]МЕТАЛЛОСТРОЙ Июнь'!V47:W47,'[7]МЕТАЛЛОСТРОЙ  Июль'!V47:W47,'[8]МЕТАЛЛОСТРОЙ  Авг.'!V47:W47,'[9]МЕТАЛЛОСТРОЙ  Сент.'!V47:W47,'[10]МЕТАЛЛОСТРОЙ  Окт.'!V47:W47+'[11]МЕТАЛЛОСТРОЙ  Нояб.'!V47:W47,'[11]МЕТАЛЛОСТРОЙ  Нояб.'!V47:W47,'[12]МЕТАЛЛОСТРОЙ  Дек.'!V47:W47)</f>
        <v>0</v>
      </c>
      <c r="X52" s="47"/>
      <c r="Y52" s="49">
        <f>SUM('[1]МЕТАЛЛОСТРОЙ Янв.'!X47:Y47,'[2]МЕТАЛЛОСТРОЙ Февр.'!X47:Y47,'[3]МЕТАЛЛОСТРОЙ Март'!X47:Y47,'[4]МЕТАЛЛОСТРОЙ  Апр.'!X47:Y47,'[5]МЕТАЛЛОСТРОЙ Май'!X47:Y47,'[6]МЕТАЛЛОСТРОЙ Июнь'!X47:Y47,'[7]МЕТАЛЛОСТРОЙ  Июль'!X47:Y47,'[8]МЕТАЛЛОСТРОЙ  Авг.'!X47:Y47,'[9]МЕТАЛЛОСТРОЙ  Сент.'!X47:Y47,'[10]МЕТАЛЛОСТРОЙ  Окт.'!X47:Y47+'[11]МЕТАЛЛОСТРОЙ  Нояб.'!X47:Y47,'[11]МЕТАЛЛОСТРОЙ  Нояб.'!X47:Y47,'[12]МЕТАЛЛОСТРОЙ  Дек.'!X47:Y47)</f>
        <v>0</v>
      </c>
      <c r="Z52" s="47"/>
      <c r="AA52" s="49">
        <f>SUM('[1]МЕТАЛЛОСТРОЙ Янв.'!Z47:AA47,'[2]МЕТАЛЛОСТРОЙ Февр.'!Z47:AA47,'[3]МЕТАЛЛОСТРОЙ Март'!Z47:AA47,'[4]МЕТАЛЛОСТРОЙ  Апр.'!Z47:AA47,'[5]МЕТАЛЛОСТРОЙ Май'!Z47:AA47,'[6]МЕТАЛЛОСТРОЙ Июнь'!Z47:AA47,'[7]МЕТАЛЛОСТРОЙ  Июль'!Z47:AA47,'[8]МЕТАЛЛОСТРОЙ  Авг.'!Z47:AA47,'[9]МЕТАЛЛОСТРОЙ  Сент.'!Z47:AA47,'[10]МЕТАЛЛОСТРОЙ  Окт.'!Z47:AA47+'[11]МЕТАЛЛОСТРОЙ  Нояб.'!Z47:AA47,'[11]МЕТАЛЛОСТРОЙ  Нояб.'!Z47:AA47,'[12]МЕТАЛЛОСТРОЙ  Дек.'!Z47:AA47)</f>
        <v>0</v>
      </c>
      <c r="AB52" s="47"/>
      <c r="AC52" s="49">
        <f>SUM('[1]МЕТАЛЛОСТРОЙ Янв.'!AB47:AC47,'[2]МЕТАЛЛОСТРОЙ Февр.'!AB47:AC47,'[3]МЕТАЛЛОСТРОЙ Март'!AB47:AC47,'[4]МЕТАЛЛОСТРОЙ  Апр.'!AB47:AC47,'[5]МЕТАЛЛОСТРОЙ Май'!AB47:AC47,'[6]МЕТАЛЛОСТРОЙ Июнь'!AB47:AC47,'[7]МЕТАЛЛОСТРОЙ  Июль'!AB47:AC47,'[8]МЕТАЛЛОСТРОЙ  Авг.'!AB47:AC47,'[9]МЕТАЛЛОСТРОЙ  Сент.'!AB47:AC47,'[10]МЕТАЛЛОСТРОЙ  Окт.'!AB47:AC47+'[11]МЕТАЛЛОСТРОЙ  Нояб.'!AB47:AC47,'[11]МЕТАЛЛОСТРОЙ  Нояб.'!AB47:AC47,'[12]МЕТАЛЛОСТРОЙ  Дек.'!AB47:AC47)</f>
        <v>0</v>
      </c>
      <c r="AD52" s="47"/>
      <c r="AE52" s="49">
        <f>SUM('[1]МЕТАЛЛОСТРОЙ Янв.'!AD47:AE47,'[2]МЕТАЛЛОСТРОЙ Февр.'!AD47:AE47,'[3]МЕТАЛЛОСТРОЙ Март'!AD47:AE47,'[4]МЕТАЛЛОСТРОЙ  Апр.'!AD47:AE47,'[5]МЕТАЛЛОСТРОЙ Май'!AD47:AE47,'[6]МЕТАЛЛОСТРОЙ Июнь'!AD47:AE47,'[7]МЕТАЛЛОСТРОЙ  Июль'!AD47:AE47,'[8]МЕТАЛЛОСТРОЙ  Авг.'!AD47:AE47,'[9]МЕТАЛЛОСТРОЙ  Сент.'!AD47:AE47,'[10]МЕТАЛЛОСТРОЙ  Окт.'!AD47:AE47+'[11]МЕТАЛЛОСТРОЙ  Нояб.'!AD47:AE47,'[11]МЕТАЛЛОСТРОЙ  Нояб.'!AD47:AE47,'[12]МЕТАЛЛОСТРОЙ  Дек.'!AD47:AE47)</f>
        <v>0</v>
      </c>
      <c r="AF52" s="47"/>
      <c r="AG52" s="49">
        <f>SUM('[1]МЕТАЛЛОСТРОЙ Янв.'!AF47:AG47,'[2]МЕТАЛЛОСТРОЙ Февр.'!AF47:AG47,'[3]МЕТАЛЛОСТРОЙ Март'!AF47:AG47,'[4]МЕТАЛЛОСТРОЙ  Апр.'!AF47:AG47,'[5]МЕТАЛЛОСТРОЙ Май'!AF47:AG47,'[6]МЕТАЛЛОСТРОЙ Июнь'!AF47:AG47,'[7]МЕТАЛЛОСТРОЙ  Июль'!AF47:AG47,'[8]МЕТАЛЛОСТРОЙ  Авг.'!AF47:AG47,'[9]МЕТАЛЛОСТРОЙ  Сент.'!AF47:AG47,'[10]МЕТАЛЛОСТРОЙ  Окт.'!AF47:AG47+'[11]МЕТАЛЛОСТРОЙ  Нояб.'!AF47:AG47,'[11]МЕТАЛЛОСТРОЙ  Нояб.'!AF47:AG47,'[12]МЕТАЛЛОСТРОЙ  Дек.'!AF47:AG47)</f>
        <v>0</v>
      </c>
      <c r="AH52" s="47"/>
      <c r="AI52" s="49">
        <f>SUM('[1]МЕТАЛЛОСТРОЙ Янв.'!AH47:AI47,'[2]МЕТАЛЛОСТРОЙ Февр.'!AH47:AI47,'[3]МЕТАЛЛОСТРОЙ Март'!AH47:AI47,'[4]МЕТАЛЛОСТРОЙ  Апр.'!AH47:AI47,'[5]МЕТАЛЛОСТРОЙ Май'!AH47:AI47,'[6]МЕТАЛЛОСТРОЙ Июнь'!AH47:AI47,'[7]МЕТАЛЛОСТРОЙ  Июль'!AH47:AI47,'[8]МЕТАЛЛОСТРОЙ  Авг.'!AH47:AI47,'[9]МЕТАЛЛОСТРОЙ  Сент.'!AH47:AI47,'[10]МЕТАЛЛОСТРОЙ  Окт.'!AH47:AI47+'[11]МЕТАЛЛОСТРОЙ  Нояб.'!AH47:AI47,'[11]МЕТАЛЛОСТРОЙ  Нояб.'!AH47:AI47,'[12]МЕТАЛЛОСТРОЙ  Дек.'!AH47:AI47)</f>
        <v>0</v>
      </c>
      <c r="AJ52" s="47"/>
      <c r="AK52" s="49">
        <f>SUM('[1]МЕТАЛЛОСТРОЙ Янв.'!AJ47:AK47,'[2]МЕТАЛЛОСТРОЙ Февр.'!AJ47:AK47,'[3]МЕТАЛЛОСТРОЙ Март'!AJ47:AK47,'[4]МЕТАЛЛОСТРОЙ  Апр.'!AJ47:AK47,'[5]МЕТАЛЛОСТРОЙ Май'!AJ47:AK47,'[6]МЕТАЛЛОСТРОЙ Июнь'!AJ47:AK47,'[7]МЕТАЛЛОСТРОЙ  Июль'!AJ47:AK47,'[8]МЕТАЛЛОСТРОЙ  Авг.'!AJ47:AK47,'[9]МЕТАЛЛОСТРОЙ  Сент.'!AJ47:AK47,'[10]МЕТАЛЛОСТРОЙ  Окт.'!AJ47:AK47+'[11]МЕТАЛЛОСТРОЙ  Нояб.'!AJ47:AK47,'[11]МЕТАЛЛОСТРОЙ  Нояб.'!AJ47:AK47,'[12]МЕТАЛЛОСТРОЙ  Дек.'!AJ47:AK47)</f>
        <v>0</v>
      </c>
      <c r="AL52" s="47"/>
      <c r="AM52" s="49">
        <f>SUM('[1]МЕТАЛЛОСТРОЙ Янв.'!AL47:AM47,'[2]МЕТАЛЛОСТРОЙ Февр.'!AL47:AM47,'[3]МЕТАЛЛОСТРОЙ Март'!AL47:AM47,'[4]МЕТАЛЛОСТРОЙ  Апр.'!AL47:AM47,'[5]МЕТАЛЛОСТРОЙ Май'!AL47:AM47,'[6]МЕТАЛЛОСТРОЙ Июнь'!AL47:AM47,'[7]МЕТАЛЛОСТРОЙ  Июль'!AL47:AM47,'[8]МЕТАЛЛОСТРОЙ  Авг.'!AL47:AM47,'[9]МЕТАЛЛОСТРОЙ  Сент.'!AL47:AM47,'[10]МЕТАЛЛОСТРОЙ  Окт.'!AL47:AM47+'[11]МЕТАЛЛОСТРОЙ  Нояб.'!AL47:AM47,'[11]МЕТАЛЛОСТРОЙ  Нояб.'!AL47:AM47,'[12]МЕТАЛЛОСТРОЙ  Дек.'!AL47:AM47)</f>
        <v>0</v>
      </c>
      <c r="AN52" s="47"/>
      <c r="AO52" s="49">
        <f>SUM('[1]МЕТАЛЛОСТРОЙ Янв.'!AN47:AO47,'[2]МЕТАЛЛОСТРОЙ Февр.'!AN47:AO47,'[3]МЕТАЛЛОСТРОЙ Март'!AN47:AO47,'[4]МЕТАЛЛОСТРОЙ  Апр.'!AN47:AO47,'[5]МЕТАЛЛОСТРОЙ Май'!AN47:AO47,'[6]МЕТАЛЛОСТРОЙ Июнь'!AN47:AO47,'[7]МЕТАЛЛОСТРОЙ  Июль'!AN47:AO47,'[8]МЕТАЛЛОСТРОЙ  Авг.'!AN47:AO47,'[9]МЕТАЛЛОСТРОЙ  Сент.'!AN47:AO47,'[10]МЕТАЛЛОСТРОЙ  Окт.'!AN47:AO47+'[11]МЕТАЛЛОСТРОЙ  Нояб.'!AN47:AO47,'[11]МЕТАЛЛОСТРОЙ  Нояб.'!AN47:AO47,'[12]МЕТАЛЛОСТРОЙ  Дек.'!AN47:AO47)</f>
        <v>0</v>
      </c>
      <c r="AP52" s="47"/>
      <c r="AQ52" s="49">
        <f>SUM('[1]МЕТАЛЛОСТРОЙ Янв.'!AP47:AQ47,'[2]МЕТАЛЛОСТРОЙ Февр.'!AP47:AQ47,'[3]МЕТАЛЛОСТРОЙ Март'!AP47:AQ47,'[4]МЕТАЛЛОСТРОЙ  Апр.'!AP47:AQ47,'[5]МЕТАЛЛОСТРОЙ Май'!AP47:AQ47,'[6]МЕТАЛЛОСТРОЙ Июнь'!AP47:AQ47,'[7]МЕТАЛЛОСТРОЙ  Июль'!AP47:AQ47,'[8]МЕТАЛЛОСТРОЙ  Авг.'!AP47:AQ47,'[9]МЕТАЛЛОСТРОЙ  Сент.'!AP47:AQ47,'[10]МЕТАЛЛОСТРОЙ  Окт.'!AP47:AQ47+'[11]МЕТАЛЛОСТРОЙ  Нояб.'!AP47:AQ47,'[11]МЕТАЛЛОСТРОЙ  Нояб.'!AP47:AQ47,'[12]МЕТАЛЛОСТРОЙ  Дек.'!AP47:AQ47)</f>
        <v>0</v>
      </c>
      <c r="AR52" s="47"/>
      <c r="AS52" s="49">
        <f>SUM('[1]МЕТАЛЛОСТРОЙ Янв.'!AR47:AS47,'[2]МЕТАЛЛОСТРОЙ Февр.'!AR47:AS47,'[3]МЕТАЛЛОСТРОЙ Март'!AR47:AS47,'[4]МЕТАЛЛОСТРОЙ  Апр.'!AR47:AS47,'[5]МЕТАЛЛОСТРОЙ Май'!AR47:AS47,'[6]МЕТАЛЛОСТРОЙ Июнь'!AR47:AS47,'[7]МЕТАЛЛОСТРОЙ  Июль'!AR47:AS47,'[8]МЕТАЛЛОСТРОЙ  Авг.'!AR47:AS47,'[9]МЕТАЛЛОСТРОЙ  Сент.'!AR47:AS47,'[10]МЕТАЛЛОСТРОЙ  Окт.'!AR47:AS47+'[11]МЕТАЛЛОСТРОЙ  Нояб.'!AR47:AS47,'[11]МЕТАЛЛОСТРОЙ  Нояб.'!AR47:AS47,'[12]МЕТАЛЛОСТРОЙ  Дек.'!AR47:AS47)</f>
        <v>0</v>
      </c>
      <c r="AT52" s="47"/>
      <c r="AU52" s="49">
        <f>SUM('[1]МЕТАЛЛОСТРОЙ Янв.'!AT47:AU47,'[2]МЕТАЛЛОСТРОЙ Февр.'!AT47:AU47,'[3]МЕТАЛЛОСТРОЙ Март'!AT47:AU47,'[4]МЕТАЛЛОСТРОЙ  Апр.'!AT47:AU47,'[5]МЕТАЛЛОСТРОЙ Май'!AT47:AU47,'[6]МЕТАЛЛОСТРОЙ Июнь'!AT47:AU47,'[7]МЕТАЛЛОСТРОЙ  Июль'!AT47:AU47,'[8]МЕТАЛЛОСТРОЙ  Авг.'!AT47:AU47,'[9]МЕТАЛЛОСТРОЙ  Сент.'!AT47:AU47,'[10]МЕТАЛЛОСТРОЙ  Окт.'!AT47:AU47+'[11]МЕТАЛЛОСТРОЙ  Нояб.'!AT47:AU47,'[11]МЕТАЛЛОСТРОЙ  Нояб.'!AT47:AU47,'[12]МЕТАЛЛОСТРОЙ  Дек.'!AT47:AU47)</f>
        <v>0</v>
      </c>
      <c r="AV52" s="47"/>
      <c r="AW52" s="49">
        <f>SUM('[1]МЕТАЛЛОСТРОЙ Янв.'!AV47:AW47,'[2]МЕТАЛЛОСТРОЙ Февр.'!AV47:AW47,'[3]МЕТАЛЛОСТРОЙ Март'!AV47:AW47,'[4]МЕТАЛЛОСТРОЙ  Апр.'!AV47:AW47,'[5]МЕТАЛЛОСТРОЙ Май'!AV47:AW47,'[6]МЕТАЛЛОСТРОЙ Июнь'!AV47:AW47,'[7]МЕТАЛЛОСТРОЙ  Июль'!AV47:AW47,'[8]МЕТАЛЛОСТРОЙ  Авг.'!AV47:AW47,'[9]МЕТАЛЛОСТРОЙ  Сент.'!AV47:AW47,'[10]МЕТАЛЛОСТРОЙ  Окт.'!AV47:AW47+'[11]МЕТАЛЛОСТРОЙ  Нояб.'!AV47:AW47,'[11]МЕТАЛЛОСТРОЙ  Нояб.'!AV47:AW47,'[12]МЕТАЛЛОСТРОЙ  Дек.'!AV47:AW47)</f>
        <v>0</v>
      </c>
      <c r="AX52" s="47"/>
      <c r="AY52" s="49">
        <f>SUM('[1]МЕТАЛЛОСТРОЙ Янв.'!AX47:AY47,'[2]МЕТАЛЛОСТРОЙ Февр.'!AX47:AY47,'[3]МЕТАЛЛОСТРОЙ Март'!AX47:AY47,'[4]МЕТАЛЛОСТРОЙ  Апр.'!AX47:AY47,'[5]МЕТАЛЛОСТРОЙ Май'!AX47:AY47,'[6]МЕТАЛЛОСТРОЙ Июнь'!AX47:AY47,'[7]МЕТАЛЛОСТРОЙ  Июль'!AX47:AY47,'[8]МЕТАЛЛОСТРОЙ  Авг.'!AX47:AY47,'[9]МЕТАЛЛОСТРОЙ  Сент.'!AX47:AY47,'[10]МЕТАЛЛОСТРОЙ  Окт.'!AX47:AY47+'[11]МЕТАЛЛОСТРОЙ  Нояб.'!AX47:AY47,'[11]МЕТАЛЛОСТРОЙ  Нояб.'!AX47:AY47,'[12]МЕТАЛЛОСТРОЙ  Дек.'!AX47:AY47)</f>
        <v>0</v>
      </c>
      <c r="AZ52" s="47"/>
      <c r="BA52" s="49">
        <f>SUM('[1]МЕТАЛЛОСТРОЙ Янв.'!AZ47:BA47,'[2]МЕТАЛЛОСТРОЙ Февр.'!AZ47:BA47,'[3]МЕТАЛЛОСТРОЙ Март'!AZ47:BA47,'[4]МЕТАЛЛОСТРОЙ  Апр.'!AZ47:BA47,'[5]МЕТАЛЛОСТРОЙ Май'!AZ47:BA47,'[6]МЕТАЛЛОСТРОЙ Июнь'!AZ47:BA47,'[7]МЕТАЛЛОСТРОЙ  Июль'!AZ47:BA47,'[8]МЕТАЛЛОСТРОЙ  Авг.'!AZ47:BA47,'[9]МЕТАЛЛОСТРОЙ  Сент.'!AZ47:BA47,'[10]МЕТАЛЛОСТРОЙ  Окт.'!AZ47:BA47+'[11]МЕТАЛЛОСТРОЙ  Нояб.'!AZ47:BA47,'[11]МЕТАЛЛОСТРОЙ  Нояб.'!AZ47:BA47,'[12]МЕТАЛЛОСТРОЙ  Дек.'!AZ47:BA47)</f>
        <v>0</v>
      </c>
      <c r="BB52" s="47"/>
      <c r="BC52" s="49">
        <f>SUM('[1]МЕТАЛЛОСТРОЙ Янв.'!BB47:BC47,'[2]МЕТАЛЛОСТРОЙ Февр.'!BB47:BC47,'[3]МЕТАЛЛОСТРОЙ Март'!BB47:BC47,'[4]МЕТАЛЛОСТРОЙ  Апр.'!BB47:BC47,'[5]МЕТАЛЛОСТРОЙ Май'!BB47:BC47,'[6]МЕТАЛЛОСТРОЙ Июнь'!BB47:BC47,'[7]МЕТАЛЛОСТРОЙ  Июль'!BB47:BC47,'[8]МЕТАЛЛОСТРОЙ  Авг.'!BB47:BC47,'[9]МЕТАЛЛОСТРОЙ  Сент.'!BB47:BC47,'[10]МЕТАЛЛОСТРОЙ  Окт.'!BB47:BC47+'[11]МЕТАЛЛОСТРОЙ  Нояб.'!BB47:BC47,'[11]МЕТАЛЛОСТРОЙ  Нояб.'!BB47:BC47,'[12]МЕТАЛЛОСТРОЙ  Дек.'!BB47:BC47)</f>
        <v>0</v>
      </c>
      <c r="BD52" s="47"/>
      <c r="BE52" s="49">
        <f>SUM('[1]МЕТАЛЛОСТРОЙ Янв.'!BD47:BE47,'[2]МЕТАЛЛОСТРОЙ Февр.'!BD47:BE47,'[3]МЕТАЛЛОСТРОЙ Март'!BD47:BE47,'[4]МЕТАЛЛОСТРОЙ  Апр.'!BD47:BE47,'[5]МЕТАЛЛОСТРОЙ Май'!BD47:BE47,'[6]МЕТАЛЛОСТРОЙ Июнь'!BD47:BE47,'[7]МЕТАЛЛОСТРОЙ  Июль'!BD47:BE47,'[8]МЕТАЛЛОСТРОЙ  Авг.'!BD47:BE47,'[9]МЕТАЛЛОСТРОЙ  Сент.'!BD47:BE47,'[10]МЕТАЛЛОСТРОЙ  Окт.'!BD47:BE47+'[11]МЕТАЛЛОСТРОЙ  Нояб.'!BD47:BE47,'[11]МЕТАЛЛОСТРОЙ  Нояб.'!BD47:BE47,'[12]МЕТАЛЛОСТРОЙ  Дек.'!BD47:BE47)</f>
        <v>0</v>
      </c>
      <c r="BF52" s="47"/>
      <c r="BG52" s="49">
        <f>SUM('[1]МЕТАЛЛОСТРОЙ Янв.'!BF47:BG47,'[2]МЕТАЛЛОСТРОЙ Февр.'!BF47:BG47,'[3]МЕТАЛЛОСТРОЙ Март'!BF47:BG47,'[4]МЕТАЛЛОСТРОЙ  Апр.'!BF47:BG47,'[5]МЕТАЛЛОСТРОЙ Май'!BF47:BG47,'[6]МЕТАЛЛОСТРОЙ Июнь'!BF47:BG47,'[7]МЕТАЛЛОСТРОЙ  Июль'!BF47:BG47,'[8]МЕТАЛЛОСТРОЙ  Авг.'!BF47:BG47,'[9]МЕТАЛЛОСТРОЙ  Сент.'!BF47:BG47,'[10]МЕТАЛЛОСТРОЙ  Окт.'!BF47:BG47+'[11]МЕТАЛЛОСТРОЙ  Нояб.'!BF47:BG47,'[11]МЕТАЛЛОСТРОЙ  Нояб.'!BF47:BG47,'[12]МЕТАЛЛОСТРОЙ  Дек.'!BF47:BG47)</f>
        <v>0</v>
      </c>
      <c r="BH52" s="47"/>
      <c r="BI52" s="49">
        <f>SUM('[1]МЕТАЛЛОСТРОЙ Янв.'!BH47:BI47,'[2]МЕТАЛЛОСТРОЙ Февр.'!BH47:BI47,'[3]МЕТАЛЛОСТРОЙ Март'!BH47:BI47,'[4]МЕТАЛЛОСТРОЙ  Апр.'!BH47:BI47,'[5]МЕТАЛЛОСТРОЙ Май'!BH47:BI47,'[6]МЕТАЛЛОСТРОЙ Июнь'!BH47:BI47,'[7]МЕТАЛЛОСТРОЙ  Июль'!BH47:BI47,'[8]МЕТАЛЛОСТРОЙ  Авг.'!BH47:BI47,'[9]МЕТАЛЛОСТРОЙ  Сент.'!BH47:BI47,'[10]МЕТАЛЛОСТРОЙ  Окт.'!BH47:BI47+'[11]МЕТАЛЛОСТРОЙ  Нояб.'!BH47:BI47,'[11]МЕТАЛЛОСТРОЙ  Нояб.'!BH47:BI47,'[12]МЕТАЛЛОСТРОЙ  Дек.'!BH47:BI47)</f>
        <v>0</v>
      </c>
      <c r="BJ52" s="47"/>
      <c r="BK52" s="49">
        <f>SUM('[1]МЕТАЛЛОСТРОЙ Янв.'!BJ47:BK47,'[2]МЕТАЛЛОСТРОЙ Февр.'!BJ47:BK47,'[3]МЕТАЛЛОСТРОЙ Март'!BJ47:BK47,'[4]МЕТАЛЛОСТРОЙ  Апр.'!BJ47:BK47,'[5]МЕТАЛЛОСТРОЙ Май'!BJ47:BK47,'[6]МЕТАЛЛОСТРОЙ Июнь'!BJ47:BK47,'[7]МЕТАЛЛОСТРОЙ  Июль'!BJ47:BK47,'[8]МЕТАЛЛОСТРОЙ  Авг.'!BJ47:BK47,'[9]МЕТАЛЛОСТРОЙ  Сент.'!BJ47:BK47,'[10]МЕТАЛЛОСТРОЙ  Окт.'!BJ47:BK47+'[11]МЕТАЛЛОСТРОЙ  Нояб.'!BJ47:BK47,'[11]МЕТАЛЛОСТРОЙ  Нояб.'!BJ47:BK47,'[12]МЕТАЛЛОСТРОЙ  Дек.'!BJ47:BK47)</f>
        <v>0</v>
      </c>
      <c r="BL52" s="47"/>
      <c r="BM52" s="49">
        <f>SUM('[1]МЕТАЛЛОСТРОЙ Янв.'!BL47:BM47,'[2]МЕТАЛЛОСТРОЙ Февр.'!BL47:BM47,'[3]МЕТАЛЛОСТРОЙ Март'!BL47:BM47,'[4]МЕТАЛЛОСТРОЙ  Апр.'!BL47:BM47,'[5]МЕТАЛЛОСТРОЙ Май'!BL47:BM47,'[6]МЕТАЛЛОСТРОЙ Июнь'!BL47:BM47,'[7]МЕТАЛЛОСТРОЙ  Июль'!BL47:BM47,'[8]МЕТАЛЛОСТРОЙ  Авг.'!BL47:BM47,'[9]МЕТАЛЛОСТРОЙ  Сент.'!BL47:BM47,'[10]МЕТАЛЛОСТРОЙ  Окт.'!BL47:BM47+'[11]МЕТАЛЛОСТРОЙ  Нояб.'!BL47:BM47,'[11]МЕТАЛЛОСТРОЙ  Нояб.'!BL47:BM47,'[12]МЕТАЛЛОСТРОЙ  Дек.'!BL47:BM47)</f>
        <v>0</v>
      </c>
      <c r="BN52" s="47"/>
      <c r="BO52" s="49">
        <f>SUM('[1]МЕТАЛЛОСТРОЙ Янв.'!BN47:BO47,'[2]МЕТАЛЛОСТРОЙ Февр.'!BN47:BO47,'[3]МЕТАЛЛОСТРОЙ Март'!BN47:BO47,'[4]МЕТАЛЛОСТРОЙ  Апр.'!BN47:BO47,'[5]МЕТАЛЛОСТРОЙ Май'!BN47:BO47,'[6]МЕТАЛЛОСТРОЙ Июнь'!BN47:BO47,'[7]МЕТАЛЛОСТРОЙ  Июль'!BN47:BO47,'[8]МЕТАЛЛОСТРОЙ  Авг.'!BN47:BO47,'[9]МЕТАЛЛОСТРОЙ  Сент.'!BN47:BO47,'[10]МЕТАЛЛОСТРОЙ  Окт.'!BN47:BO47+'[11]МЕТАЛЛОСТРОЙ  Нояб.'!BN47:BO47,'[11]МЕТАЛЛОСТРОЙ  Нояб.'!BN47:BO47,'[12]МЕТАЛЛОСТРОЙ  Дек.'!BN47:BO47)</f>
        <v>0</v>
      </c>
      <c r="BP52" s="47"/>
      <c r="BQ52" s="49">
        <f>SUM('[1]МЕТАЛЛОСТРОЙ Янв.'!BP47:BQ47,'[2]МЕТАЛЛОСТРОЙ Февр.'!BP47:BQ47,'[3]МЕТАЛЛОСТРОЙ Март'!BP47:BQ47,'[4]МЕТАЛЛОСТРОЙ  Апр.'!BP47:BQ47,'[5]МЕТАЛЛОСТРОЙ Май'!BP47:BQ47,'[6]МЕТАЛЛОСТРОЙ Июнь'!BP47:BQ47,'[7]МЕТАЛЛОСТРОЙ  Июль'!BP47:BQ47,'[8]МЕТАЛЛОСТРОЙ  Авг.'!BP47:BQ47,'[9]МЕТАЛЛОСТРОЙ  Сент.'!BP47:BQ47,'[10]МЕТАЛЛОСТРОЙ  Окт.'!BP47:BQ47+'[11]МЕТАЛЛОСТРОЙ  Нояб.'!BP47:BQ47,'[11]МЕТАЛЛОСТРОЙ  Нояб.'!BP47:BQ47,'[12]МЕТАЛЛОСТРОЙ  Дек.'!BP47:BQ47)</f>
        <v>0</v>
      </c>
      <c r="BR52" s="47"/>
      <c r="BS52" s="49">
        <f>SUM('[1]МЕТАЛЛОСТРОЙ Янв.'!BR47:BS47,'[2]МЕТАЛЛОСТРОЙ Февр.'!BR47:BS47,'[3]МЕТАЛЛОСТРОЙ Март'!BR47:BS47,'[4]МЕТАЛЛОСТРОЙ  Апр.'!BR47:BS47,'[5]МЕТАЛЛОСТРОЙ Май'!BR47:BS47,'[6]МЕТАЛЛОСТРОЙ Июнь'!BR47:BS47,'[7]МЕТАЛЛОСТРОЙ  Июль'!BR47:BS47,'[8]МЕТАЛЛОСТРОЙ  Авг.'!BR47:BS47,'[9]МЕТАЛЛОСТРОЙ  Сент.'!BR47:BS47,'[10]МЕТАЛЛОСТРОЙ  Окт.'!BR47:BS47+'[11]МЕТАЛЛОСТРОЙ  Нояб.'!BR47:BS47,'[11]МЕТАЛЛОСТРОЙ  Нояб.'!BR47:BS47,'[12]МЕТАЛЛОСТРОЙ  Дек.'!BR47:BS47)</f>
        <v>0</v>
      </c>
      <c r="BT52" s="47"/>
      <c r="BU52" s="49">
        <f>SUM('[1]МЕТАЛЛОСТРОЙ Янв.'!BT47:BU47,'[2]МЕТАЛЛОСТРОЙ Февр.'!BT47:BU47,'[3]МЕТАЛЛОСТРОЙ Март'!BT47:BU47,'[4]МЕТАЛЛОСТРОЙ  Апр.'!BT47:BU47,'[5]МЕТАЛЛОСТРОЙ Май'!BT47:BU47,'[6]МЕТАЛЛОСТРОЙ Июнь'!BT47:BU47,'[7]МЕТАЛЛОСТРОЙ  Июль'!BT47:BU47,'[8]МЕТАЛЛОСТРОЙ  Авг.'!BT47:BU47,'[9]МЕТАЛЛОСТРОЙ  Сент.'!BT47:BU47,'[10]МЕТАЛЛОСТРОЙ  Окт.'!BT47:BU47+'[11]МЕТАЛЛОСТРОЙ  Нояб.'!BT47:BU47,'[11]МЕТАЛЛОСТРОЙ  Нояб.'!BT47:BU47,'[12]МЕТАЛЛОСТРОЙ  Дек.'!BT47:BU47)</f>
        <v>0</v>
      </c>
      <c r="BV52" s="47"/>
      <c r="BW52" s="49">
        <f>SUM('[1]МЕТАЛЛОСТРОЙ Янв.'!BV47:BW47,'[2]МЕТАЛЛОСТРОЙ Февр.'!BV47:BW47,'[3]МЕТАЛЛОСТРОЙ Март'!BV47:BW47,'[4]МЕТАЛЛОСТРОЙ  Апр.'!BV47:BW47,'[5]МЕТАЛЛОСТРОЙ Май'!BV47:BW47,'[6]МЕТАЛЛОСТРОЙ Июнь'!BV47:BW47,'[7]МЕТАЛЛОСТРОЙ  Июль'!BV47:BW47,'[8]МЕТАЛЛОСТРОЙ  Авг.'!BV47:BW47,'[9]МЕТАЛЛОСТРОЙ  Сент.'!BV47:BW47,'[10]МЕТАЛЛОСТРОЙ  Окт.'!BV47:BW47+'[11]МЕТАЛЛОСТРОЙ  Нояб.'!BV47:BW47,'[11]МЕТАЛЛОСТРОЙ  Нояб.'!BV47:BW47,'[12]МЕТАЛЛОСТРОЙ  Дек.'!BV47:BW47)</f>
        <v>0</v>
      </c>
      <c r="BX52" s="47"/>
      <c r="BY52" s="49">
        <f>SUM('[1]МЕТАЛЛОСТРОЙ Янв.'!BX47:BY47,'[2]МЕТАЛЛОСТРОЙ Февр.'!BX47:BY47,'[3]МЕТАЛЛОСТРОЙ Март'!BX47:BY47,'[4]МЕТАЛЛОСТРОЙ  Апр.'!BX47:BY47,'[5]МЕТАЛЛОСТРОЙ Май'!BX47:BY47,'[6]МЕТАЛЛОСТРОЙ Июнь'!BX47:BY47,'[7]МЕТАЛЛОСТРОЙ  Июль'!BX47:BY47,'[8]МЕТАЛЛОСТРОЙ  Авг.'!BX47:BY47,'[9]МЕТАЛЛОСТРОЙ  Сент.'!BX47:BY47,'[10]МЕТАЛЛОСТРОЙ  Окт.'!BX47:BY47+'[11]МЕТАЛЛОСТРОЙ  Нояб.'!BX47:BY47,'[11]МЕТАЛЛОСТРОЙ  Нояб.'!BX47:BY47,'[12]МЕТАЛЛОСТРОЙ  Дек.'!BX47:BY47)</f>
        <v>0</v>
      </c>
      <c r="BZ52" s="47"/>
      <c r="CA52" s="49">
        <f>SUM('[1]МЕТАЛЛОСТРОЙ Янв.'!BZ47:CA47,'[2]МЕТАЛЛОСТРОЙ Февр.'!BZ47:CA47,'[3]МЕТАЛЛОСТРОЙ Март'!BZ47:CA47,'[4]МЕТАЛЛОСТРОЙ  Апр.'!BZ47:CA47,'[5]МЕТАЛЛОСТРОЙ Май'!BZ47:CA47,'[6]МЕТАЛЛОСТРОЙ Июнь'!BZ47:CA47,'[7]МЕТАЛЛОСТРОЙ  Июль'!BZ47:CA47,'[8]МЕТАЛЛОСТРОЙ  Авг.'!BZ47:CA47,'[9]МЕТАЛЛОСТРОЙ  Сент.'!BZ47:CA47,'[10]МЕТАЛЛОСТРОЙ  Окт.'!BZ47:CA47+'[11]МЕТАЛЛОСТРОЙ  Нояб.'!BZ47:CA47,'[11]МЕТАЛЛОСТРОЙ  Нояб.'!BZ47:CA47,'[12]МЕТАЛЛОСТРОЙ  Дек.'!BZ47:CA47)</f>
        <v>0</v>
      </c>
      <c r="CB52" s="47"/>
      <c r="CC52" s="49">
        <f>SUM('[1]МЕТАЛЛОСТРОЙ Янв.'!CB47:CC47,'[2]МЕТАЛЛОСТРОЙ Февр.'!CB47:CC47,'[3]МЕТАЛЛОСТРОЙ Март'!CB47:CC47,'[4]МЕТАЛЛОСТРОЙ  Апр.'!CB47:CC47,'[5]МЕТАЛЛОСТРОЙ Май'!CB47:CC47,'[6]МЕТАЛЛОСТРОЙ Июнь'!CB47:CC47,'[7]МЕТАЛЛОСТРОЙ  Июль'!CB47:CC47,'[8]МЕТАЛЛОСТРОЙ  Авг.'!CB47:CC47,'[9]МЕТАЛЛОСТРОЙ  Сент.'!CB47:CC47,'[10]МЕТАЛЛОСТРОЙ  Окт.'!CB47:CC47+'[11]МЕТАЛЛОСТРОЙ  Нояб.'!CB47:CC47,'[11]МЕТАЛЛОСТРОЙ  Нояб.'!CB47:CC47,'[12]МЕТАЛЛОСТРОЙ  Дек.'!CB47:CC47)</f>
        <v>0</v>
      </c>
      <c r="CD52" s="47"/>
      <c r="CE52" s="49">
        <f>SUM('[1]МЕТАЛЛОСТРОЙ Янв.'!CD47:CE47,'[2]МЕТАЛЛОСТРОЙ Февр.'!CD47:CE47,'[3]МЕТАЛЛОСТРОЙ Март'!CD47:CE47,'[4]МЕТАЛЛОСТРОЙ  Апр.'!CD47:CE47,'[5]МЕТАЛЛОСТРОЙ Май'!CD47:CE47,'[6]МЕТАЛЛОСТРОЙ Июнь'!CD47:CE47,'[7]МЕТАЛЛОСТРОЙ  Июль'!CD47:CE47,'[8]МЕТАЛЛОСТРОЙ  Авг.'!CD47:CE47,'[9]МЕТАЛЛОСТРОЙ  Сент.'!CD47:CE47,'[10]МЕТАЛЛОСТРОЙ  Окт.'!CD47:CE47+'[11]МЕТАЛЛОСТРОЙ  Нояб.'!CD47:CE47,'[11]МЕТАЛЛОСТРОЙ  Нояб.'!CD47:CE47,'[12]МЕТАЛЛОСТРОЙ  Дек.'!CD47:CE47)</f>
        <v>0</v>
      </c>
      <c r="CF52" s="47"/>
      <c r="CG52" s="49">
        <f>SUM('[1]МЕТАЛЛОСТРОЙ Янв.'!CF47:CG47,'[2]МЕТАЛЛОСТРОЙ Февр.'!CF47:CG47,'[3]МЕТАЛЛОСТРОЙ Март'!CF47:CG47,'[4]МЕТАЛЛОСТРОЙ  Апр.'!CF47:CG47,'[5]МЕТАЛЛОСТРОЙ Май'!CF47:CG47,'[6]МЕТАЛЛОСТРОЙ Июнь'!CF47:CG47,'[7]МЕТАЛЛОСТРОЙ  Июль'!CF47:CG47,'[8]МЕТАЛЛОСТРОЙ  Авг.'!CF47:CG47,'[9]МЕТАЛЛОСТРОЙ  Сент.'!CF47:CG47,'[10]МЕТАЛЛОСТРОЙ  Окт.'!CF47:CG47+'[11]МЕТАЛЛОСТРОЙ  Нояб.'!CF47:CG47,'[11]МЕТАЛЛОСТРОЙ  Нояб.'!CF47:CG47,'[12]МЕТАЛЛОСТРОЙ  Дек.'!CF47:CG47)</f>
        <v>0</v>
      </c>
      <c r="CH52" s="47"/>
      <c r="CI52" s="49">
        <f>SUM('[1]МЕТАЛЛОСТРОЙ Янв.'!CH47:CI47,'[2]МЕТАЛЛОСТРОЙ Февр.'!CH47:CI47,'[3]МЕТАЛЛОСТРОЙ Март'!CH47:CI47,'[4]МЕТАЛЛОСТРОЙ  Апр.'!CH47:CI47,'[5]МЕТАЛЛОСТРОЙ Май'!CH47:CI47,'[6]МЕТАЛЛОСТРОЙ Июнь'!CH47:CI47,'[7]МЕТАЛЛОСТРОЙ  Июль'!CH47:CI47,'[8]МЕТАЛЛОСТРОЙ  Авг.'!CH47:CI47,'[9]МЕТАЛЛОСТРОЙ  Сент.'!CH47:CI47,'[10]МЕТАЛЛОСТРОЙ  Окт.'!CH47:CI47+'[11]МЕТАЛЛОСТРОЙ  Нояб.'!CH47:CI47,'[11]МЕТАЛЛОСТРОЙ  Нояб.'!CH47:CI47,'[12]МЕТАЛЛОСТРОЙ  Дек.'!CH47:CI47)</f>
        <v>0</v>
      </c>
      <c r="CJ52" s="47"/>
      <c r="CK52" s="49">
        <f>SUM('[1]МЕТАЛЛОСТРОЙ Янв.'!CJ47:CK47,'[2]МЕТАЛЛОСТРОЙ Февр.'!CJ47:CK47,'[3]МЕТАЛЛОСТРОЙ Март'!CJ47:CK47,'[4]МЕТАЛЛОСТРОЙ  Апр.'!CJ47:CK47,'[5]МЕТАЛЛОСТРОЙ Май'!CJ47:CK47,'[6]МЕТАЛЛОСТРОЙ Июнь'!CJ47:CK47,'[7]МЕТАЛЛОСТРОЙ  Июль'!CJ47:CK47,'[8]МЕТАЛЛОСТРОЙ  Авг.'!CJ47:CK47,'[9]МЕТАЛЛОСТРОЙ  Сент.'!CJ47:CK47,'[10]МЕТАЛЛОСТРОЙ  Окт.'!CJ47:CK47+'[11]МЕТАЛЛОСТРОЙ  Нояб.'!CJ47:CK47,'[11]МЕТАЛЛОСТРОЙ  Нояб.'!CJ47:CK47,'[12]МЕТАЛЛОСТРОЙ  Дек.'!CJ47:CK47)</f>
        <v>0</v>
      </c>
      <c r="CL52" s="47"/>
      <c r="CM52" s="49">
        <f>SUM('[1]МЕТАЛЛОСТРОЙ Янв.'!CL47:CM47,'[2]МЕТАЛЛОСТРОЙ Февр.'!CL47:CM47,'[3]МЕТАЛЛОСТРОЙ Март'!CL47:CM47,'[4]МЕТАЛЛОСТРОЙ  Апр.'!CL47:CM47,'[5]МЕТАЛЛОСТРОЙ Май'!CL47:CM47,'[6]МЕТАЛЛОСТРОЙ Июнь'!CL47:CM47,'[7]МЕТАЛЛОСТРОЙ  Июль'!CL47:CM47,'[8]МЕТАЛЛОСТРОЙ  Авг.'!CL47:CM47,'[9]МЕТАЛЛОСТРОЙ  Сент.'!CL47:CM47,'[10]МЕТАЛЛОСТРОЙ  Окт.'!CL47:CM47+'[11]МЕТАЛЛОСТРОЙ  Нояб.'!CL47:CM47,'[11]МЕТАЛЛОСТРОЙ  Нояб.'!CL47:CM47,'[12]МЕТАЛЛОСТРОЙ  Дек.'!CL47:CM47)</f>
        <v>0</v>
      </c>
      <c r="CN52" s="47"/>
      <c r="CO52" s="49">
        <f>SUM('[1]МЕТАЛЛОСТРОЙ Янв.'!CN47:CO47,'[2]МЕТАЛЛОСТРОЙ Февр.'!CN47:CO47,'[3]МЕТАЛЛОСТРОЙ Март'!CN47:CO47,'[4]МЕТАЛЛОСТРОЙ  Апр.'!CN47:CO47,'[5]МЕТАЛЛОСТРОЙ Май'!CN47:CO47,'[6]МЕТАЛЛОСТРОЙ Июнь'!CN47:CO47,'[7]МЕТАЛЛОСТРОЙ  Июль'!CN47:CO47,'[8]МЕТАЛЛОСТРОЙ  Авг.'!CN47:CO47,'[9]МЕТАЛЛОСТРОЙ  Сент.'!CN47:CO47,'[10]МЕТАЛЛОСТРОЙ  Окт.'!CN47:CO47+'[11]МЕТАЛЛОСТРОЙ  Нояб.'!CN47:CO47,'[11]МЕТАЛЛОСТРОЙ  Нояб.'!CN47:CO47,'[12]МЕТАЛЛОСТРОЙ  Дек.'!CN47:CO47)</f>
        <v>0</v>
      </c>
      <c r="CQ52" s="94"/>
    </row>
    <row r="53" spans="1:95" ht="15.95" customHeight="1" x14ac:dyDescent="0.25">
      <c r="A53" s="198"/>
      <c r="B53" s="233"/>
      <c r="C53" s="22" t="s">
        <v>20</v>
      </c>
      <c r="D53" s="47"/>
      <c r="E53" s="49">
        <f>SUM('[1]МЕТАЛЛОСТРОЙ Янв.'!D48:E48,'[2]МЕТАЛЛОСТРОЙ Февр.'!D48:E48,'[3]МЕТАЛЛОСТРОЙ Март'!D48:E48,'[4]МЕТАЛЛОСТРОЙ  Апр.'!D48:E48,'[5]МЕТАЛЛОСТРОЙ Май'!D48:E48,'[6]МЕТАЛЛОСТРОЙ Июнь'!D48:E48,'[7]МЕТАЛЛОСТРОЙ  Июль'!D48:E48,'[8]МЕТАЛЛОСТРОЙ  Авг.'!D48:E48,'[9]МЕТАЛЛОСТРОЙ  Сент.'!D48:E48,'[10]МЕТАЛЛОСТРОЙ  Окт.'!D48:E48+'[11]МЕТАЛЛОСТРОЙ  Нояб.'!D48:E48,'[11]МЕТАЛЛОСТРОЙ  Нояб.'!D48:E48,'[12]МЕТАЛЛОСТРОЙ  Дек.'!D48:E48)</f>
        <v>0</v>
      </c>
      <c r="F53" s="47"/>
      <c r="G53" s="49">
        <f>SUM('[1]МЕТАЛЛОСТРОЙ Янв.'!F48:G48,'[2]МЕТАЛЛОСТРОЙ Февр.'!F48:G48,'[3]МЕТАЛЛОСТРОЙ Март'!F48:G48,'[4]МЕТАЛЛОСТРОЙ  Апр.'!F48:G48,'[5]МЕТАЛЛОСТРОЙ Май'!F48:G48,'[6]МЕТАЛЛОСТРОЙ Июнь'!F48:G48,'[7]МЕТАЛЛОСТРОЙ  Июль'!F48:G48,'[8]МЕТАЛЛОСТРОЙ  Авг.'!F48:G48,'[9]МЕТАЛЛОСТРОЙ  Сент.'!F48:G48,'[10]МЕТАЛЛОСТРОЙ  Окт.'!F48:G48+'[11]МЕТАЛЛОСТРОЙ  Нояб.'!F48:G48,'[11]МЕТАЛЛОСТРОЙ  Нояб.'!F48:G48,'[12]МЕТАЛЛОСТРОЙ  Дек.'!F48:G48)</f>
        <v>0</v>
      </c>
      <c r="H53" s="47"/>
      <c r="I53" s="49">
        <f>SUM('[1]МЕТАЛЛОСТРОЙ Янв.'!H48:I48,'[2]МЕТАЛЛОСТРОЙ Февр.'!H48:I48,'[3]МЕТАЛЛОСТРОЙ Март'!H48:I48,'[4]МЕТАЛЛОСТРОЙ  Апр.'!H48:I48,'[5]МЕТАЛЛОСТРОЙ Май'!H48:I48,'[6]МЕТАЛЛОСТРОЙ Июнь'!H48:I48,'[7]МЕТАЛЛОСТРОЙ  Июль'!H48:I48,'[8]МЕТАЛЛОСТРОЙ  Авг.'!H48:I48,'[9]МЕТАЛЛОСТРОЙ  Сент.'!H48:I48,'[10]МЕТАЛЛОСТРОЙ  Окт.'!H48:I48+'[11]МЕТАЛЛОСТРОЙ  Нояб.'!H48:I48,'[11]МЕТАЛЛОСТРОЙ  Нояб.'!H48:I48,'[12]МЕТАЛЛОСТРОЙ  Дек.'!H48:I48)</f>
        <v>0</v>
      </c>
      <c r="J53" s="47"/>
      <c r="K53" s="49">
        <f>SUM('[1]МЕТАЛЛОСТРОЙ Янв.'!J48:K48,'[2]МЕТАЛЛОСТРОЙ Февр.'!J48:K48,'[3]МЕТАЛЛОСТРОЙ Март'!J48:K48,'[4]МЕТАЛЛОСТРОЙ  Апр.'!J48:K48,'[5]МЕТАЛЛОСТРОЙ Май'!J48:K48,'[6]МЕТАЛЛОСТРОЙ Июнь'!J48:K48,'[7]МЕТАЛЛОСТРОЙ  Июль'!J48:K48,'[8]МЕТАЛЛОСТРОЙ  Авг.'!J48:K48,'[9]МЕТАЛЛОСТРОЙ  Сент.'!J48:K48,'[10]МЕТАЛЛОСТРОЙ  Окт.'!J48:K48+'[11]МЕТАЛЛОСТРОЙ  Нояб.'!J48:K48,'[11]МЕТАЛЛОСТРОЙ  Нояб.'!J48:K48,'[12]МЕТАЛЛОСТРОЙ  Дек.'!J48:K48)</f>
        <v>0</v>
      </c>
      <c r="L53" s="47"/>
      <c r="M53" s="49">
        <f>SUM('[1]МЕТАЛЛОСТРОЙ Янв.'!L48:M48,'[2]МЕТАЛЛОСТРОЙ Февр.'!L48:M48,'[3]МЕТАЛЛОСТРОЙ Март'!L48:M48,'[4]МЕТАЛЛОСТРОЙ  Апр.'!L48:M48,'[5]МЕТАЛЛОСТРОЙ Май'!L48:M48,'[6]МЕТАЛЛОСТРОЙ Июнь'!L48:M48,'[7]МЕТАЛЛОСТРОЙ  Июль'!L48:M48,'[8]МЕТАЛЛОСТРОЙ  Авг.'!L48:M48,'[9]МЕТАЛЛОСТРОЙ  Сент.'!L48:M48,'[10]МЕТАЛЛОСТРОЙ  Окт.'!L48:M48+'[11]МЕТАЛЛОСТРОЙ  Нояб.'!L48:M48,'[11]МЕТАЛЛОСТРОЙ  Нояб.'!L48:M48,'[12]МЕТАЛЛОСТРОЙ  Дек.'!L48:M48)</f>
        <v>0</v>
      </c>
      <c r="N53" s="47"/>
      <c r="O53" s="49">
        <f>SUM('[1]МЕТАЛЛОСТРОЙ Янв.'!N48:O48,'[2]МЕТАЛЛОСТРОЙ Февр.'!N48:O48,'[3]МЕТАЛЛОСТРОЙ Март'!N48:O48,'[4]МЕТАЛЛОСТРОЙ  Апр.'!N48:O48,'[5]МЕТАЛЛОСТРОЙ Май'!N48:O48,'[6]МЕТАЛЛОСТРОЙ Июнь'!N48:O48,'[7]МЕТАЛЛОСТРОЙ  Июль'!N48:O48,'[8]МЕТАЛЛОСТРОЙ  Авг.'!N48:O48,'[9]МЕТАЛЛОСТРОЙ  Сент.'!N48:O48,'[10]МЕТАЛЛОСТРОЙ  Окт.'!N48:O48+'[11]МЕТАЛЛОСТРОЙ  Нояб.'!N48:O48,'[11]МЕТАЛЛОСТРОЙ  Нояб.'!N48:O48,'[12]МЕТАЛЛОСТРОЙ  Дек.'!N48:O48)</f>
        <v>0</v>
      </c>
      <c r="P53" s="47"/>
      <c r="Q53" s="49">
        <f>SUM('[1]МЕТАЛЛОСТРОЙ Янв.'!P48:Q48,'[2]МЕТАЛЛОСТРОЙ Февр.'!P48:Q48,'[3]МЕТАЛЛОСТРОЙ Март'!P48:Q48,'[4]МЕТАЛЛОСТРОЙ  Апр.'!P48:Q48,'[5]МЕТАЛЛОСТРОЙ Май'!P48:Q48,'[6]МЕТАЛЛОСТРОЙ Июнь'!P48:Q48,'[7]МЕТАЛЛОСТРОЙ  Июль'!P48:Q48,'[8]МЕТАЛЛОСТРОЙ  Авг.'!P48:Q48,'[9]МЕТАЛЛОСТРОЙ  Сент.'!P48:Q48,'[10]МЕТАЛЛОСТРОЙ  Окт.'!P48:Q48+'[11]МЕТАЛЛОСТРОЙ  Нояб.'!P48:Q48,'[11]МЕТАЛЛОСТРОЙ  Нояб.'!P48:Q48,'[12]МЕТАЛЛОСТРОЙ  Дек.'!P48:Q48)</f>
        <v>0</v>
      </c>
      <c r="R53" s="47"/>
      <c r="S53" s="49">
        <f>SUM('[1]МЕТАЛЛОСТРОЙ Янв.'!R48:S48,'[2]МЕТАЛЛОСТРОЙ Февр.'!R48:S48,'[3]МЕТАЛЛОСТРОЙ Март'!R48:S48,'[4]МЕТАЛЛОСТРОЙ  Апр.'!R48:S48,'[5]МЕТАЛЛОСТРОЙ Май'!R48:S48,'[6]МЕТАЛЛОСТРОЙ Июнь'!R48:S48,'[7]МЕТАЛЛОСТРОЙ  Июль'!R48:S48,'[8]МЕТАЛЛОСТРОЙ  Авг.'!R48:S48,'[9]МЕТАЛЛОСТРОЙ  Сент.'!R48:S48,'[10]МЕТАЛЛОСТРОЙ  Окт.'!R48:S48+'[11]МЕТАЛЛОСТРОЙ  Нояб.'!R48:S48,'[11]МЕТАЛЛОСТРОЙ  Нояб.'!R48:S48,'[12]МЕТАЛЛОСТРОЙ  Дек.'!R48:S48)</f>
        <v>0</v>
      </c>
      <c r="T53" s="47"/>
      <c r="U53" s="49">
        <f>SUM('[1]МЕТАЛЛОСТРОЙ Янв.'!T48:U48,'[2]МЕТАЛЛОСТРОЙ Февр.'!T48:U48,'[3]МЕТАЛЛОСТРОЙ Март'!T48:U48,'[4]МЕТАЛЛОСТРОЙ  Апр.'!T48:U48,'[5]МЕТАЛЛОСТРОЙ Май'!T48:U48,'[6]МЕТАЛЛОСТРОЙ Июнь'!T48:U48,'[7]МЕТАЛЛОСТРОЙ  Июль'!T48:U48,'[8]МЕТАЛЛОСТРОЙ  Авг.'!T48:U48,'[9]МЕТАЛЛОСТРОЙ  Сент.'!T48:U48,'[10]МЕТАЛЛОСТРОЙ  Окт.'!T48:U48+'[11]МЕТАЛЛОСТРОЙ  Нояб.'!T48:U48,'[11]МЕТАЛЛОСТРОЙ  Нояб.'!T48:U48,'[12]МЕТАЛЛОСТРОЙ  Дек.'!T48:U48)</f>
        <v>0</v>
      </c>
      <c r="V53" s="47"/>
      <c r="W53" s="49">
        <f>SUM('[1]МЕТАЛЛОСТРОЙ Янв.'!V48:W48,'[2]МЕТАЛЛОСТРОЙ Февр.'!V48:W48,'[3]МЕТАЛЛОСТРОЙ Март'!V48:W48,'[4]МЕТАЛЛОСТРОЙ  Апр.'!V48:W48,'[5]МЕТАЛЛОСТРОЙ Май'!V48:W48,'[6]МЕТАЛЛОСТРОЙ Июнь'!V48:W48,'[7]МЕТАЛЛОСТРОЙ  Июль'!V48:W48,'[8]МЕТАЛЛОСТРОЙ  Авг.'!V48:W48,'[9]МЕТАЛЛОСТРОЙ  Сент.'!V48:W48,'[10]МЕТАЛЛОСТРОЙ  Окт.'!V48:W48+'[11]МЕТАЛЛОСТРОЙ  Нояб.'!V48:W48,'[11]МЕТАЛЛОСТРОЙ  Нояб.'!V48:W48,'[12]МЕТАЛЛОСТРОЙ  Дек.'!V48:W48)</f>
        <v>0</v>
      </c>
      <c r="X53" s="47"/>
      <c r="Y53" s="49">
        <f>SUM('[1]МЕТАЛЛОСТРОЙ Янв.'!X48:Y48,'[2]МЕТАЛЛОСТРОЙ Февр.'!X48:Y48,'[3]МЕТАЛЛОСТРОЙ Март'!X48:Y48,'[4]МЕТАЛЛОСТРОЙ  Апр.'!X48:Y48,'[5]МЕТАЛЛОСТРОЙ Май'!X48:Y48,'[6]МЕТАЛЛОСТРОЙ Июнь'!X48:Y48,'[7]МЕТАЛЛОСТРОЙ  Июль'!X48:Y48,'[8]МЕТАЛЛОСТРОЙ  Авг.'!X48:Y48,'[9]МЕТАЛЛОСТРОЙ  Сент.'!X48:Y48,'[10]МЕТАЛЛОСТРОЙ  Окт.'!X48:Y48+'[11]МЕТАЛЛОСТРОЙ  Нояб.'!X48:Y48,'[11]МЕТАЛЛОСТРОЙ  Нояб.'!X48:Y48,'[12]МЕТАЛЛОСТРОЙ  Дек.'!X48:Y48)</f>
        <v>0</v>
      </c>
      <c r="Z53" s="47"/>
      <c r="AA53" s="49">
        <f>SUM('[1]МЕТАЛЛОСТРОЙ Янв.'!Z48:AA48,'[2]МЕТАЛЛОСТРОЙ Февр.'!Z48:AA48,'[3]МЕТАЛЛОСТРОЙ Март'!Z48:AA48,'[4]МЕТАЛЛОСТРОЙ  Апр.'!Z48:AA48,'[5]МЕТАЛЛОСТРОЙ Май'!Z48:AA48,'[6]МЕТАЛЛОСТРОЙ Июнь'!Z48:AA48,'[7]МЕТАЛЛОСТРОЙ  Июль'!Z48:AA48,'[8]МЕТАЛЛОСТРОЙ  Авг.'!Z48:AA48,'[9]МЕТАЛЛОСТРОЙ  Сент.'!Z48:AA48,'[10]МЕТАЛЛОСТРОЙ  Окт.'!Z48:AA48+'[11]МЕТАЛЛОСТРОЙ  Нояб.'!Z48:AA48,'[11]МЕТАЛЛОСТРОЙ  Нояб.'!Z48:AA48,'[12]МЕТАЛЛОСТРОЙ  Дек.'!Z48:AA48)</f>
        <v>0</v>
      </c>
      <c r="AB53" s="47"/>
      <c r="AC53" s="49">
        <f>SUM('[1]МЕТАЛЛОСТРОЙ Янв.'!AB48:AC48,'[2]МЕТАЛЛОСТРОЙ Февр.'!AB48:AC48,'[3]МЕТАЛЛОСТРОЙ Март'!AB48:AC48,'[4]МЕТАЛЛОСТРОЙ  Апр.'!AB48:AC48,'[5]МЕТАЛЛОСТРОЙ Май'!AB48:AC48,'[6]МЕТАЛЛОСТРОЙ Июнь'!AB48:AC48,'[7]МЕТАЛЛОСТРОЙ  Июль'!AB48:AC48,'[8]МЕТАЛЛОСТРОЙ  Авг.'!AB48:AC48,'[9]МЕТАЛЛОСТРОЙ  Сент.'!AB48:AC48,'[10]МЕТАЛЛОСТРОЙ  Окт.'!AB48:AC48+'[11]МЕТАЛЛОСТРОЙ  Нояб.'!AB48:AC48,'[11]МЕТАЛЛОСТРОЙ  Нояб.'!AB48:AC48,'[12]МЕТАЛЛОСТРОЙ  Дек.'!AB48:AC48)</f>
        <v>0</v>
      </c>
      <c r="AD53" s="47"/>
      <c r="AE53" s="49">
        <f>SUM('[1]МЕТАЛЛОСТРОЙ Янв.'!AD48:AE48,'[2]МЕТАЛЛОСТРОЙ Февр.'!AD48:AE48,'[3]МЕТАЛЛОСТРОЙ Март'!AD48:AE48,'[4]МЕТАЛЛОСТРОЙ  Апр.'!AD48:AE48,'[5]МЕТАЛЛОСТРОЙ Май'!AD48:AE48,'[6]МЕТАЛЛОСТРОЙ Июнь'!AD48:AE48,'[7]МЕТАЛЛОСТРОЙ  Июль'!AD48:AE48,'[8]МЕТАЛЛОСТРОЙ  Авг.'!AD48:AE48,'[9]МЕТАЛЛОСТРОЙ  Сент.'!AD48:AE48,'[10]МЕТАЛЛОСТРОЙ  Окт.'!AD48:AE48+'[11]МЕТАЛЛОСТРОЙ  Нояб.'!AD48:AE48,'[11]МЕТАЛЛОСТРОЙ  Нояб.'!AD48:AE48,'[12]МЕТАЛЛОСТРОЙ  Дек.'!AD48:AE48)</f>
        <v>0</v>
      </c>
      <c r="AF53" s="47"/>
      <c r="AG53" s="49">
        <f>SUM('[1]МЕТАЛЛОСТРОЙ Янв.'!AF48:AG48,'[2]МЕТАЛЛОСТРОЙ Февр.'!AF48:AG48,'[3]МЕТАЛЛОСТРОЙ Март'!AF48:AG48,'[4]МЕТАЛЛОСТРОЙ  Апр.'!AF48:AG48,'[5]МЕТАЛЛОСТРОЙ Май'!AF48:AG48,'[6]МЕТАЛЛОСТРОЙ Июнь'!AF48:AG48,'[7]МЕТАЛЛОСТРОЙ  Июль'!AF48:AG48,'[8]МЕТАЛЛОСТРОЙ  Авг.'!AF48:AG48,'[9]МЕТАЛЛОСТРОЙ  Сент.'!AF48:AG48,'[10]МЕТАЛЛОСТРОЙ  Окт.'!AF48:AG48+'[11]МЕТАЛЛОСТРОЙ  Нояб.'!AF48:AG48,'[11]МЕТАЛЛОСТРОЙ  Нояб.'!AF48:AG48,'[12]МЕТАЛЛОСТРОЙ  Дек.'!AF48:AG48)</f>
        <v>0</v>
      </c>
      <c r="AH53" s="47"/>
      <c r="AI53" s="49">
        <f>SUM('[1]МЕТАЛЛОСТРОЙ Янв.'!AH48:AI48,'[2]МЕТАЛЛОСТРОЙ Февр.'!AH48:AI48,'[3]МЕТАЛЛОСТРОЙ Март'!AH48:AI48,'[4]МЕТАЛЛОСТРОЙ  Апр.'!AH48:AI48,'[5]МЕТАЛЛОСТРОЙ Май'!AH48:AI48,'[6]МЕТАЛЛОСТРОЙ Июнь'!AH48:AI48,'[7]МЕТАЛЛОСТРОЙ  Июль'!AH48:AI48,'[8]МЕТАЛЛОСТРОЙ  Авг.'!AH48:AI48,'[9]МЕТАЛЛОСТРОЙ  Сент.'!AH48:AI48,'[10]МЕТАЛЛОСТРОЙ  Окт.'!AH48:AI48+'[11]МЕТАЛЛОСТРОЙ  Нояб.'!AH48:AI48,'[11]МЕТАЛЛОСТРОЙ  Нояб.'!AH48:AI48,'[12]МЕТАЛЛОСТРОЙ  Дек.'!AH48:AI48)</f>
        <v>0</v>
      </c>
      <c r="AJ53" s="47"/>
      <c r="AK53" s="49">
        <f>SUM('[1]МЕТАЛЛОСТРОЙ Янв.'!AJ48:AK48,'[2]МЕТАЛЛОСТРОЙ Февр.'!AJ48:AK48,'[3]МЕТАЛЛОСТРОЙ Март'!AJ48:AK48,'[4]МЕТАЛЛОСТРОЙ  Апр.'!AJ48:AK48,'[5]МЕТАЛЛОСТРОЙ Май'!AJ48:AK48,'[6]МЕТАЛЛОСТРОЙ Июнь'!AJ48:AK48,'[7]МЕТАЛЛОСТРОЙ  Июль'!AJ48:AK48,'[8]МЕТАЛЛОСТРОЙ  Авг.'!AJ48:AK48,'[9]МЕТАЛЛОСТРОЙ  Сент.'!AJ48:AK48,'[10]МЕТАЛЛОСТРОЙ  Окт.'!AJ48:AK48+'[11]МЕТАЛЛОСТРОЙ  Нояб.'!AJ48:AK48,'[11]МЕТАЛЛОСТРОЙ  Нояб.'!AJ48:AK48,'[12]МЕТАЛЛОСТРОЙ  Дек.'!AJ48:AK48)</f>
        <v>0</v>
      </c>
      <c r="AL53" s="47"/>
      <c r="AM53" s="49">
        <f>SUM('[1]МЕТАЛЛОСТРОЙ Янв.'!AL48:AM48,'[2]МЕТАЛЛОСТРОЙ Февр.'!AL48:AM48,'[3]МЕТАЛЛОСТРОЙ Март'!AL48:AM48,'[4]МЕТАЛЛОСТРОЙ  Апр.'!AL48:AM48,'[5]МЕТАЛЛОСТРОЙ Май'!AL48:AM48,'[6]МЕТАЛЛОСТРОЙ Июнь'!AL48:AM48,'[7]МЕТАЛЛОСТРОЙ  Июль'!AL48:AM48,'[8]МЕТАЛЛОСТРОЙ  Авг.'!AL48:AM48,'[9]МЕТАЛЛОСТРОЙ  Сент.'!AL48:AM48,'[10]МЕТАЛЛОСТРОЙ  Окт.'!AL48:AM48+'[11]МЕТАЛЛОСТРОЙ  Нояб.'!AL48:AM48,'[11]МЕТАЛЛОСТРОЙ  Нояб.'!AL48:AM48,'[12]МЕТАЛЛОСТРОЙ  Дек.'!AL48:AM48)</f>
        <v>0</v>
      </c>
      <c r="AN53" s="47"/>
      <c r="AO53" s="49">
        <f>SUM('[1]МЕТАЛЛОСТРОЙ Янв.'!AN48:AO48,'[2]МЕТАЛЛОСТРОЙ Февр.'!AN48:AO48,'[3]МЕТАЛЛОСТРОЙ Март'!AN48:AO48,'[4]МЕТАЛЛОСТРОЙ  Апр.'!AN48:AO48,'[5]МЕТАЛЛОСТРОЙ Май'!AN48:AO48,'[6]МЕТАЛЛОСТРОЙ Июнь'!AN48:AO48,'[7]МЕТАЛЛОСТРОЙ  Июль'!AN48:AO48,'[8]МЕТАЛЛОСТРОЙ  Авг.'!AN48:AO48,'[9]МЕТАЛЛОСТРОЙ  Сент.'!AN48:AO48,'[10]МЕТАЛЛОСТРОЙ  Окт.'!AN48:AO48+'[11]МЕТАЛЛОСТРОЙ  Нояб.'!AN48:AO48,'[11]МЕТАЛЛОСТРОЙ  Нояб.'!AN48:AO48,'[12]МЕТАЛЛОСТРОЙ  Дек.'!AN48:AO48)</f>
        <v>0</v>
      </c>
      <c r="AP53" s="47"/>
      <c r="AQ53" s="49">
        <f>SUM('[1]МЕТАЛЛОСТРОЙ Янв.'!AP48:AQ48,'[2]МЕТАЛЛОСТРОЙ Февр.'!AP48:AQ48,'[3]МЕТАЛЛОСТРОЙ Март'!AP48:AQ48,'[4]МЕТАЛЛОСТРОЙ  Апр.'!AP48:AQ48,'[5]МЕТАЛЛОСТРОЙ Май'!AP48:AQ48,'[6]МЕТАЛЛОСТРОЙ Июнь'!AP48:AQ48,'[7]МЕТАЛЛОСТРОЙ  Июль'!AP48:AQ48,'[8]МЕТАЛЛОСТРОЙ  Авг.'!AP48:AQ48,'[9]МЕТАЛЛОСТРОЙ  Сент.'!AP48:AQ48,'[10]МЕТАЛЛОСТРОЙ  Окт.'!AP48:AQ48+'[11]МЕТАЛЛОСТРОЙ  Нояб.'!AP48:AQ48,'[11]МЕТАЛЛОСТРОЙ  Нояб.'!AP48:AQ48,'[12]МЕТАЛЛОСТРОЙ  Дек.'!AP48:AQ48)</f>
        <v>0</v>
      </c>
      <c r="AR53" s="47"/>
      <c r="AS53" s="49">
        <f>SUM('[1]МЕТАЛЛОСТРОЙ Янв.'!AR48:AS48,'[2]МЕТАЛЛОСТРОЙ Февр.'!AR48:AS48,'[3]МЕТАЛЛОСТРОЙ Март'!AR48:AS48,'[4]МЕТАЛЛОСТРОЙ  Апр.'!AR48:AS48,'[5]МЕТАЛЛОСТРОЙ Май'!AR48:AS48,'[6]МЕТАЛЛОСТРОЙ Июнь'!AR48:AS48,'[7]МЕТАЛЛОСТРОЙ  Июль'!AR48:AS48,'[8]МЕТАЛЛОСТРОЙ  Авг.'!AR48:AS48,'[9]МЕТАЛЛОСТРОЙ  Сент.'!AR48:AS48,'[10]МЕТАЛЛОСТРОЙ  Окт.'!AR48:AS48+'[11]МЕТАЛЛОСТРОЙ  Нояб.'!AR48:AS48,'[11]МЕТАЛЛОСТРОЙ  Нояб.'!AR48:AS48,'[12]МЕТАЛЛОСТРОЙ  Дек.'!AR48:AS48)</f>
        <v>0</v>
      </c>
      <c r="AT53" s="47"/>
      <c r="AU53" s="49">
        <f>SUM('[1]МЕТАЛЛОСТРОЙ Янв.'!AT48:AU48,'[2]МЕТАЛЛОСТРОЙ Февр.'!AT48:AU48,'[3]МЕТАЛЛОСТРОЙ Март'!AT48:AU48,'[4]МЕТАЛЛОСТРОЙ  Апр.'!AT48:AU48,'[5]МЕТАЛЛОСТРОЙ Май'!AT48:AU48,'[6]МЕТАЛЛОСТРОЙ Июнь'!AT48:AU48,'[7]МЕТАЛЛОСТРОЙ  Июль'!AT48:AU48,'[8]МЕТАЛЛОСТРОЙ  Авг.'!AT48:AU48,'[9]МЕТАЛЛОСТРОЙ  Сент.'!AT48:AU48,'[10]МЕТАЛЛОСТРОЙ  Окт.'!AT48:AU48+'[11]МЕТАЛЛОСТРОЙ  Нояб.'!AT48:AU48,'[11]МЕТАЛЛОСТРОЙ  Нояб.'!AT48:AU48,'[12]МЕТАЛЛОСТРОЙ  Дек.'!AT48:AU48)</f>
        <v>0</v>
      </c>
      <c r="AV53" s="47"/>
      <c r="AW53" s="49">
        <f>SUM('[1]МЕТАЛЛОСТРОЙ Янв.'!AV48:AW48,'[2]МЕТАЛЛОСТРОЙ Февр.'!AV48:AW48,'[3]МЕТАЛЛОСТРОЙ Март'!AV48:AW48,'[4]МЕТАЛЛОСТРОЙ  Апр.'!AV48:AW48,'[5]МЕТАЛЛОСТРОЙ Май'!AV48:AW48,'[6]МЕТАЛЛОСТРОЙ Июнь'!AV48:AW48,'[7]МЕТАЛЛОСТРОЙ  Июль'!AV48:AW48,'[8]МЕТАЛЛОСТРОЙ  Авг.'!AV48:AW48,'[9]МЕТАЛЛОСТРОЙ  Сент.'!AV48:AW48,'[10]МЕТАЛЛОСТРОЙ  Окт.'!AV48:AW48+'[11]МЕТАЛЛОСТРОЙ  Нояб.'!AV48:AW48,'[11]МЕТАЛЛОСТРОЙ  Нояб.'!AV48:AW48,'[12]МЕТАЛЛОСТРОЙ  Дек.'!AV48:AW48)</f>
        <v>0</v>
      </c>
      <c r="AX53" s="47"/>
      <c r="AY53" s="49">
        <f>SUM('[1]МЕТАЛЛОСТРОЙ Янв.'!AX48:AY48,'[2]МЕТАЛЛОСТРОЙ Февр.'!AX48:AY48,'[3]МЕТАЛЛОСТРОЙ Март'!AX48:AY48,'[4]МЕТАЛЛОСТРОЙ  Апр.'!AX48:AY48,'[5]МЕТАЛЛОСТРОЙ Май'!AX48:AY48,'[6]МЕТАЛЛОСТРОЙ Июнь'!AX48:AY48,'[7]МЕТАЛЛОСТРОЙ  Июль'!AX48:AY48,'[8]МЕТАЛЛОСТРОЙ  Авг.'!AX48:AY48,'[9]МЕТАЛЛОСТРОЙ  Сент.'!AX48:AY48,'[10]МЕТАЛЛОСТРОЙ  Окт.'!AX48:AY48+'[11]МЕТАЛЛОСТРОЙ  Нояб.'!AX48:AY48,'[11]МЕТАЛЛОСТРОЙ  Нояб.'!AX48:AY48,'[12]МЕТАЛЛОСТРОЙ  Дек.'!AX48:AY48)</f>
        <v>0</v>
      </c>
      <c r="AZ53" s="47"/>
      <c r="BA53" s="49">
        <f>SUM('[1]МЕТАЛЛОСТРОЙ Янв.'!AZ48:BA48,'[2]МЕТАЛЛОСТРОЙ Февр.'!AZ48:BA48,'[3]МЕТАЛЛОСТРОЙ Март'!AZ48:BA48,'[4]МЕТАЛЛОСТРОЙ  Апр.'!AZ48:BA48,'[5]МЕТАЛЛОСТРОЙ Май'!AZ48:BA48,'[6]МЕТАЛЛОСТРОЙ Июнь'!AZ48:BA48,'[7]МЕТАЛЛОСТРОЙ  Июль'!AZ48:BA48,'[8]МЕТАЛЛОСТРОЙ  Авг.'!AZ48:BA48,'[9]МЕТАЛЛОСТРОЙ  Сент.'!AZ48:BA48,'[10]МЕТАЛЛОСТРОЙ  Окт.'!AZ48:BA48+'[11]МЕТАЛЛОСТРОЙ  Нояб.'!AZ48:BA48,'[11]МЕТАЛЛОСТРОЙ  Нояб.'!AZ48:BA48,'[12]МЕТАЛЛОСТРОЙ  Дек.'!AZ48:BA48)</f>
        <v>0</v>
      </c>
      <c r="BB53" s="47"/>
      <c r="BC53" s="49">
        <f>SUM('[1]МЕТАЛЛОСТРОЙ Янв.'!BB48:BC48,'[2]МЕТАЛЛОСТРОЙ Февр.'!BB48:BC48,'[3]МЕТАЛЛОСТРОЙ Март'!BB48:BC48,'[4]МЕТАЛЛОСТРОЙ  Апр.'!BB48:BC48,'[5]МЕТАЛЛОСТРОЙ Май'!BB48:BC48,'[6]МЕТАЛЛОСТРОЙ Июнь'!BB48:BC48,'[7]МЕТАЛЛОСТРОЙ  Июль'!BB48:BC48,'[8]МЕТАЛЛОСТРОЙ  Авг.'!BB48:BC48,'[9]МЕТАЛЛОСТРОЙ  Сент.'!BB48:BC48,'[10]МЕТАЛЛОСТРОЙ  Окт.'!BB48:BC48+'[11]МЕТАЛЛОСТРОЙ  Нояб.'!BB48:BC48,'[11]МЕТАЛЛОСТРОЙ  Нояб.'!BB48:BC48,'[12]МЕТАЛЛОСТРОЙ  Дек.'!BB48:BC48)</f>
        <v>0</v>
      </c>
      <c r="BD53" s="47"/>
      <c r="BE53" s="49">
        <f>SUM('[1]МЕТАЛЛОСТРОЙ Янв.'!BD48:BE48,'[2]МЕТАЛЛОСТРОЙ Февр.'!BD48:BE48,'[3]МЕТАЛЛОСТРОЙ Март'!BD48:BE48,'[4]МЕТАЛЛОСТРОЙ  Апр.'!BD48:BE48,'[5]МЕТАЛЛОСТРОЙ Май'!BD48:BE48,'[6]МЕТАЛЛОСТРОЙ Июнь'!BD48:BE48,'[7]МЕТАЛЛОСТРОЙ  Июль'!BD48:BE48,'[8]МЕТАЛЛОСТРОЙ  Авг.'!BD48:BE48,'[9]МЕТАЛЛОСТРОЙ  Сент.'!BD48:BE48,'[10]МЕТАЛЛОСТРОЙ  Окт.'!BD48:BE48+'[11]МЕТАЛЛОСТРОЙ  Нояб.'!BD48:BE48,'[11]МЕТАЛЛОСТРОЙ  Нояб.'!BD48:BE48,'[12]МЕТАЛЛОСТРОЙ  Дек.'!BD48:BE48)</f>
        <v>0</v>
      </c>
      <c r="BF53" s="47"/>
      <c r="BG53" s="49">
        <f>SUM('[1]МЕТАЛЛОСТРОЙ Янв.'!BF48:BG48,'[2]МЕТАЛЛОСТРОЙ Февр.'!BF48:BG48,'[3]МЕТАЛЛОСТРОЙ Март'!BF48:BG48,'[4]МЕТАЛЛОСТРОЙ  Апр.'!BF48:BG48,'[5]МЕТАЛЛОСТРОЙ Май'!BF48:BG48,'[6]МЕТАЛЛОСТРОЙ Июнь'!BF48:BG48,'[7]МЕТАЛЛОСТРОЙ  Июль'!BF48:BG48,'[8]МЕТАЛЛОСТРОЙ  Авг.'!BF48:BG48,'[9]МЕТАЛЛОСТРОЙ  Сент.'!BF48:BG48,'[10]МЕТАЛЛОСТРОЙ  Окт.'!BF48:BG48+'[11]МЕТАЛЛОСТРОЙ  Нояб.'!BF48:BG48,'[11]МЕТАЛЛОСТРОЙ  Нояб.'!BF48:BG48,'[12]МЕТАЛЛОСТРОЙ  Дек.'!BF48:BG48)</f>
        <v>0</v>
      </c>
      <c r="BH53" s="47"/>
      <c r="BI53" s="49">
        <f>SUM('[1]МЕТАЛЛОСТРОЙ Янв.'!BH48:BI48,'[2]МЕТАЛЛОСТРОЙ Февр.'!BH48:BI48,'[3]МЕТАЛЛОСТРОЙ Март'!BH48:BI48,'[4]МЕТАЛЛОСТРОЙ  Апр.'!BH48:BI48,'[5]МЕТАЛЛОСТРОЙ Май'!BH48:BI48,'[6]МЕТАЛЛОСТРОЙ Июнь'!BH48:BI48,'[7]МЕТАЛЛОСТРОЙ  Июль'!BH48:BI48,'[8]МЕТАЛЛОСТРОЙ  Авг.'!BH48:BI48,'[9]МЕТАЛЛОСТРОЙ  Сент.'!BH48:BI48,'[10]МЕТАЛЛОСТРОЙ  Окт.'!BH48:BI48+'[11]МЕТАЛЛОСТРОЙ  Нояб.'!BH48:BI48,'[11]МЕТАЛЛОСТРОЙ  Нояб.'!BH48:BI48,'[12]МЕТАЛЛОСТРОЙ  Дек.'!BH48:BI48)</f>
        <v>0</v>
      </c>
      <c r="BJ53" s="47"/>
      <c r="BK53" s="49">
        <f>SUM('[1]МЕТАЛЛОСТРОЙ Янв.'!BJ48:BK48,'[2]МЕТАЛЛОСТРОЙ Февр.'!BJ48:BK48,'[3]МЕТАЛЛОСТРОЙ Март'!BJ48:BK48,'[4]МЕТАЛЛОСТРОЙ  Апр.'!BJ48:BK48,'[5]МЕТАЛЛОСТРОЙ Май'!BJ48:BK48,'[6]МЕТАЛЛОСТРОЙ Июнь'!BJ48:BK48,'[7]МЕТАЛЛОСТРОЙ  Июль'!BJ48:BK48,'[8]МЕТАЛЛОСТРОЙ  Авг.'!BJ48:BK48,'[9]МЕТАЛЛОСТРОЙ  Сент.'!BJ48:BK48,'[10]МЕТАЛЛОСТРОЙ  Окт.'!BJ48:BK48+'[11]МЕТАЛЛОСТРОЙ  Нояб.'!BJ48:BK48,'[11]МЕТАЛЛОСТРОЙ  Нояб.'!BJ48:BK48,'[12]МЕТАЛЛОСТРОЙ  Дек.'!BJ48:BK48)</f>
        <v>0</v>
      </c>
      <c r="BL53" s="47"/>
      <c r="BM53" s="49">
        <f>SUM('[1]МЕТАЛЛОСТРОЙ Янв.'!BL48:BM48,'[2]МЕТАЛЛОСТРОЙ Февр.'!BL48:BM48,'[3]МЕТАЛЛОСТРОЙ Март'!BL48:BM48,'[4]МЕТАЛЛОСТРОЙ  Апр.'!BL48:BM48,'[5]МЕТАЛЛОСТРОЙ Май'!BL48:BM48,'[6]МЕТАЛЛОСТРОЙ Июнь'!BL48:BM48,'[7]МЕТАЛЛОСТРОЙ  Июль'!BL48:BM48,'[8]МЕТАЛЛОСТРОЙ  Авг.'!BL48:BM48,'[9]МЕТАЛЛОСТРОЙ  Сент.'!BL48:BM48,'[10]МЕТАЛЛОСТРОЙ  Окт.'!BL48:BM48+'[11]МЕТАЛЛОСТРОЙ  Нояб.'!BL48:BM48,'[11]МЕТАЛЛОСТРОЙ  Нояб.'!BL48:BM48,'[12]МЕТАЛЛОСТРОЙ  Дек.'!BL48:BM48)</f>
        <v>0</v>
      </c>
      <c r="BN53" s="47"/>
      <c r="BO53" s="49">
        <f>SUM('[1]МЕТАЛЛОСТРОЙ Янв.'!BN48:BO48,'[2]МЕТАЛЛОСТРОЙ Февр.'!BN48:BO48,'[3]МЕТАЛЛОСТРОЙ Март'!BN48:BO48,'[4]МЕТАЛЛОСТРОЙ  Апр.'!BN48:BO48,'[5]МЕТАЛЛОСТРОЙ Май'!BN48:BO48,'[6]МЕТАЛЛОСТРОЙ Июнь'!BN48:BO48,'[7]МЕТАЛЛОСТРОЙ  Июль'!BN48:BO48,'[8]МЕТАЛЛОСТРОЙ  Авг.'!BN48:BO48,'[9]МЕТАЛЛОСТРОЙ  Сент.'!BN48:BO48,'[10]МЕТАЛЛОСТРОЙ  Окт.'!BN48:BO48+'[11]МЕТАЛЛОСТРОЙ  Нояб.'!BN48:BO48,'[11]МЕТАЛЛОСТРОЙ  Нояб.'!BN48:BO48,'[12]МЕТАЛЛОСТРОЙ  Дек.'!BN48:BO48)</f>
        <v>0</v>
      </c>
      <c r="BP53" s="47"/>
      <c r="BQ53" s="49">
        <f>SUM('[1]МЕТАЛЛОСТРОЙ Янв.'!BP48:BQ48,'[2]МЕТАЛЛОСТРОЙ Февр.'!BP48:BQ48,'[3]МЕТАЛЛОСТРОЙ Март'!BP48:BQ48,'[4]МЕТАЛЛОСТРОЙ  Апр.'!BP48:BQ48,'[5]МЕТАЛЛОСТРОЙ Май'!BP48:BQ48,'[6]МЕТАЛЛОСТРОЙ Июнь'!BP48:BQ48,'[7]МЕТАЛЛОСТРОЙ  Июль'!BP48:BQ48,'[8]МЕТАЛЛОСТРОЙ  Авг.'!BP48:BQ48,'[9]МЕТАЛЛОСТРОЙ  Сент.'!BP48:BQ48,'[10]МЕТАЛЛОСТРОЙ  Окт.'!BP48:BQ48+'[11]МЕТАЛЛОСТРОЙ  Нояб.'!BP48:BQ48,'[11]МЕТАЛЛОСТРОЙ  Нояб.'!BP48:BQ48,'[12]МЕТАЛЛОСТРОЙ  Дек.'!BP48:BQ48)</f>
        <v>0</v>
      </c>
      <c r="BR53" s="47"/>
      <c r="BS53" s="49">
        <f>SUM('[1]МЕТАЛЛОСТРОЙ Янв.'!BR48:BS48,'[2]МЕТАЛЛОСТРОЙ Февр.'!BR48:BS48,'[3]МЕТАЛЛОСТРОЙ Март'!BR48:BS48,'[4]МЕТАЛЛОСТРОЙ  Апр.'!BR48:BS48,'[5]МЕТАЛЛОСТРОЙ Май'!BR48:BS48,'[6]МЕТАЛЛОСТРОЙ Июнь'!BR48:BS48,'[7]МЕТАЛЛОСТРОЙ  Июль'!BR48:BS48,'[8]МЕТАЛЛОСТРОЙ  Авг.'!BR48:BS48,'[9]МЕТАЛЛОСТРОЙ  Сент.'!BR48:BS48,'[10]МЕТАЛЛОСТРОЙ  Окт.'!BR48:BS48+'[11]МЕТАЛЛОСТРОЙ  Нояб.'!BR48:BS48,'[11]МЕТАЛЛОСТРОЙ  Нояб.'!BR48:BS48,'[12]МЕТАЛЛОСТРОЙ  Дек.'!BR48:BS48)</f>
        <v>0</v>
      </c>
      <c r="BT53" s="47"/>
      <c r="BU53" s="49">
        <f>SUM('[1]МЕТАЛЛОСТРОЙ Янв.'!BT48:BU48,'[2]МЕТАЛЛОСТРОЙ Февр.'!BT48:BU48,'[3]МЕТАЛЛОСТРОЙ Март'!BT48:BU48,'[4]МЕТАЛЛОСТРОЙ  Апр.'!BT48:BU48,'[5]МЕТАЛЛОСТРОЙ Май'!BT48:BU48,'[6]МЕТАЛЛОСТРОЙ Июнь'!BT48:BU48,'[7]МЕТАЛЛОСТРОЙ  Июль'!BT48:BU48,'[8]МЕТАЛЛОСТРОЙ  Авг.'!BT48:BU48,'[9]МЕТАЛЛОСТРОЙ  Сент.'!BT48:BU48,'[10]МЕТАЛЛОСТРОЙ  Окт.'!BT48:BU48+'[11]МЕТАЛЛОСТРОЙ  Нояб.'!BT48:BU48,'[11]МЕТАЛЛОСТРОЙ  Нояб.'!BT48:BU48,'[12]МЕТАЛЛОСТРОЙ  Дек.'!BT48:BU48)</f>
        <v>0</v>
      </c>
      <c r="BV53" s="47"/>
      <c r="BW53" s="49">
        <f>SUM('[1]МЕТАЛЛОСТРОЙ Янв.'!BV48:BW48,'[2]МЕТАЛЛОСТРОЙ Февр.'!BV48:BW48,'[3]МЕТАЛЛОСТРОЙ Март'!BV48:BW48,'[4]МЕТАЛЛОСТРОЙ  Апр.'!BV48:BW48,'[5]МЕТАЛЛОСТРОЙ Май'!BV48:BW48,'[6]МЕТАЛЛОСТРОЙ Июнь'!BV48:BW48,'[7]МЕТАЛЛОСТРОЙ  Июль'!BV48:BW48,'[8]МЕТАЛЛОСТРОЙ  Авг.'!BV48:BW48,'[9]МЕТАЛЛОСТРОЙ  Сент.'!BV48:BW48,'[10]МЕТАЛЛОСТРОЙ  Окт.'!BV48:BW48+'[11]МЕТАЛЛОСТРОЙ  Нояб.'!BV48:BW48,'[11]МЕТАЛЛОСТРОЙ  Нояб.'!BV48:BW48,'[12]МЕТАЛЛОСТРОЙ  Дек.'!BV48:BW48)</f>
        <v>0</v>
      </c>
      <c r="BX53" s="47"/>
      <c r="BY53" s="49">
        <f>SUM('[1]МЕТАЛЛОСТРОЙ Янв.'!BX48:BY48,'[2]МЕТАЛЛОСТРОЙ Февр.'!BX48:BY48,'[3]МЕТАЛЛОСТРОЙ Март'!BX48:BY48,'[4]МЕТАЛЛОСТРОЙ  Апр.'!BX48:BY48,'[5]МЕТАЛЛОСТРОЙ Май'!BX48:BY48,'[6]МЕТАЛЛОСТРОЙ Июнь'!BX48:BY48,'[7]МЕТАЛЛОСТРОЙ  Июль'!BX48:BY48,'[8]МЕТАЛЛОСТРОЙ  Авг.'!BX48:BY48,'[9]МЕТАЛЛОСТРОЙ  Сент.'!BX48:BY48,'[10]МЕТАЛЛОСТРОЙ  Окт.'!BX48:BY48+'[11]МЕТАЛЛОСТРОЙ  Нояб.'!BX48:BY48,'[11]МЕТАЛЛОСТРОЙ  Нояб.'!BX48:BY48,'[12]МЕТАЛЛОСТРОЙ  Дек.'!BX48:BY48)</f>
        <v>0</v>
      </c>
      <c r="BZ53" s="47"/>
      <c r="CA53" s="49">
        <f>SUM('[1]МЕТАЛЛОСТРОЙ Янв.'!BZ48:CA48,'[2]МЕТАЛЛОСТРОЙ Февр.'!BZ48:CA48,'[3]МЕТАЛЛОСТРОЙ Март'!BZ48:CA48,'[4]МЕТАЛЛОСТРОЙ  Апр.'!BZ48:CA48,'[5]МЕТАЛЛОСТРОЙ Май'!BZ48:CA48,'[6]МЕТАЛЛОСТРОЙ Июнь'!BZ48:CA48,'[7]МЕТАЛЛОСТРОЙ  Июль'!BZ48:CA48,'[8]МЕТАЛЛОСТРОЙ  Авг.'!BZ48:CA48,'[9]МЕТАЛЛОСТРОЙ  Сент.'!BZ48:CA48,'[10]МЕТАЛЛОСТРОЙ  Окт.'!BZ48:CA48+'[11]МЕТАЛЛОСТРОЙ  Нояб.'!BZ48:CA48,'[11]МЕТАЛЛОСТРОЙ  Нояб.'!BZ48:CA48,'[12]МЕТАЛЛОСТРОЙ  Дек.'!BZ48:CA48)</f>
        <v>0</v>
      </c>
      <c r="CB53" s="47"/>
      <c r="CC53" s="49">
        <f>SUM('[1]МЕТАЛЛОСТРОЙ Янв.'!CB48:CC48,'[2]МЕТАЛЛОСТРОЙ Февр.'!CB48:CC48,'[3]МЕТАЛЛОСТРОЙ Март'!CB48:CC48,'[4]МЕТАЛЛОСТРОЙ  Апр.'!CB48:CC48,'[5]МЕТАЛЛОСТРОЙ Май'!CB48:CC48,'[6]МЕТАЛЛОСТРОЙ Июнь'!CB48:CC48,'[7]МЕТАЛЛОСТРОЙ  Июль'!CB48:CC48,'[8]МЕТАЛЛОСТРОЙ  Авг.'!CB48:CC48,'[9]МЕТАЛЛОСТРОЙ  Сент.'!CB48:CC48,'[10]МЕТАЛЛОСТРОЙ  Окт.'!CB48:CC48+'[11]МЕТАЛЛОСТРОЙ  Нояб.'!CB48:CC48,'[11]МЕТАЛЛОСТРОЙ  Нояб.'!CB48:CC48,'[12]МЕТАЛЛОСТРОЙ  Дек.'!CB48:CC48)</f>
        <v>0</v>
      </c>
      <c r="CD53" s="47"/>
      <c r="CE53" s="49">
        <f>SUM('[1]МЕТАЛЛОСТРОЙ Янв.'!CD48:CE48,'[2]МЕТАЛЛОСТРОЙ Февр.'!CD48:CE48,'[3]МЕТАЛЛОСТРОЙ Март'!CD48:CE48,'[4]МЕТАЛЛОСТРОЙ  Апр.'!CD48:CE48,'[5]МЕТАЛЛОСТРОЙ Май'!CD48:CE48,'[6]МЕТАЛЛОСТРОЙ Июнь'!CD48:CE48,'[7]МЕТАЛЛОСТРОЙ  Июль'!CD48:CE48,'[8]МЕТАЛЛОСТРОЙ  Авг.'!CD48:CE48,'[9]МЕТАЛЛОСТРОЙ  Сент.'!CD48:CE48,'[10]МЕТАЛЛОСТРОЙ  Окт.'!CD48:CE48+'[11]МЕТАЛЛОСТРОЙ  Нояб.'!CD48:CE48,'[11]МЕТАЛЛОСТРОЙ  Нояб.'!CD48:CE48,'[12]МЕТАЛЛОСТРОЙ  Дек.'!CD48:CE48)</f>
        <v>0</v>
      </c>
      <c r="CF53" s="47"/>
      <c r="CG53" s="49">
        <f>SUM('[1]МЕТАЛЛОСТРОЙ Янв.'!CF48:CG48,'[2]МЕТАЛЛОСТРОЙ Февр.'!CF48:CG48,'[3]МЕТАЛЛОСТРОЙ Март'!CF48:CG48,'[4]МЕТАЛЛОСТРОЙ  Апр.'!CF48:CG48,'[5]МЕТАЛЛОСТРОЙ Май'!CF48:CG48,'[6]МЕТАЛЛОСТРОЙ Июнь'!CF48:CG48,'[7]МЕТАЛЛОСТРОЙ  Июль'!CF48:CG48,'[8]МЕТАЛЛОСТРОЙ  Авг.'!CF48:CG48,'[9]МЕТАЛЛОСТРОЙ  Сент.'!CF48:CG48,'[10]МЕТАЛЛОСТРОЙ  Окт.'!CF48:CG48+'[11]МЕТАЛЛОСТРОЙ  Нояб.'!CF48:CG48,'[11]МЕТАЛЛОСТРОЙ  Нояб.'!CF48:CG48,'[12]МЕТАЛЛОСТРОЙ  Дек.'!CF48:CG48)</f>
        <v>0</v>
      </c>
      <c r="CH53" s="47"/>
      <c r="CI53" s="49">
        <f>SUM('[1]МЕТАЛЛОСТРОЙ Янв.'!CH48:CI48,'[2]МЕТАЛЛОСТРОЙ Февр.'!CH48:CI48,'[3]МЕТАЛЛОСТРОЙ Март'!CH48:CI48,'[4]МЕТАЛЛОСТРОЙ  Апр.'!CH48:CI48,'[5]МЕТАЛЛОСТРОЙ Май'!CH48:CI48,'[6]МЕТАЛЛОСТРОЙ Июнь'!CH48:CI48,'[7]МЕТАЛЛОСТРОЙ  Июль'!CH48:CI48,'[8]МЕТАЛЛОСТРОЙ  Авг.'!CH48:CI48,'[9]МЕТАЛЛОСТРОЙ  Сент.'!CH48:CI48,'[10]МЕТАЛЛОСТРОЙ  Окт.'!CH48:CI48+'[11]МЕТАЛЛОСТРОЙ  Нояб.'!CH48:CI48,'[11]МЕТАЛЛОСТРОЙ  Нояб.'!CH48:CI48,'[12]МЕТАЛЛОСТРОЙ  Дек.'!CH48:CI48)</f>
        <v>0</v>
      </c>
      <c r="CJ53" s="47"/>
      <c r="CK53" s="49">
        <f>SUM('[1]МЕТАЛЛОСТРОЙ Янв.'!CJ48:CK48,'[2]МЕТАЛЛОСТРОЙ Февр.'!CJ48:CK48,'[3]МЕТАЛЛОСТРОЙ Март'!CJ48:CK48,'[4]МЕТАЛЛОСТРОЙ  Апр.'!CJ48:CK48,'[5]МЕТАЛЛОСТРОЙ Май'!CJ48:CK48,'[6]МЕТАЛЛОСТРОЙ Июнь'!CJ48:CK48,'[7]МЕТАЛЛОСТРОЙ  Июль'!CJ48:CK48,'[8]МЕТАЛЛОСТРОЙ  Авг.'!CJ48:CK48,'[9]МЕТАЛЛОСТРОЙ  Сент.'!CJ48:CK48,'[10]МЕТАЛЛОСТРОЙ  Окт.'!CJ48:CK48+'[11]МЕТАЛЛОСТРОЙ  Нояб.'!CJ48:CK48,'[11]МЕТАЛЛОСТРОЙ  Нояб.'!CJ48:CK48,'[12]МЕТАЛЛОСТРОЙ  Дек.'!CJ48:CK48)</f>
        <v>0</v>
      </c>
      <c r="CL53" s="47"/>
      <c r="CM53" s="49">
        <f>SUM('[1]МЕТАЛЛОСТРОЙ Янв.'!CL48:CM48,'[2]МЕТАЛЛОСТРОЙ Февр.'!CL48:CM48,'[3]МЕТАЛЛОСТРОЙ Март'!CL48:CM48,'[4]МЕТАЛЛОСТРОЙ  Апр.'!CL48:CM48,'[5]МЕТАЛЛОСТРОЙ Май'!CL48:CM48,'[6]МЕТАЛЛОСТРОЙ Июнь'!CL48:CM48,'[7]МЕТАЛЛОСТРОЙ  Июль'!CL48:CM48,'[8]МЕТАЛЛОСТРОЙ  Авг.'!CL48:CM48,'[9]МЕТАЛЛОСТРОЙ  Сент.'!CL48:CM48,'[10]МЕТАЛЛОСТРОЙ  Окт.'!CL48:CM48+'[11]МЕТАЛЛОСТРОЙ  Нояб.'!CL48:CM48,'[11]МЕТАЛЛОСТРОЙ  Нояб.'!CL48:CM48,'[12]МЕТАЛЛОСТРОЙ  Дек.'!CL48:CM48)</f>
        <v>0</v>
      </c>
      <c r="CN53" s="47"/>
      <c r="CO53" s="49">
        <f>SUM('[1]МЕТАЛЛОСТРОЙ Янв.'!CN48:CO48,'[2]МЕТАЛЛОСТРОЙ Февр.'!CN48:CO48,'[3]МЕТАЛЛОСТРОЙ Март'!CN48:CO48,'[4]МЕТАЛЛОСТРОЙ  Апр.'!CN48:CO48,'[5]МЕТАЛЛОСТРОЙ Май'!CN48:CO48,'[6]МЕТАЛЛОСТРОЙ Июнь'!CN48:CO48,'[7]МЕТАЛЛОСТРОЙ  Июль'!CN48:CO48,'[8]МЕТАЛЛОСТРОЙ  Авг.'!CN48:CO48,'[9]МЕТАЛЛОСТРОЙ  Сент.'!CN48:CO48,'[10]МЕТАЛЛОСТРОЙ  Окт.'!CN48:CO48+'[11]МЕТАЛЛОСТРОЙ  Нояб.'!CN48:CO48,'[11]МЕТАЛЛОСТРОЙ  Нояб.'!CN48:CO48,'[12]МЕТАЛЛОСТРОЙ  Дек.'!CN48:CO48)</f>
        <v>0</v>
      </c>
      <c r="CQ53" s="94"/>
    </row>
    <row r="54" spans="1:95" ht="15.95" customHeight="1" x14ac:dyDescent="0.25">
      <c r="A54" s="198">
        <v>22</v>
      </c>
      <c r="B54" s="233" t="s">
        <v>36</v>
      </c>
      <c r="C54" s="24" t="s">
        <v>10</v>
      </c>
      <c r="D54" s="47"/>
      <c r="E54" s="49">
        <f>SUM('[1]МЕТАЛЛОСТРОЙ Янв.'!D49:E49,'[2]МЕТАЛЛОСТРОЙ Февр.'!D49:E49,'[3]МЕТАЛЛОСТРОЙ Март'!D49:E49,'[4]МЕТАЛЛОСТРОЙ  Апр.'!D49:E49,'[5]МЕТАЛЛОСТРОЙ Май'!D49:E49,'[6]МЕТАЛЛОСТРОЙ Июнь'!D49:E49,'[7]МЕТАЛЛОСТРОЙ  Июль'!D49:E49,'[8]МЕТАЛЛОСТРОЙ  Авг.'!D49:E49,'[9]МЕТАЛЛОСТРОЙ  Сент.'!D49:E49,'[10]МЕТАЛЛОСТРОЙ  Окт.'!D49:E49+'[11]МЕТАЛЛОСТРОЙ  Нояб.'!D49:E49,'[11]МЕТАЛЛОСТРОЙ  Нояб.'!D49:E49,'[12]МЕТАЛЛОСТРОЙ  Дек.'!D49:E49)</f>
        <v>0</v>
      </c>
      <c r="F54" s="47"/>
      <c r="G54" s="49">
        <f>SUM('[1]МЕТАЛЛОСТРОЙ Янв.'!F49:G49,'[2]МЕТАЛЛОСТРОЙ Февр.'!F49:G49,'[3]МЕТАЛЛОСТРОЙ Март'!F49:G49,'[4]МЕТАЛЛОСТРОЙ  Апр.'!F49:G49,'[5]МЕТАЛЛОСТРОЙ Май'!F49:G49,'[6]МЕТАЛЛОСТРОЙ Июнь'!F49:G49,'[7]МЕТАЛЛОСТРОЙ  Июль'!F49:G49,'[8]МЕТАЛЛОСТРОЙ  Авг.'!F49:G49,'[9]МЕТАЛЛОСТРОЙ  Сент.'!F49:G49,'[10]МЕТАЛЛОСТРОЙ  Окт.'!F49:G49+'[11]МЕТАЛЛОСТРОЙ  Нояб.'!F49:G49,'[11]МЕТАЛЛОСТРОЙ  Нояб.'!F49:G49,'[12]МЕТАЛЛОСТРОЙ  Дек.'!F49:G49)</f>
        <v>0</v>
      </c>
      <c r="H54" s="47"/>
      <c r="I54" s="49">
        <f>SUM('[1]МЕТАЛЛОСТРОЙ Янв.'!H49:I49,'[2]МЕТАЛЛОСТРОЙ Февр.'!H49:I49,'[3]МЕТАЛЛОСТРОЙ Март'!H49:I49,'[4]МЕТАЛЛОСТРОЙ  Апр.'!H49:I49,'[5]МЕТАЛЛОСТРОЙ Май'!H49:I49,'[6]МЕТАЛЛОСТРОЙ Июнь'!H49:I49,'[7]МЕТАЛЛОСТРОЙ  Июль'!H49:I49,'[8]МЕТАЛЛОСТРОЙ  Авг.'!H49:I49,'[9]МЕТАЛЛОСТРОЙ  Сент.'!H49:I49,'[10]МЕТАЛЛОСТРОЙ  Окт.'!H49:I49+'[11]МЕТАЛЛОСТРОЙ  Нояб.'!H49:I49,'[11]МЕТАЛЛОСТРОЙ  Нояб.'!H49:I49,'[12]МЕТАЛЛОСТРОЙ  Дек.'!H49:I49)</f>
        <v>0</v>
      </c>
      <c r="J54" s="47"/>
      <c r="K54" s="49">
        <f>SUM('[1]МЕТАЛЛОСТРОЙ Янв.'!J49:K49,'[2]МЕТАЛЛОСТРОЙ Февр.'!J49:K49,'[3]МЕТАЛЛОСТРОЙ Март'!J49:K49,'[4]МЕТАЛЛОСТРОЙ  Апр.'!J49:K49,'[5]МЕТАЛЛОСТРОЙ Май'!J49:K49,'[6]МЕТАЛЛОСТРОЙ Июнь'!J49:K49,'[7]МЕТАЛЛОСТРОЙ  Июль'!J49:K49,'[8]МЕТАЛЛОСТРОЙ  Авг.'!J49:K49,'[9]МЕТАЛЛОСТРОЙ  Сент.'!J49:K49,'[10]МЕТАЛЛОСТРОЙ  Окт.'!J49:K49+'[11]МЕТАЛЛОСТРОЙ  Нояб.'!J49:K49,'[11]МЕТАЛЛОСТРОЙ  Нояб.'!J49:K49,'[12]МЕТАЛЛОСТРОЙ  Дек.'!J49:K49)</f>
        <v>0</v>
      </c>
      <c r="L54" s="47"/>
      <c r="M54" s="49">
        <f>SUM('[1]МЕТАЛЛОСТРОЙ Янв.'!L49:M49,'[2]МЕТАЛЛОСТРОЙ Февр.'!L49:M49,'[3]МЕТАЛЛОСТРОЙ Март'!L49:M49,'[4]МЕТАЛЛОСТРОЙ  Апр.'!L49:M49,'[5]МЕТАЛЛОСТРОЙ Май'!L49:M49,'[6]МЕТАЛЛОСТРОЙ Июнь'!L49:M49,'[7]МЕТАЛЛОСТРОЙ  Июль'!L49:M49,'[8]МЕТАЛЛОСТРОЙ  Авг.'!L49:M49,'[9]МЕТАЛЛОСТРОЙ  Сент.'!L49:M49,'[10]МЕТАЛЛОСТРОЙ  Окт.'!L49:M49+'[11]МЕТАЛЛОСТРОЙ  Нояб.'!L49:M49,'[11]МЕТАЛЛОСТРОЙ  Нояб.'!L49:M49,'[12]МЕТАЛЛОСТРОЙ  Дек.'!L49:M49)</f>
        <v>0</v>
      </c>
      <c r="N54" s="47"/>
      <c r="O54" s="49">
        <f>SUM('[1]МЕТАЛЛОСТРОЙ Янв.'!N49:O49,'[2]МЕТАЛЛОСТРОЙ Февр.'!N49:O49,'[3]МЕТАЛЛОСТРОЙ Март'!N49:O49,'[4]МЕТАЛЛОСТРОЙ  Апр.'!N49:O49,'[5]МЕТАЛЛОСТРОЙ Май'!N49:O49,'[6]МЕТАЛЛОСТРОЙ Июнь'!N49:O49,'[7]МЕТАЛЛОСТРОЙ  Июль'!N49:O49,'[8]МЕТАЛЛОСТРОЙ  Авг.'!N49:O49,'[9]МЕТАЛЛОСТРОЙ  Сент.'!N49:O49,'[10]МЕТАЛЛОСТРОЙ  Окт.'!N49:O49+'[11]МЕТАЛЛОСТРОЙ  Нояб.'!N49:O49,'[11]МЕТАЛЛОСТРОЙ  Нояб.'!N49:O49,'[12]МЕТАЛЛОСТРОЙ  Дек.'!N49:O49)</f>
        <v>0</v>
      </c>
      <c r="P54" s="47"/>
      <c r="Q54" s="49">
        <f>SUM('[1]МЕТАЛЛОСТРОЙ Янв.'!P49:Q49,'[2]МЕТАЛЛОСТРОЙ Февр.'!P49:Q49,'[3]МЕТАЛЛОСТРОЙ Март'!P49:Q49,'[4]МЕТАЛЛОСТРОЙ  Апр.'!P49:Q49,'[5]МЕТАЛЛОСТРОЙ Май'!P49:Q49,'[6]МЕТАЛЛОСТРОЙ Июнь'!P49:Q49,'[7]МЕТАЛЛОСТРОЙ  Июль'!P49:Q49,'[8]МЕТАЛЛОСТРОЙ  Авг.'!P49:Q49,'[9]МЕТАЛЛОСТРОЙ  Сент.'!P49:Q49,'[10]МЕТАЛЛОСТРОЙ  Окт.'!P49:Q49+'[11]МЕТАЛЛОСТРОЙ  Нояб.'!P49:Q49,'[11]МЕТАЛЛОСТРОЙ  Нояб.'!P49:Q49,'[12]МЕТАЛЛОСТРОЙ  Дек.'!P49:Q49)</f>
        <v>0</v>
      </c>
      <c r="R54" s="47"/>
      <c r="S54" s="49">
        <f>SUM('[1]МЕТАЛЛОСТРОЙ Янв.'!R49:S49,'[2]МЕТАЛЛОСТРОЙ Февр.'!R49:S49,'[3]МЕТАЛЛОСТРОЙ Март'!R49:S49,'[4]МЕТАЛЛОСТРОЙ  Апр.'!R49:S49,'[5]МЕТАЛЛОСТРОЙ Май'!R49:S49,'[6]МЕТАЛЛОСТРОЙ Июнь'!R49:S49,'[7]МЕТАЛЛОСТРОЙ  Июль'!R49:S49,'[8]МЕТАЛЛОСТРОЙ  Авг.'!R49:S49,'[9]МЕТАЛЛОСТРОЙ  Сент.'!R49:S49,'[10]МЕТАЛЛОСТРОЙ  Окт.'!R49:S49+'[11]МЕТАЛЛОСТРОЙ  Нояб.'!R49:S49,'[11]МЕТАЛЛОСТРОЙ  Нояб.'!R49:S49,'[12]МЕТАЛЛОСТРОЙ  Дек.'!R49:S49)</f>
        <v>0</v>
      </c>
      <c r="T54" s="47"/>
      <c r="U54" s="49">
        <f>SUM('[1]МЕТАЛЛОСТРОЙ Янв.'!T49:U49,'[2]МЕТАЛЛОСТРОЙ Февр.'!T49:U49,'[3]МЕТАЛЛОСТРОЙ Март'!T49:U49,'[4]МЕТАЛЛОСТРОЙ  Апр.'!T49:U49,'[5]МЕТАЛЛОСТРОЙ Май'!T49:U49,'[6]МЕТАЛЛОСТРОЙ Июнь'!T49:U49,'[7]МЕТАЛЛОСТРОЙ  Июль'!T49:U49,'[8]МЕТАЛЛОСТРОЙ  Авг.'!T49:U49,'[9]МЕТАЛЛОСТРОЙ  Сент.'!T49:U49,'[10]МЕТАЛЛОСТРОЙ  Окт.'!T49:U49+'[11]МЕТАЛЛОСТРОЙ  Нояб.'!T49:U49,'[11]МЕТАЛЛОСТРОЙ  Нояб.'!T49:U49,'[12]МЕТАЛЛОСТРОЙ  Дек.'!T49:U49)</f>
        <v>0</v>
      </c>
      <c r="V54" s="47"/>
      <c r="W54" s="49">
        <f>SUM('[1]МЕТАЛЛОСТРОЙ Янв.'!V49:W49,'[2]МЕТАЛЛОСТРОЙ Февр.'!V49:W49,'[3]МЕТАЛЛОСТРОЙ Март'!V49:W49,'[4]МЕТАЛЛОСТРОЙ  Апр.'!V49:W49,'[5]МЕТАЛЛОСТРОЙ Май'!V49:W49,'[6]МЕТАЛЛОСТРОЙ Июнь'!V49:W49,'[7]МЕТАЛЛОСТРОЙ  Июль'!V49:W49,'[8]МЕТАЛЛОСТРОЙ  Авг.'!V49:W49,'[9]МЕТАЛЛОСТРОЙ  Сент.'!V49:W49,'[10]МЕТАЛЛОСТРОЙ  Окт.'!V49:W49+'[11]МЕТАЛЛОСТРОЙ  Нояб.'!V49:W49,'[11]МЕТАЛЛОСТРОЙ  Нояб.'!V49:W49,'[12]МЕТАЛЛОСТРОЙ  Дек.'!V49:W49)</f>
        <v>0</v>
      </c>
      <c r="X54" s="47"/>
      <c r="Y54" s="49">
        <f>SUM('[1]МЕТАЛЛОСТРОЙ Янв.'!X49:Y49,'[2]МЕТАЛЛОСТРОЙ Февр.'!X49:Y49,'[3]МЕТАЛЛОСТРОЙ Март'!X49:Y49,'[4]МЕТАЛЛОСТРОЙ  Апр.'!X49:Y49,'[5]МЕТАЛЛОСТРОЙ Май'!X49:Y49,'[6]МЕТАЛЛОСТРОЙ Июнь'!X49:Y49,'[7]МЕТАЛЛОСТРОЙ  Июль'!X49:Y49,'[8]МЕТАЛЛОСТРОЙ  Авг.'!X49:Y49,'[9]МЕТАЛЛОСТРОЙ  Сент.'!X49:Y49,'[10]МЕТАЛЛОСТРОЙ  Окт.'!X49:Y49+'[11]МЕТАЛЛОСТРОЙ  Нояб.'!X49:Y49,'[11]МЕТАЛЛОСТРОЙ  Нояб.'!X49:Y49,'[12]МЕТАЛЛОСТРОЙ  Дек.'!X49:Y49)</f>
        <v>0</v>
      </c>
      <c r="Z54" s="47"/>
      <c r="AA54" s="49">
        <f>SUM('[1]МЕТАЛЛОСТРОЙ Янв.'!Z49:AA49,'[2]МЕТАЛЛОСТРОЙ Февр.'!Z49:AA49,'[3]МЕТАЛЛОСТРОЙ Март'!Z49:AA49,'[4]МЕТАЛЛОСТРОЙ  Апр.'!Z49:AA49,'[5]МЕТАЛЛОСТРОЙ Май'!Z49:AA49,'[6]МЕТАЛЛОСТРОЙ Июнь'!Z49:AA49,'[7]МЕТАЛЛОСТРОЙ  Июль'!Z49:AA49,'[8]МЕТАЛЛОСТРОЙ  Авг.'!Z49:AA49,'[9]МЕТАЛЛОСТРОЙ  Сент.'!Z49:AA49,'[10]МЕТАЛЛОСТРОЙ  Окт.'!Z49:AA49+'[11]МЕТАЛЛОСТРОЙ  Нояб.'!Z49:AA49,'[11]МЕТАЛЛОСТРОЙ  Нояб.'!Z49:AA49,'[12]МЕТАЛЛОСТРОЙ  Дек.'!Z49:AA49)</f>
        <v>0</v>
      </c>
      <c r="AB54" s="47"/>
      <c r="AC54" s="49">
        <f>SUM('[1]МЕТАЛЛОСТРОЙ Янв.'!AB49:AC49,'[2]МЕТАЛЛОСТРОЙ Февр.'!AB49:AC49,'[3]МЕТАЛЛОСТРОЙ Март'!AB49:AC49,'[4]МЕТАЛЛОСТРОЙ  Апр.'!AB49:AC49,'[5]МЕТАЛЛОСТРОЙ Май'!AB49:AC49,'[6]МЕТАЛЛОСТРОЙ Июнь'!AB49:AC49,'[7]МЕТАЛЛОСТРОЙ  Июль'!AB49:AC49,'[8]МЕТАЛЛОСТРОЙ  Авг.'!AB49:AC49,'[9]МЕТАЛЛОСТРОЙ  Сент.'!AB49:AC49,'[10]МЕТАЛЛОСТРОЙ  Окт.'!AB49:AC49+'[11]МЕТАЛЛОСТРОЙ  Нояб.'!AB49:AC49,'[11]МЕТАЛЛОСТРОЙ  Нояб.'!AB49:AC49,'[12]МЕТАЛЛОСТРОЙ  Дек.'!AB49:AC49)</f>
        <v>0</v>
      </c>
      <c r="AD54" s="47"/>
      <c r="AE54" s="49">
        <f>SUM('[1]МЕТАЛЛОСТРОЙ Янв.'!AD49:AE49,'[2]МЕТАЛЛОСТРОЙ Февр.'!AD49:AE49,'[3]МЕТАЛЛОСТРОЙ Март'!AD49:AE49,'[4]МЕТАЛЛОСТРОЙ  Апр.'!AD49:AE49,'[5]МЕТАЛЛОСТРОЙ Май'!AD49:AE49,'[6]МЕТАЛЛОСТРОЙ Июнь'!AD49:AE49,'[7]МЕТАЛЛОСТРОЙ  Июль'!AD49:AE49,'[8]МЕТАЛЛОСТРОЙ  Авг.'!AD49:AE49,'[9]МЕТАЛЛОСТРОЙ  Сент.'!AD49:AE49,'[10]МЕТАЛЛОСТРОЙ  Окт.'!AD49:AE49+'[11]МЕТАЛЛОСТРОЙ  Нояб.'!AD49:AE49,'[11]МЕТАЛЛОСТРОЙ  Нояб.'!AD49:AE49,'[12]МЕТАЛЛОСТРОЙ  Дек.'!AD49:AE49)</f>
        <v>0</v>
      </c>
      <c r="AF54" s="47"/>
      <c r="AG54" s="49">
        <f>SUM('[1]МЕТАЛЛОСТРОЙ Янв.'!AF49:AG49,'[2]МЕТАЛЛОСТРОЙ Февр.'!AF49:AG49,'[3]МЕТАЛЛОСТРОЙ Март'!AF49:AG49,'[4]МЕТАЛЛОСТРОЙ  Апр.'!AF49:AG49,'[5]МЕТАЛЛОСТРОЙ Май'!AF49:AG49,'[6]МЕТАЛЛОСТРОЙ Июнь'!AF49:AG49,'[7]МЕТАЛЛОСТРОЙ  Июль'!AF49:AG49,'[8]МЕТАЛЛОСТРОЙ  Авг.'!AF49:AG49,'[9]МЕТАЛЛОСТРОЙ  Сент.'!AF49:AG49,'[10]МЕТАЛЛОСТРОЙ  Окт.'!AF49:AG49+'[11]МЕТАЛЛОСТРОЙ  Нояб.'!AF49:AG49,'[11]МЕТАЛЛОСТРОЙ  Нояб.'!AF49:AG49,'[12]МЕТАЛЛОСТРОЙ  Дек.'!AF49:AG49)</f>
        <v>0</v>
      </c>
      <c r="AH54" s="47"/>
      <c r="AI54" s="49">
        <f>SUM('[1]МЕТАЛЛОСТРОЙ Янв.'!AH49:AI49,'[2]МЕТАЛЛОСТРОЙ Февр.'!AH49:AI49,'[3]МЕТАЛЛОСТРОЙ Март'!AH49:AI49,'[4]МЕТАЛЛОСТРОЙ  Апр.'!AH49:AI49,'[5]МЕТАЛЛОСТРОЙ Май'!AH49:AI49,'[6]МЕТАЛЛОСТРОЙ Июнь'!AH49:AI49,'[7]МЕТАЛЛОСТРОЙ  Июль'!AH49:AI49,'[8]МЕТАЛЛОСТРОЙ  Авг.'!AH49:AI49,'[9]МЕТАЛЛОСТРОЙ  Сент.'!AH49:AI49,'[10]МЕТАЛЛОСТРОЙ  Окт.'!AH49:AI49+'[11]МЕТАЛЛОСТРОЙ  Нояб.'!AH49:AI49,'[11]МЕТАЛЛОСТРОЙ  Нояб.'!AH49:AI49,'[12]МЕТАЛЛОСТРОЙ  Дек.'!AH49:AI49)</f>
        <v>0</v>
      </c>
      <c r="AJ54" s="47"/>
      <c r="AK54" s="49">
        <f>SUM('[1]МЕТАЛЛОСТРОЙ Янв.'!AJ49:AK49,'[2]МЕТАЛЛОСТРОЙ Февр.'!AJ49:AK49,'[3]МЕТАЛЛОСТРОЙ Март'!AJ49:AK49,'[4]МЕТАЛЛОСТРОЙ  Апр.'!AJ49:AK49,'[5]МЕТАЛЛОСТРОЙ Май'!AJ49:AK49,'[6]МЕТАЛЛОСТРОЙ Июнь'!AJ49:AK49,'[7]МЕТАЛЛОСТРОЙ  Июль'!AJ49:AK49,'[8]МЕТАЛЛОСТРОЙ  Авг.'!AJ49:AK49,'[9]МЕТАЛЛОСТРОЙ  Сент.'!AJ49:AK49,'[10]МЕТАЛЛОСТРОЙ  Окт.'!AJ49:AK49+'[11]МЕТАЛЛОСТРОЙ  Нояб.'!AJ49:AK49,'[11]МЕТАЛЛОСТРОЙ  Нояб.'!AJ49:AK49,'[12]МЕТАЛЛОСТРОЙ  Дек.'!AJ49:AK49)</f>
        <v>0</v>
      </c>
      <c r="AL54" s="47"/>
      <c r="AM54" s="49">
        <f>SUM('[1]МЕТАЛЛОСТРОЙ Янв.'!AL49:AM49,'[2]МЕТАЛЛОСТРОЙ Февр.'!AL49:AM49,'[3]МЕТАЛЛОСТРОЙ Март'!AL49:AM49,'[4]МЕТАЛЛОСТРОЙ  Апр.'!AL49:AM49,'[5]МЕТАЛЛОСТРОЙ Май'!AL49:AM49,'[6]МЕТАЛЛОСТРОЙ Июнь'!AL49:AM49,'[7]МЕТАЛЛОСТРОЙ  Июль'!AL49:AM49,'[8]МЕТАЛЛОСТРОЙ  Авг.'!AL49:AM49,'[9]МЕТАЛЛОСТРОЙ  Сент.'!AL49:AM49,'[10]МЕТАЛЛОСТРОЙ  Окт.'!AL49:AM49+'[11]МЕТАЛЛОСТРОЙ  Нояб.'!AL49:AM49,'[11]МЕТАЛЛОСТРОЙ  Нояб.'!AL49:AM49,'[12]МЕТАЛЛОСТРОЙ  Дек.'!AL49:AM49)</f>
        <v>0</v>
      </c>
      <c r="AN54" s="47"/>
      <c r="AO54" s="49">
        <f>SUM('[1]МЕТАЛЛОСТРОЙ Янв.'!AN49:AO49,'[2]МЕТАЛЛОСТРОЙ Февр.'!AN49:AO49,'[3]МЕТАЛЛОСТРОЙ Март'!AN49:AO49,'[4]МЕТАЛЛОСТРОЙ  Апр.'!AN49:AO49,'[5]МЕТАЛЛОСТРОЙ Май'!AN49:AO49,'[6]МЕТАЛЛОСТРОЙ Июнь'!AN49:AO49,'[7]МЕТАЛЛОСТРОЙ  Июль'!AN49:AO49,'[8]МЕТАЛЛОСТРОЙ  Авг.'!AN49:AO49,'[9]МЕТАЛЛОСТРОЙ  Сент.'!AN49:AO49,'[10]МЕТАЛЛОСТРОЙ  Окт.'!AN49:AO49+'[11]МЕТАЛЛОСТРОЙ  Нояб.'!AN49:AO49,'[11]МЕТАЛЛОСТРОЙ  Нояб.'!AN49:AO49,'[12]МЕТАЛЛОСТРОЙ  Дек.'!AN49:AO49)</f>
        <v>0</v>
      </c>
      <c r="AP54" s="47"/>
      <c r="AQ54" s="49">
        <f>SUM('[1]МЕТАЛЛОСТРОЙ Янв.'!AP49:AQ49,'[2]МЕТАЛЛОСТРОЙ Февр.'!AP49:AQ49,'[3]МЕТАЛЛОСТРОЙ Март'!AP49:AQ49,'[4]МЕТАЛЛОСТРОЙ  Апр.'!AP49:AQ49,'[5]МЕТАЛЛОСТРОЙ Май'!AP49:AQ49,'[6]МЕТАЛЛОСТРОЙ Июнь'!AP49:AQ49,'[7]МЕТАЛЛОСТРОЙ  Июль'!AP49:AQ49,'[8]МЕТАЛЛОСТРОЙ  Авг.'!AP49:AQ49,'[9]МЕТАЛЛОСТРОЙ  Сент.'!AP49:AQ49,'[10]МЕТАЛЛОСТРОЙ  Окт.'!AP49:AQ49+'[11]МЕТАЛЛОСТРОЙ  Нояб.'!AP49:AQ49,'[11]МЕТАЛЛОСТРОЙ  Нояб.'!AP49:AQ49,'[12]МЕТАЛЛОСТРОЙ  Дек.'!AP49:AQ49)</f>
        <v>0</v>
      </c>
      <c r="AR54" s="47"/>
      <c r="AS54" s="49">
        <f>SUM('[1]МЕТАЛЛОСТРОЙ Янв.'!AR49:AS49,'[2]МЕТАЛЛОСТРОЙ Февр.'!AR49:AS49,'[3]МЕТАЛЛОСТРОЙ Март'!AR49:AS49,'[4]МЕТАЛЛОСТРОЙ  Апр.'!AR49:AS49,'[5]МЕТАЛЛОСТРОЙ Май'!AR49:AS49,'[6]МЕТАЛЛОСТРОЙ Июнь'!AR49:AS49,'[7]МЕТАЛЛОСТРОЙ  Июль'!AR49:AS49,'[8]МЕТАЛЛОСТРОЙ  Авг.'!AR49:AS49,'[9]МЕТАЛЛОСТРОЙ  Сент.'!AR49:AS49,'[10]МЕТАЛЛОСТРОЙ  Окт.'!AR49:AS49+'[11]МЕТАЛЛОСТРОЙ  Нояб.'!AR49:AS49,'[11]МЕТАЛЛОСТРОЙ  Нояб.'!AR49:AS49,'[12]МЕТАЛЛОСТРОЙ  Дек.'!AR49:AS49)</f>
        <v>0</v>
      </c>
      <c r="AT54" s="47"/>
      <c r="AU54" s="49">
        <f>SUM('[1]МЕТАЛЛОСТРОЙ Янв.'!AT49:AU49,'[2]МЕТАЛЛОСТРОЙ Февр.'!AT49:AU49,'[3]МЕТАЛЛОСТРОЙ Март'!AT49:AU49,'[4]МЕТАЛЛОСТРОЙ  Апр.'!AT49:AU49,'[5]МЕТАЛЛОСТРОЙ Май'!AT49:AU49,'[6]МЕТАЛЛОСТРОЙ Июнь'!AT49:AU49,'[7]МЕТАЛЛОСТРОЙ  Июль'!AT49:AU49,'[8]МЕТАЛЛОСТРОЙ  Авг.'!AT49:AU49,'[9]МЕТАЛЛОСТРОЙ  Сент.'!AT49:AU49,'[10]МЕТАЛЛОСТРОЙ  Окт.'!AT49:AU49+'[11]МЕТАЛЛОСТРОЙ  Нояб.'!AT49:AU49,'[11]МЕТАЛЛОСТРОЙ  Нояб.'!AT49:AU49,'[12]МЕТАЛЛОСТРОЙ  Дек.'!AT49:AU49)</f>
        <v>0</v>
      </c>
      <c r="AV54" s="47"/>
      <c r="AW54" s="49">
        <f>SUM('[1]МЕТАЛЛОСТРОЙ Янв.'!AV49:AW49,'[2]МЕТАЛЛОСТРОЙ Февр.'!AV49:AW49,'[3]МЕТАЛЛОСТРОЙ Март'!AV49:AW49,'[4]МЕТАЛЛОСТРОЙ  Апр.'!AV49:AW49,'[5]МЕТАЛЛОСТРОЙ Май'!AV49:AW49,'[6]МЕТАЛЛОСТРОЙ Июнь'!AV49:AW49,'[7]МЕТАЛЛОСТРОЙ  Июль'!AV49:AW49,'[8]МЕТАЛЛОСТРОЙ  Авг.'!AV49:AW49,'[9]МЕТАЛЛОСТРОЙ  Сент.'!AV49:AW49,'[10]МЕТАЛЛОСТРОЙ  Окт.'!AV49:AW49+'[11]МЕТАЛЛОСТРОЙ  Нояб.'!AV49:AW49,'[11]МЕТАЛЛОСТРОЙ  Нояб.'!AV49:AW49,'[12]МЕТАЛЛОСТРОЙ  Дек.'!AV49:AW49)</f>
        <v>0</v>
      </c>
      <c r="AX54" s="47"/>
      <c r="AY54" s="49">
        <f>SUM('[1]МЕТАЛЛОСТРОЙ Янв.'!AX49:AY49,'[2]МЕТАЛЛОСТРОЙ Февр.'!AX49:AY49,'[3]МЕТАЛЛОСТРОЙ Март'!AX49:AY49,'[4]МЕТАЛЛОСТРОЙ  Апр.'!AX49:AY49,'[5]МЕТАЛЛОСТРОЙ Май'!AX49:AY49,'[6]МЕТАЛЛОСТРОЙ Июнь'!AX49:AY49,'[7]МЕТАЛЛОСТРОЙ  Июль'!AX49:AY49,'[8]МЕТАЛЛОСТРОЙ  Авг.'!AX49:AY49,'[9]МЕТАЛЛОСТРОЙ  Сент.'!AX49:AY49,'[10]МЕТАЛЛОСТРОЙ  Окт.'!AX49:AY49+'[11]МЕТАЛЛОСТРОЙ  Нояб.'!AX49:AY49,'[11]МЕТАЛЛОСТРОЙ  Нояб.'!AX49:AY49,'[12]МЕТАЛЛОСТРОЙ  Дек.'!AX49:AY49)</f>
        <v>0</v>
      </c>
      <c r="AZ54" s="47"/>
      <c r="BA54" s="49">
        <f>SUM('[1]МЕТАЛЛОСТРОЙ Янв.'!AZ49:BA49,'[2]МЕТАЛЛОСТРОЙ Февр.'!AZ49:BA49,'[3]МЕТАЛЛОСТРОЙ Март'!AZ49:BA49,'[4]МЕТАЛЛОСТРОЙ  Апр.'!AZ49:BA49,'[5]МЕТАЛЛОСТРОЙ Май'!AZ49:BA49,'[6]МЕТАЛЛОСТРОЙ Июнь'!AZ49:BA49,'[7]МЕТАЛЛОСТРОЙ  Июль'!AZ49:BA49,'[8]МЕТАЛЛОСТРОЙ  Авг.'!AZ49:BA49,'[9]МЕТАЛЛОСТРОЙ  Сент.'!AZ49:BA49,'[10]МЕТАЛЛОСТРОЙ  Окт.'!AZ49:BA49+'[11]МЕТАЛЛОСТРОЙ  Нояб.'!AZ49:BA49,'[11]МЕТАЛЛОСТРОЙ  Нояб.'!AZ49:BA49,'[12]МЕТАЛЛОСТРОЙ  Дек.'!AZ49:BA49)</f>
        <v>0</v>
      </c>
      <c r="BB54" s="47"/>
      <c r="BC54" s="49">
        <f>SUM('[1]МЕТАЛЛОСТРОЙ Янв.'!BB49:BC49,'[2]МЕТАЛЛОСТРОЙ Февр.'!BB49:BC49,'[3]МЕТАЛЛОСТРОЙ Март'!BB49:BC49,'[4]МЕТАЛЛОСТРОЙ  Апр.'!BB49:BC49,'[5]МЕТАЛЛОСТРОЙ Май'!BB49:BC49,'[6]МЕТАЛЛОСТРОЙ Июнь'!BB49:BC49,'[7]МЕТАЛЛОСТРОЙ  Июль'!BB49:BC49,'[8]МЕТАЛЛОСТРОЙ  Авг.'!BB49:BC49,'[9]МЕТАЛЛОСТРОЙ  Сент.'!BB49:BC49,'[10]МЕТАЛЛОСТРОЙ  Окт.'!BB49:BC49+'[11]МЕТАЛЛОСТРОЙ  Нояб.'!BB49:BC49,'[11]МЕТАЛЛОСТРОЙ  Нояб.'!BB49:BC49,'[12]МЕТАЛЛОСТРОЙ  Дек.'!BB49:BC49)</f>
        <v>0</v>
      </c>
      <c r="BD54" s="47"/>
      <c r="BE54" s="49">
        <f>SUM('[1]МЕТАЛЛОСТРОЙ Янв.'!BD49:BE49,'[2]МЕТАЛЛОСТРОЙ Февр.'!BD49:BE49,'[3]МЕТАЛЛОСТРОЙ Март'!BD49:BE49,'[4]МЕТАЛЛОСТРОЙ  Апр.'!BD49:BE49,'[5]МЕТАЛЛОСТРОЙ Май'!BD49:BE49,'[6]МЕТАЛЛОСТРОЙ Июнь'!BD49:BE49,'[7]МЕТАЛЛОСТРОЙ  Июль'!BD49:BE49,'[8]МЕТАЛЛОСТРОЙ  Авг.'!BD49:BE49,'[9]МЕТАЛЛОСТРОЙ  Сент.'!BD49:BE49,'[10]МЕТАЛЛОСТРОЙ  Окт.'!BD49:BE49+'[11]МЕТАЛЛОСТРОЙ  Нояб.'!BD49:BE49,'[11]МЕТАЛЛОСТРОЙ  Нояб.'!BD49:BE49,'[12]МЕТАЛЛОСТРОЙ  Дек.'!BD49:BE49)</f>
        <v>0</v>
      </c>
      <c r="BF54" s="47"/>
      <c r="BG54" s="49">
        <f>SUM('[1]МЕТАЛЛОСТРОЙ Янв.'!BF49:BG49,'[2]МЕТАЛЛОСТРОЙ Февр.'!BF49:BG49,'[3]МЕТАЛЛОСТРОЙ Март'!BF49:BG49,'[4]МЕТАЛЛОСТРОЙ  Апр.'!BF49:BG49,'[5]МЕТАЛЛОСТРОЙ Май'!BF49:BG49,'[6]МЕТАЛЛОСТРОЙ Июнь'!BF49:BG49,'[7]МЕТАЛЛОСТРОЙ  Июль'!BF49:BG49,'[8]МЕТАЛЛОСТРОЙ  Авг.'!BF49:BG49,'[9]МЕТАЛЛОСТРОЙ  Сент.'!BF49:BG49,'[10]МЕТАЛЛОСТРОЙ  Окт.'!BF49:BG49+'[11]МЕТАЛЛОСТРОЙ  Нояб.'!BF49:BG49,'[11]МЕТАЛЛОСТРОЙ  Нояб.'!BF49:BG49,'[12]МЕТАЛЛОСТРОЙ  Дек.'!BF49:BG49)</f>
        <v>0</v>
      </c>
      <c r="BH54" s="47"/>
      <c r="BI54" s="49">
        <f>SUM('[1]МЕТАЛЛОСТРОЙ Янв.'!BH49:BI49,'[2]МЕТАЛЛОСТРОЙ Февр.'!BH49:BI49,'[3]МЕТАЛЛОСТРОЙ Март'!BH49:BI49,'[4]МЕТАЛЛОСТРОЙ  Апр.'!BH49:BI49,'[5]МЕТАЛЛОСТРОЙ Май'!BH49:BI49,'[6]МЕТАЛЛОСТРОЙ Июнь'!BH49:BI49,'[7]МЕТАЛЛОСТРОЙ  Июль'!BH49:BI49,'[8]МЕТАЛЛОСТРОЙ  Авг.'!BH49:BI49,'[9]МЕТАЛЛОСТРОЙ  Сент.'!BH49:BI49,'[10]МЕТАЛЛОСТРОЙ  Окт.'!BH49:BI49+'[11]МЕТАЛЛОСТРОЙ  Нояб.'!BH49:BI49,'[11]МЕТАЛЛОСТРОЙ  Нояб.'!BH49:BI49,'[12]МЕТАЛЛОСТРОЙ  Дек.'!BH49:BI49)</f>
        <v>0</v>
      </c>
      <c r="BJ54" s="47"/>
      <c r="BK54" s="49">
        <f>SUM('[1]МЕТАЛЛОСТРОЙ Янв.'!BJ49:BK49,'[2]МЕТАЛЛОСТРОЙ Февр.'!BJ49:BK49,'[3]МЕТАЛЛОСТРОЙ Март'!BJ49:BK49,'[4]МЕТАЛЛОСТРОЙ  Апр.'!BJ49:BK49,'[5]МЕТАЛЛОСТРОЙ Май'!BJ49:BK49,'[6]МЕТАЛЛОСТРОЙ Июнь'!BJ49:BK49,'[7]МЕТАЛЛОСТРОЙ  Июль'!BJ49:BK49,'[8]МЕТАЛЛОСТРОЙ  Авг.'!BJ49:BK49,'[9]МЕТАЛЛОСТРОЙ  Сент.'!BJ49:BK49,'[10]МЕТАЛЛОСТРОЙ  Окт.'!BJ49:BK49+'[11]МЕТАЛЛОСТРОЙ  Нояб.'!BJ49:BK49,'[11]МЕТАЛЛОСТРОЙ  Нояб.'!BJ49:BK49,'[12]МЕТАЛЛОСТРОЙ  Дек.'!BJ49:BK49)</f>
        <v>0</v>
      </c>
      <c r="BL54" s="47"/>
      <c r="BM54" s="49">
        <f>SUM('[1]МЕТАЛЛОСТРОЙ Янв.'!BL49:BM49,'[2]МЕТАЛЛОСТРОЙ Февр.'!BL49:BM49,'[3]МЕТАЛЛОСТРОЙ Март'!BL49:BM49,'[4]МЕТАЛЛОСТРОЙ  Апр.'!BL49:BM49,'[5]МЕТАЛЛОСТРОЙ Май'!BL49:BM49,'[6]МЕТАЛЛОСТРОЙ Июнь'!BL49:BM49,'[7]МЕТАЛЛОСТРОЙ  Июль'!BL49:BM49,'[8]МЕТАЛЛОСТРОЙ  Авг.'!BL49:BM49,'[9]МЕТАЛЛОСТРОЙ  Сент.'!BL49:BM49,'[10]МЕТАЛЛОСТРОЙ  Окт.'!BL49:BM49+'[11]МЕТАЛЛОСТРОЙ  Нояб.'!BL49:BM49,'[11]МЕТАЛЛОСТРОЙ  Нояб.'!BL49:BM49,'[12]МЕТАЛЛОСТРОЙ  Дек.'!BL49:BM49)</f>
        <v>0</v>
      </c>
      <c r="BN54" s="47"/>
      <c r="BO54" s="49">
        <f>SUM('[1]МЕТАЛЛОСТРОЙ Янв.'!BN49:BO49,'[2]МЕТАЛЛОСТРОЙ Февр.'!BN49:BO49,'[3]МЕТАЛЛОСТРОЙ Март'!BN49:BO49,'[4]МЕТАЛЛОСТРОЙ  Апр.'!BN49:BO49,'[5]МЕТАЛЛОСТРОЙ Май'!BN49:BO49,'[6]МЕТАЛЛОСТРОЙ Июнь'!BN49:BO49,'[7]МЕТАЛЛОСТРОЙ  Июль'!BN49:BO49,'[8]МЕТАЛЛОСТРОЙ  Авг.'!BN49:BO49,'[9]МЕТАЛЛОСТРОЙ  Сент.'!BN49:BO49,'[10]МЕТАЛЛОСТРОЙ  Окт.'!BN49:BO49+'[11]МЕТАЛЛОСТРОЙ  Нояб.'!BN49:BO49,'[11]МЕТАЛЛОСТРОЙ  Нояб.'!BN49:BO49,'[12]МЕТАЛЛОСТРОЙ  Дек.'!BN49:BO49)</f>
        <v>0</v>
      </c>
      <c r="BP54" s="47"/>
      <c r="BQ54" s="49">
        <f>SUM('[1]МЕТАЛЛОСТРОЙ Янв.'!BP49:BQ49,'[2]МЕТАЛЛОСТРОЙ Февр.'!BP49:BQ49,'[3]МЕТАЛЛОСТРОЙ Март'!BP49:BQ49,'[4]МЕТАЛЛОСТРОЙ  Апр.'!BP49:BQ49,'[5]МЕТАЛЛОСТРОЙ Май'!BP49:BQ49,'[6]МЕТАЛЛОСТРОЙ Июнь'!BP49:BQ49,'[7]МЕТАЛЛОСТРОЙ  Июль'!BP49:BQ49,'[8]МЕТАЛЛОСТРОЙ  Авг.'!BP49:BQ49,'[9]МЕТАЛЛОСТРОЙ  Сент.'!BP49:BQ49,'[10]МЕТАЛЛОСТРОЙ  Окт.'!BP49:BQ49+'[11]МЕТАЛЛОСТРОЙ  Нояб.'!BP49:BQ49,'[11]МЕТАЛЛОСТРОЙ  Нояб.'!BP49:BQ49,'[12]МЕТАЛЛОСТРОЙ  Дек.'!BP49:BQ49)</f>
        <v>0</v>
      </c>
      <c r="BR54" s="47"/>
      <c r="BS54" s="49">
        <f>SUM('[1]МЕТАЛЛОСТРОЙ Янв.'!BR49:BS49,'[2]МЕТАЛЛОСТРОЙ Февр.'!BR49:BS49,'[3]МЕТАЛЛОСТРОЙ Март'!BR49:BS49,'[4]МЕТАЛЛОСТРОЙ  Апр.'!BR49:BS49,'[5]МЕТАЛЛОСТРОЙ Май'!BR49:BS49,'[6]МЕТАЛЛОСТРОЙ Июнь'!BR49:BS49,'[7]МЕТАЛЛОСТРОЙ  Июль'!BR49:BS49,'[8]МЕТАЛЛОСТРОЙ  Авг.'!BR49:BS49,'[9]МЕТАЛЛОСТРОЙ  Сент.'!BR49:BS49,'[10]МЕТАЛЛОСТРОЙ  Окт.'!BR49:BS49+'[11]МЕТАЛЛОСТРОЙ  Нояб.'!BR49:BS49,'[11]МЕТАЛЛОСТРОЙ  Нояб.'!BR49:BS49,'[12]МЕТАЛЛОСТРОЙ  Дек.'!BR49:BS49)</f>
        <v>0</v>
      </c>
      <c r="BT54" s="47"/>
      <c r="BU54" s="49">
        <f>SUM('[1]МЕТАЛЛОСТРОЙ Янв.'!BT49:BU49,'[2]МЕТАЛЛОСТРОЙ Февр.'!BT49:BU49,'[3]МЕТАЛЛОСТРОЙ Март'!BT49:BU49,'[4]МЕТАЛЛОСТРОЙ  Апр.'!BT49:BU49,'[5]МЕТАЛЛОСТРОЙ Май'!BT49:BU49,'[6]МЕТАЛЛОСТРОЙ Июнь'!BT49:BU49,'[7]МЕТАЛЛОСТРОЙ  Июль'!BT49:BU49,'[8]МЕТАЛЛОСТРОЙ  Авг.'!BT49:BU49,'[9]МЕТАЛЛОСТРОЙ  Сент.'!BT49:BU49,'[10]МЕТАЛЛОСТРОЙ  Окт.'!BT49:BU49+'[11]МЕТАЛЛОСТРОЙ  Нояб.'!BT49:BU49,'[11]МЕТАЛЛОСТРОЙ  Нояб.'!BT49:BU49,'[12]МЕТАЛЛОСТРОЙ  Дек.'!BT49:BU49)</f>
        <v>0</v>
      </c>
      <c r="BV54" s="47"/>
      <c r="BW54" s="49">
        <f>SUM('[1]МЕТАЛЛОСТРОЙ Янв.'!BV49:BW49,'[2]МЕТАЛЛОСТРОЙ Февр.'!BV49:BW49,'[3]МЕТАЛЛОСТРОЙ Март'!BV49:BW49,'[4]МЕТАЛЛОСТРОЙ  Апр.'!BV49:BW49,'[5]МЕТАЛЛОСТРОЙ Май'!BV49:BW49,'[6]МЕТАЛЛОСТРОЙ Июнь'!BV49:BW49,'[7]МЕТАЛЛОСТРОЙ  Июль'!BV49:BW49,'[8]МЕТАЛЛОСТРОЙ  Авг.'!BV49:BW49,'[9]МЕТАЛЛОСТРОЙ  Сент.'!BV49:BW49,'[10]МЕТАЛЛОСТРОЙ  Окт.'!BV49:BW49+'[11]МЕТАЛЛОСТРОЙ  Нояб.'!BV49:BW49,'[11]МЕТАЛЛОСТРОЙ  Нояб.'!BV49:BW49,'[12]МЕТАЛЛОСТРОЙ  Дек.'!BV49:BW49)</f>
        <v>0</v>
      </c>
      <c r="BX54" s="47"/>
      <c r="BY54" s="49">
        <f>SUM('[1]МЕТАЛЛОСТРОЙ Янв.'!BX49:BY49,'[2]МЕТАЛЛОСТРОЙ Февр.'!BX49:BY49,'[3]МЕТАЛЛОСТРОЙ Март'!BX49:BY49,'[4]МЕТАЛЛОСТРОЙ  Апр.'!BX49:BY49,'[5]МЕТАЛЛОСТРОЙ Май'!BX49:BY49,'[6]МЕТАЛЛОСТРОЙ Июнь'!BX49:BY49,'[7]МЕТАЛЛОСТРОЙ  Июль'!BX49:BY49,'[8]МЕТАЛЛОСТРОЙ  Авг.'!BX49:BY49,'[9]МЕТАЛЛОСТРОЙ  Сент.'!BX49:BY49,'[10]МЕТАЛЛОСТРОЙ  Окт.'!BX49:BY49+'[11]МЕТАЛЛОСТРОЙ  Нояб.'!BX49:BY49,'[11]МЕТАЛЛОСТРОЙ  Нояб.'!BX49:BY49,'[12]МЕТАЛЛОСТРОЙ  Дек.'!BX49:BY49)</f>
        <v>0</v>
      </c>
      <c r="BZ54" s="47"/>
      <c r="CA54" s="49">
        <f>SUM('[1]МЕТАЛЛОСТРОЙ Янв.'!BZ49:CA49,'[2]МЕТАЛЛОСТРОЙ Февр.'!BZ49:CA49,'[3]МЕТАЛЛОСТРОЙ Март'!BZ49:CA49,'[4]МЕТАЛЛОСТРОЙ  Апр.'!BZ49:CA49,'[5]МЕТАЛЛОСТРОЙ Май'!BZ49:CA49,'[6]МЕТАЛЛОСТРОЙ Июнь'!BZ49:CA49,'[7]МЕТАЛЛОСТРОЙ  Июль'!BZ49:CA49,'[8]МЕТАЛЛОСТРОЙ  Авг.'!BZ49:CA49,'[9]МЕТАЛЛОСТРОЙ  Сент.'!BZ49:CA49,'[10]МЕТАЛЛОСТРОЙ  Окт.'!BZ49:CA49+'[11]МЕТАЛЛОСТРОЙ  Нояб.'!BZ49:CA49,'[11]МЕТАЛЛОСТРОЙ  Нояб.'!BZ49:CA49,'[12]МЕТАЛЛОСТРОЙ  Дек.'!BZ49:CA49)</f>
        <v>0</v>
      </c>
      <c r="CB54" s="47"/>
      <c r="CC54" s="49">
        <f>SUM('[1]МЕТАЛЛОСТРОЙ Янв.'!CB49:CC49,'[2]МЕТАЛЛОСТРОЙ Февр.'!CB49:CC49,'[3]МЕТАЛЛОСТРОЙ Март'!CB49:CC49,'[4]МЕТАЛЛОСТРОЙ  Апр.'!CB49:CC49,'[5]МЕТАЛЛОСТРОЙ Май'!CB49:CC49,'[6]МЕТАЛЛОСТРОЙ Июнь'!CB49:CC49,'[7]МЕТАЛЛОСТРОЙ  Июль'!CB49:CC49,'[8]МЕТАЛЛОСТРОЙ  Авг.'!CB49:CC49,'[9]МЕТАЛЛОСТРОЙ  Сент.'!CB49:CC49,'[10]МЕТАЛЛОСТРОЙ  Окт.'!CB49:CC49+'[11]МЕТАЛЛОСТРОЙ  Нояб.'!CB49:CC49,'[11]МЕТАЛЛОСТРОЙ  Нояб.'!CB49:CC49,'[12]МЕТАЛЛОСТРОЙ  Дек.'!CB49:CC49)</f>
        <v>0</v>
      </c>
      <c r="CD54" s="47"/>
      <c r="CE54" s="49">
        <f>SUM('[1]МЕТАЛЛОСТРОЙ Янв.'!CD49:CE49,'[2]МЕТАЛЛОСТРОЙ Февр.'!CD49:CE49,'[3]МЕТАЛЛОСТРОЙ Март'!CD49:CE49,'[4]МЕТАЛЛОСТРОЙ  Апр.'!CD49:CE49,'[5]МЕТАЛЛОСТРОЙ Май'!CD49:CE49,'[6]МЕТАЛЛОСТРОЙ Июнь'!CD49:CE49,'[7]МЕТАЛЛОСТРОЙ  Июль'!CD49:CE49,'[8]МЕТАЛЛОСТРОЙ  Авг.'!CD49:CE49,'[9]МЕТАЛЛОСТРОЙ  Сент.'!CD49:CE49,'[10]МЕТАЛЛОСТРОЙ  Окт.'!CD49:CE49+'[11]МЕТАЛЛОСТРОЙ  Нояб.'!CD49:CE49,'[11]МЕТАЛЛОСТРОЙ  Нояб.'!CD49:CE49,'[12]МЕТАЛЛОСТРОЙ  Дек.'!CD49:CE49)</f>
        <v>0</v>
      </c>
      <c r="CF54" s="47"/>
      <c r="CG54" s="49">
        <f>SUM('[1]МЕТАЛЛОСТРОЙ Янв.'!CF49:CG49,'[2]МЕТАЛЛОСТРОЙ Февр.'!CF49:CG49,'[3]МЕТАЛЛОСТРОЙ Март'!CF49:CG49,'[4]МЕТАЛЛОСТРОЙ  Апр.'!CF49:CG49,'[5]МЕТАЛЛОСТРОЙ Май'!CF49:CG49,'[6]МЕТАЛЛОСТРОЙ Июнь'!CF49:CG49,'[7]МЕТАЛЛОСТРОЙ  Июль'!CF49:CG49,'[8]МЕТАЛЛОСТРОЙ  Авг.'!CF49:CG49,'[9]МЕТАЛЛОСТРОЙ  Сент.'!CF49:CG49,'[10]МЕТАЛЛОСТРОЙ  Окт.'!CF49:CG49+'[11]МЕТАЛЛОСТРОЙ  Нояб.'!CF49:CG49,'[11]МЕТАЛЛОСТРОЙ  Нояб.'!CF49:CG49,'[12]МЕТАЛЛОСТРОЙ  Дек.'!CF49:CG49)</f>
        <v>0</v>
      </c>
      <c r="CH54" s="47"/>
      <c r="CI54" s="49">
        <f>SUM('[1]МЕТАЛЛОСТРОЙ Янв.'!CH49:CI49,'[2]МЕТАЛЛОСТРОЙ Февр.'!CH49:CI49,'[3]МЕТАЛЛОСТРОЙ Март'!CH49:CI49,'[4]МЕТАЛЛОСТРОЙ  Апр.'!CH49:CI49,'[5]МЕТАЛЛОСТРОЙ Май'!CH49:CI49,'[6]МЕТАЛЛОСТРОЙ Июнь'!CH49:CI49,'[7]МЕТАЛЛОСТРОЙ  Июль'!CH49:CI49,'[8]МЕТАЛЛОСТРОЙ  Авг.'!CH49:CI49,'[9]МЕТАЛЛОСТРОЙ  Сент.'!CH49:CI49,'[10]МЕТАЛЛОСТРОЙ  Окт.'!CH49:CI49+'[11]МЕТАЛЛОСТРОЙ  Нояб.'!CH49:CI49,'[11]МЕТАЛЛОСТРОЙ  Нояб.'!CH49:CI49,'[12]МЕТАЛЛОСТРОЙ  Дек.'!CH49:CI49)</f>
        <v>0</v>
      </c>
      <c r="CJ54" s="47"/>
      <c r="CK54" s="49">
        <f>SUM('[1]МЕТАЛЛОСТРОЙ Янв.'!CJ49:CK49,'[2]МЕТАЛЛОСТРОЙ Февр.'!CJ49:CK49,'[3]МЕТАЛЛОСТРОЙ Март'!CJ49:CK49,'[4]МЕТАЛЛОСТРОЙ  Апр.'!CJ49:CK49,'[5]МЕТАЛЛОСТРОЙ Май'!CJ49:CK49,'[6]МЕТАЛЛОСТРОЙ Июнь'!CJ49:CK49,'[7]МЕТАЛЛОСТРОЙ  Июль'!CJ49:CK49,'[8]МЕТАЛЛОСТРОЙ  Авг.'!CJ49:CK49,'[9]МЕТАЛЛОСТРОЙ  Сент.'!CJ49:CK49,'[10]МЕТАЛЛОСТРОЙ  Окт.'!CJ49:CK49+'[11]МЕТАЛЛОСТРОЙ  Нояб.'!CJ49:CK49,'[11]МЕТАЛЛОСТРОЙ  Нояб.'!CJ49:CK49,'[12]МЕТАЛЛОСТРОЙ  Дек.'!CJ49:CK49)</f>
        <v>0</v>
      </c>
      <c r="CL54" s="47"/>
      <c r="CM54" s="49">
        <f>SUM('[1]МЕТАЛЛОСТРОЙ Янв.'!CL49:CM49,'[2]МЕТАЛЛОСТРОЙ Февр.'!CL49:CM49,'[3]МЕТАЛЛОСТРОЙ Март'!CL49:CM49,'[4]МЕТАЛЛОСТРОЙ  Апр.'!CL49:CM49,'[5]МЕТАЛЛОСТРОЙ Май'!CL49:CM49,'[6]МЕТАЛЛОСТРОЙ Июнь'!CL49:CM49,'[7]МЕТАЛЛОСТРОЙ  Июль'!CL49:CM49,'[8]МЕТАЛЛОСТРОЙ  Авг.'!CL49:CM49,'[9]МЕТАЛЛОСТРОЙ  Сент.'!CL49:CM49,'[10]МЕТАЛЛОСТРОЙ  Окт.'!CL49:CM49+'[11]МЕТАЛЛОСТРОЙ  Нояб.'!CL49:CM49,'[11]МЕТАЛЛОСТРОЙ  Нояб.'!CL49:CM49,'[12]МЕТАЛЛОСТРОЙ  Дек.'!CL49:CM49)</f>
        <v>0</v>
      </c>
      <c r="CN54" s="47"/>
      <c r="CO54" s="49">
        <f>SUM('[1]МЕТАЛЛОСТРОЙ Янв.'!CN49:CO49,'[2]МЕТАЛЛОСТРОЙ Февр.'!CN49:CO49,'[3]МЕТАЛЛОСТРОЙ Март'!CN49:CO49,'[4]МЕТАЛЛОСТРОЙ  Апр.'!CN49:CO49,'[5]МЕТАЛЛОСТРОЙ Май'!CN49:CO49,'[6]МЕТАЛЛОСТРОЙ Июнь'!CN49:CO49,'[7]МЕТАЛЛОСТРОЙ  Июль'!CN49:CO49,'[8]МЕТАЛЛОСТРОЙ  Авг.'!CN49:CO49,'[9]МЕТАЛЛОСТРОЙ  Сент.'!CN49:CO49,'[10]МЕТАЛЛОСТРОЙ  Окт.'!CN49:CO49+'[11]МЕТАЛЛОСТРОЙ  Нояб.'!CN49:CO49,'[11]МЕТАЛЛОСТРОЙ  Нояб.'!CN49:CO49,'[12]МЕТАЛЛОСТРОЙ  Дек.'!CN49:CO49)</f>
        <v>0</v>
      </c>
      <c r="CQ54" s="94"/>
    </row>
    <row r="55" spans="1:95" ht="15.95" customHeight="1" x14ac:dyDescent="0.25">
      <c r="A55" s="198"/>
      <c r="B55" s="233"/>
      <c r="C55" s="22" t="s">
        <v>20</v>
      </c>
      <c r="D55" s="47"/>
      <c r="E55" s="49">
        <f>SUM('[1]МЕТАЛЛОСТРОЙ Янв.'!D50:E50,'[2]МЕТАЛЛОСТРОЙ Февр.'!D50:E50,'[3]МЕТАЛЛОСТРОЙ Март'!D50:E50,'[4]МЕТАЛЛОСТРОЙ  Апр.'!D50:E50,'[5]МЕТАЛЛОСТРОЙ Май'!D50:E50,'[6]МЕТАЛЛОСТРОЙ Июнь'!D50:E50,'[7]МЕТАЛЛОСТРОЙ  Июль'!D50:E50,'[8]МЕТАЛЛОСТРОЙ  Авг.'!D50:E50,'[9]МЕТАЛЛОСТРОЙ  Сент.'!D50:E50,'[10]МЕТАЛЛОСТРОЙ  Окт.'!D50:E50+'[11]МЕТАЛЛОСТРОЙ  Нояб.'!D50:E50,'[11]МЕТАЛЛОСТРОЙ  Нояб.'!D50:E50,'[12]МЕТАЛЛОСТРОЙ  Дек.'!D50:E50)</f>
        <v>0</v>
      </c>
      <c r="F55" s="47"/>
      <c r="G55" s="49">
        <f>SUM('[1]МЕТАЛЛОСТРОЙ Янв.'!F50:G50,'[2]МЕТАЛЛОСТРОЙ Февр.'!F50:G50,'[3]МЕТАЛЛОСТРОЙ Март'!F50:G50,'[4]МЕТАЛЛОСТРОЙ  Апр.'!F50:G50,'[5]МЕТАЛЛОСТРОЙ Май'!F50:G50,'[6]МЕТАЛЛОСТРОЙ Июнь'!F50:G50,'[7]МЕТАЛЛОСТРОЙ  Июль'!F50:G50,'[8]МЕТАЛЛОСТРОЙ  Авг.'!F50:G50,'[9]МЕТАЛЛОСТРОЙ  Сент.'!F50:G50,'[10]МЕТАЛЛОСТРОЙ  Окт.'!F50:G50+'[11]МЕТАЛЛОСТРОЙ  Нояб.'!F50:G50,'[11]МЕТАЛЛОСТРОЙ  Нояб.'!F50:G50,'[12]МЕТАЛЛОСТРОЙ  Дек.'!F50:G50)</f>
        <v>0</v>
      </c>
      <c r="H55" s="47"/>
      <c r="I55" s="49">
        <f>SUM('[1]МЕТАЛЛОСТРОЙ Янв.'!H50:I50,'[2]МЕТАЛЛОСТРОЙ Февр.'!H50:I50,'[3]МЕТАЛЛОСТРОЙ Март'!H50:I50,'[4]МЕТАЛЛОСТРОЙ  Апр.'!H50:I50,'[5]МЕТАЛЛОСТРОЙ Май'!H50:I50,'[6]МЕТАЛЛОСТРОЙ Июнь'!H50:I50,'[7]МЕТАЛЛОСТРОЙ  Июль'!H50:I50,'[8]МЕТАЛЛОСТРОЙ  Авг.'!H50:I50,'[9]МЕТАЛЛОСТРОЙ  Сент.'!H50:I50,'[10]МЕТАЛЛОСТРОЙ  Окт.'!H50:I50+'[11]МЕТАЛЛОСТРОЙ  Нояб.'!H50:I50,'[11]МЕТАЛЛОСТРОЙ  Нояб.'!H50:I50,'[12]МЕТАЛЛОСТРОЙ  Дек.'!H50:I50)</f>
        <v>0</v>
      </c>
      <c r="J55" s="47"/>
      <c r="K55" s="49">
        <f>SUM('[1]МЕТАЛЛОСТРОЙ Янв.'!J50:K50,'[2]МЕТАЛЛОСТРОЙ Февр.'!J50:K50,'[3]МЕТАЛЛОСТРОЙ Март'!J50:K50,'[4]МЕТАЛЛОСТРОЙ  Апр.'!J50:K50,'[5]МЕТАЛЛОСТРОЙ Май'!J50:K50,'[6]МЕТАЛЛОСТРОЙ Июнь'!J50:K50,'[7]МЕТАЛЛОСТРОЙ  Июль'!J50:K50,'[8]МЕТАЛЛОСТРОЙ  Авг.'!J50:K50,'[9]МЕТАЛЛОСТРОЙ  Сент.'!J50:K50,'[10]МЕТАЛЛОСТРОЙ  Окт.'!J50:K50+'[11]МЕТАЛЛОСТРОЙ  Нояб.'!J50:K50,'[11]МЕТАЛЛОСТРОЙ  Нояб.'!J50:K50,'[12]МЕТАЛЛОСТРОЙ  Дек.'!J50:K50)</f>
        <v>0</v>
      </c>
      <c r="L55" s="47"/>
      <c r="M55" s="49">
        <f>SUM('[1]МЕТАЛЛОСТРОЙ Янв.'!L50:M50,'[2]МЕТАЛЛОСТРОЙ Февр.'!L50:M50,'[3]МЕТАЛЛОСТРОЙ Март'!L50:M50,'[4]МЕТАЛЛОСТРОЙ  Апр.'!L50:M50,'[5]МЕТАЛЛОСТРОЙ Май'!L50:M50,'[6]МЕТАЛЛОСТРОЙ Июнь'!L50:M50,'[7]МЕТАЛЛОСТРОЙ  Июль'!L50:M50,'[8]МЕТАЛЛОСТРОЙ  Авг.'!L50:M50,'[9]МЕТАЛЛОСТРОЙ  Сент.'!L50:M50,'[10]МЕТАЛЛОСТРОЙ  Окт.'!L50:M50+'[11]МЕТАЛЛОСТРОЙ  Нояб.'!L50:M50,'[11]МЕТАЛЛОСТРОЙ  Нояб.'!L50:M50,'[12]МЕТАЛЛОСТРОЙ  Дек.'!L50:M50)</f>
        <v>0</v>
      </c>
      <c r="N55" s="47"/>
      <c r="O55" s="49">
        <f>SUM('[1]МЕТАЛЛОСТРОЙ Янв.'!N50:O50,'[2]МЕТАЛЛОСТРОЙ Февр.'!N50:O50,'[3]МЕТАЛЛОСТРОЙ Март'!N50:O50,'[4]МЕТАЛЛОСТРОЙ  Апр.'!N50:O50,'[5]МЕТАЛЛОСТРОЙ Май'!N50:O50,'[6]МЕТАЛЛОСТРОЙ Июнь'!N50:O50,'[7]МЕТАЛЛОСТРОЙ  Июль'!N50:O50,'[8]МЕТАЛЛОСТРОЙ  Авг.'!N50:O50,'[9]МЕТАЛЛОСТРОЙ  Сент.'!N50:O50,'[10]МЕТАЛЛОСТРОЙ  Окт.'!N50:O50+'[11]МЕТАЛЛОСТРОЙ  Нояб.'!N50:O50,'[11]МЕТАЛЛОСТРОЙ  Нояб.'!N50:O50,'[12]МЕТАЛЛОСТРОЙ  Дек.'!N50:O50)</f>
        <v>0</v>
      </c>
      <c r="P55" s="47"/>
      <c r="Q55" s="49">
        <f>SUM('[1]МЕТАЛЛОСТРОЙ Янв.'!P50:Q50,'[2]МЕТАЛЛОСТРОЙ Февр.'!P50:Q50,'[3]МЕТАЛЛОСТРОЙ Март'!P50:Q50,'[4]МЕТАЛЛОСТРОЙ  Апр.'!P50:Q50,'[5]МЕТАЛЛОСТРОЙ Май'!P50:Q50,'[6]МЕТАЛЛОСТРОЙ Июнь'!P50:Q50,'[7]МЕТАЛЛОСТРОЙ  Июль'!P50:Q50,'[8]МЕТАЛЛОСТРОЙ  Авг.'!P50:Q50,'[9]МЕТАЛЛОСТРОЙ  Сент.'!P50:Q50,'[10]МЕТАЛЛОСТРОЙ  Окт.'!P50:Q50+'[11]МЕТАЛЛОСТРОЙ  Нояб.'!P50:Q50,'[11]МЕТАЛЛОСТРОЙ  Нояб.'!P50:Q50,'[12]МЕТАЛЛОСТРОЙ  Дек.'!P50:Q50)</f>
        <v>0</v>
      </c>
      <c r="R55" s="47"/>
      <c r="S55" s="49">
        <f>SUM('[1]МЕТАЛЛОСТРОЙ Янв.'!R50:S50,'[2]МЕТАЛЛОСТРОЙ Февр.'!R50:S50,'[3]МЕТАЛЛОСТРОЙ Март'!R50:S50,'[4]МЕТАЛЛОСТРОЙ  Апр.'!R50:S50,'[5]МЕТАЛЛОСТРОЙ Май'!R50:S50,'[6]МЕТАЛЛОСТРОЙ Июнь'!R50:S50,'[7]МЕТАЛЛОСТРОЙ  Июль'!R50:S50,'[8]МЕТАЛЛОСТРОЙ  Авг.'!R50:S50,'[9]МЕТАЛЛОСТРОЙ  Сент.'!R50:S50,'[10]МЕТАЛЛОСТРОЙ  Окт.'!R50:S50+'[11]МЕТАЛЛОСТРОЙ  Нояб.'!R50:S50,'[11]МЕТАЛЛОСТРОЙ  Нояб.'!R50:S50,'[12]МЕТАЛЛОСТРОЙ  Дек.'!R50:S50)</f>
        <v>0</v>
      </c>
      <c r="T55" s="47"/>
      <c r="U55" s="49">
        <f>SUM('[1]МЕТАЛЛОСТРОЙ Янв.'!T50:U50,'[2]МЕТАЛЛОСТРОЙ Февр.'!T50:U50,'[3]МЕТАЛЛОСТРОЙ Март'!T50:U50,'[4]МЕТАЛЛОСТРОЙ  Апр.'!T50:U50,'[5]МЕТАЛЛОСТРОЙ Май'!T50:U50,'[6]МЕТАЛЛОСТРОЙ Июнь'!T50:U50,'[7]МЕТАЛЛОСТРОЙ  Июль'!T50:U50,'[8]МЕТАЛЛОСТРОЙ  Авг.'!T50:U50,'[9]МЕТАЛЛОСТРОЙ  Сент.'!T50:U50,'[10]МЕТАЛЛОСТРОЙ  Окт.'!T50:U50+'[11]МЕТАЛЛОСТРОЙ  Нояб.'!T50:U50,'[11]МЕТАЛЛОСТРОЙ  Нояб.'!T50:U50,'[12]МЕТАЛЛОСТРОЙ  Дек.'!T50:U50)</f>
        <v>0</v>
      </c>
      <c r="V55" s="47"/>
      <c r="W55" s="49">
        <f>SUM('[1]МЕТАЛЛОСТРОЙ Янв.'!V50:W50,'[2]МЕТАЛЛОСТРОЙ Февр.'!V50:W50,'[3]МЕТАЛЛОСТРОЙ Март'!V50:W50,'[4]МЕТАЛЛОСТРОЙ  Апр.'!V50:W50,'[5]МЕТАЛЛОСТРОЙ Май'!V50:W50,'[6]МЕТАЛЛОСТРОЙ Июнь'!V50:W50,'[7]МЕТАЛЛОСТРОЙ  Июль'!V50:W50,'[8]МЕТАЛЛОСТРОЙ  Авг.'!V50:W50,'[9]МЕТАЛЛОСТРОЙ  Сент.'!V50:W50,'[10]МЕТАЛЛОСТРОЙ  Окт.'!V50:W50+'[11]МЕТАЛЛОСТРОЙ  Нояб.'!V50:W50,'[11]МЕТАЛЛОСТРОЙ  Нояб.'!V50:W50,'[12]МЕТАЛЛОСТРОЙ  Дек.'!V50:W50)</f>
        <v>0</v>
      </c>
      <c r="X55" s="47"/>
      <c r="Y55" s="49">
        <f>SUM('[1]МЕТАЛЛОСТРОЙ Янв.'!X50:Y50,'[2]МЕТАЛЛОСТРОЙ Февр.'!X50:Y50,'[3]МЕТАЛЛОСТРОЙ Март'!X50:Y50,'[4]МЕТАЛЛОСТРОЙ  Апр.'!X50:Y50,'[5]МЕТАЛЛОСТРОЙ Май'!X50:Y50,'[6]МЕТАЛЛОСТРОЙ Июнь'!X50:Y50,'[7]МЕТАЛЛОСТРОЙ  Июль'!X50:Y50,'[8]МЕТАЛЛОСТРОЙ  Авг.'!X50:Y50,'[9]МЕТАЛЛОСТРОЙ  Сент.'!X50:Y50,'[10]МЕТАЛЛОСТРОЙ  Окт.'!X50:Y50+'[11]МЕТАЛЛОСТРОЙ  Нояб.'!X50:Y50,'[11]МЕТАЛЛОСТРОЙ  Нояб.'!X50:Y50,'[12]МЕТАЛЛОСТРОЙ  Дек.'!X50:Y50)</f>
        <v>0</v>
      </c>
      <c r="Z55" s="47"/>
      <c r="AA55" s="49">
        <f>SUM('[1]МЕТАЛЛОСТРОЙ Янв.'!Z50:AA50,'[2]МЕТАЛЛОСТРОЙ Февр.'!Z50:AA50,'[3]МЕТАЛЛОСТРОЙ Март'!Z50:AA50,'[4]МЕТАЛЛОСТРОЙ  Апр.'!Z50:AA50,'[5]МЕТАЛЛОСТРОЙ Май'!Z50:AA50,'[6]МЕТАЛЛОСТРОЙ Июнь'!Z50:AA50,'[7]МЕТАЛЛОСТРОЙ  Июль'!Z50:AA50,'[8]МЕТАЛЛОСТРОЙ  Авг.'!Z50:AA50,'[9]МЕТАЛЛОСТРОЙ  Сент.'!Z50:AA50,'[10]МЕТАЛЛОСТРОЙ  Окт.'!Z50:AA50+'[11]МЕТАЛЛОСТРОЙ  Нояб.'!Z50:AA50,'[11]МЕТАЛЛОСТРОЙ  Нояб.'!Z50:AA50,'[12]МЕТАЛЛОСТРОЙ  Дек.'!Z50:AA50)</f>
        <v>0</v>
      </c>
      <c r="AB55" s="47"/>
      <c r="AC55" s="49">
        <f>SUM('[1]МЕТАЛЛОСТРОЙ Янв.'!AB50:AC50,'[2]МЕТАЛЛОСТРОЙ Февр.'!AB50:AC50,'[3]МЕТАЛЛОСТРОЙ Март'!AB50:AC50,'[4]МЕТАЛЛОСТРОЙ  Апр.'!AB50:AC50,'[5]МЕТАЛЛОСТРОЙ Май'!AB50:AC50,'[6]МЕТАЛЛОСТРОЙ Июнь'!AB50:AC50,'[7]МЕТАЛЛОСТРОЙ  Июль'!AB50:AC50,'[8]МЕТАЛЛОСТРОЙ  Авг.'!AB50:AC50,'[9]МЕТАЛЛОСТРОЙ  Сент.'!AB50:AC50,'[10]МЕТАЛЛОСТРОЙ  Окт.'!AB50:AC50+'[11]МЕТАЛЛОСТРОЙ  Нояб.'!AB50:AC50,'[11]МЕТАЛЛОСТРОЙ  Нояб.'!AB50:AC50,'[12]МЕТАЛЛОСТРОЙ  Дек.'!AB50:AC50)</f>
        <v>0</v>
      </c>
      <c r="AD55" s="47"/>
      <c r="AE55" s="49">
        <f>SUM('[1]МЕТАЛЛОСТРОЙ Янв.'!AD50:AE50,'[2]МЕТАЛЛОСТРОЙ Февр.'!AD50:AE50,'[3]МЕТАЛЛОСТРОЙ Март'!AD50:AE50,'[4]МЕТАЛЛОСТРОЙ  Апр.'!AD50:AE50,'[5]МЕТАЛЛОСТРОЙ Май'!AD50:AE50,'[6]МЕТАЛЛОСТРОЙ Июнь'!AD50:AE50,'[7]МЕТАЛЛОСТРОЙ  Июль'!AD50:AE50,'[8]МЕТАЛЛОСТРОЙ  Авг.'!AD50:AE50,'[9]МЕТАЛЛОСТРОЙ  Сент.'!AD50:AE50,'[10]МЕТАЛЛОСТРОЙ  Окт.'!AD50:AE50+'[11]МЕТАЛЛОСТРОЙ  Нояб.'!AD50:AE50,'[11]МЕТАЛЛОСТРОЙ  Нояб.'!AD50:AE50,'[12]МЕТАЛЛОСТРОЙ  Дек.'!AD50:AE50)</f>
        <v>0</v>
      </c>
      <c r="AF55" s="47"/>
      <c r="AG55" s="49">
        <f>SUM('[1]МЕТАЛЛОСТРОЙ Янв.'!AF50:AG50,'[2]МЕТАЛЛОСТРОЙ Февр.'!AF50:AG50,'[3]МЕТАЛЛОСТРОЙ Март'!AF50:AG50,'[4]МЕТАЛЛОСТРОЙ  Апр.'!AF50:AG50,'[5]МЕТАЛЛОСТРОЙ Май'!AF50:AG50,'[6]МЕТАЛЛОСТРОЙ Июнь'!AF50:AG50,'[7]МЕТАЛЛОСТРОЙ  Июль'!AF50:AG50,'[8]МЕТАЛЛОСТРОЙ  Авг.'!AF50:AG50,'[9]МЕТАЛЛОСТРОЙ  Сент.'!AF50:AG50,'[10]МЕТАЛЛОСТРОЙ  Окт.'!AF50:AG50+'[11]МЕТАЛЛОСТРОЙ  Нояб.'!AF50:AG50,'[11]МЕТАЛЛОСТРОЙ  Нояб.'!AF50:AG50,'[12]МЕТАЛЛОСТРОЙ  Дек.'!AF50:AG50)</f>
        <v>0</v>
      </c>
      <c r="AH55" s="47"/>
      <c r="AI55" s="49">
        <f>SUM('[1]МЕТАЛЛОСТРОЙ Янв.'!AH50:AI50,'[2]МЕТАЛЛОСТРОЙ Февр.'!AH50:AI50,'[3]МЕТАЛЛОСТРОЙ Март'!AH50:AI50,'[4]МЕТАЛЛОСТРОЙ  Апр.'!AH50:AI50,'[5]МЕТАЛЛОСТРОЙ Май'!AH50:AI50,'[6]МЕТАЛЛОСТРОЙ Июнь'!AH50:AI50,'[7]МЕТАЛЛОСТРОЙ  Июль'!AH50:AI50,'[8]МЕТАЛЛОСТРОЙ  Авг.'!AH50:AI50,'[9]МЕТАЛЛОСТРОЙ  Сент.'!AH50:AI50,'[10]МЕТАЛЛОСТРОЙ  Окт.'!AH50:AI50+'[11]МЕТАЛЛОСТРОЙ  Нояб.'!AH50:AI50,'[11]МЕТАЛЛОСТРОЙ  Нояб.'!AH50:AI50,'[12]МЕТАЛЛОСТРОЙ  Дек.'!AH50:AI50)</f>
        <v>0</v>
      </c>
      <c r="AJ55" s="47"/>
      <c r="AK55" s="49">
        <f>SUM('[1]МЕТАЛЛОСТРОЙ Янв.'!AJ50:AK50,'[2]МЕТАЛЛОСТРОЙ Февр.'!AJ50:AK50,'[3]МЕТАЛЛОСТРОЙ Март'!AJ50:AK50,'[4]МЕТАЛЛОСТРОЙ  Апр.'!AJ50:AK50,'[5]МЕТАЛЛОСТРОЙ Май'!AJ50:AK50,'[6]МЕТАЛЛОСТРОЙ Июнь'!AJ50:AK50,'[7]МЕТАЛЛОСТРОЙ  Июль'!AJ50:AK50,'[8]МЕТАЛЛОСТРОЙ  Авг.'!AJ50:AK50,'[9]МЕТАЛЛОСТРОЙ  Сент.'!AJ50:AK50,'[10]МЕТАЛЛОСТРОЙ  Окт.'!AJ50:AK50+'[11]МЕТАЛЛОСТРОЙ  Нояб.'!AJ50:AK50,'[11]МЕТАЛЛОСТРОЙ  Нояб.'!AJ50:AK50,'[12]МЕТАЛЛОСТРОЙ  Дек.'!AJ50:AK50)</f>
        <v>0</v>
      </c>
      <c r="AL55" s="47"/>
      <c r="AM55" s="49">
        <f>SUM('[1]МЕТАЛЛОСТРОЙ Янв.'!AL50:AM50,'[2]МЕТАЛЛОСТРОЙ Февр.'!AL50:AM50,'[3]МЕТАЛЛОСТРОЙ Март'!AL50:AM50,'[4]МЕТАЛЛОСТРОЙ  Апр.'!AL50:AM50,'[5]МЕТАЛЛОСТРОЙ Май'!AL50:AM50,'[6]МЕТАЛЛОСТРОЙ Июнь'!AL50:AM50,'[7]МЕТАЛЛОСТРОЙ  Июль'!AL50:AM50,'[8]МЕТАЛЛОСТРОЙ  Авг.'!AL50:AM50,'[9]МЕТАЛЛОСТРОЙ  Сент.'!AL50:AM50,'[10]МЕТАЛЛОСТРОЙ  Окт.'!AL50:AM50+'[11]МЕТАЛЛОСТРОЙ  Нояб.'!AL50:AM50,'[11]МЕТАЛЛОСТРОЙ  Нояб.'!AL50:AM50,'[12]МЕТАЛЛОСТРОЙ  Дек.'!AL50:AM50)</f>
        <v>0</v>
      </c>
      <c r="AN55" s="47"/>
      <c r="AO55" s="49">
        <f>SUM('[1]МЕТАЛЛОСТРОЙ Янв.'!AN50:AO50,'[2]МЕТАЛЛОСТРОЙ Февр.'!AN50:AO50,'[3]МЕТАЛЛОСТРОЙ Март'!AN50:AO50,'[4]МЕТАЛЛОСТРОЙ  Апр.'!AN50:AO50,'[5]МЕТАЛЛОСТРОЙ Май'!AN50:AO50,'[6]МЕТАЛЛОСТРОЙ Июнь'!AN50:AO50,'[7]МЕТАЛЛОСТРОЙ  Июль'!AN50:AO50,'[8]МЕТАЛЛОСТРОЙ  Авг.'!AN50:AO50,'[9]МЕТАЛЛОСТРОЙ  Сент.'!AN50:AO50,'[10]МЕТАЛЛОСТРОЙ  Окт.'!AN50:AO50+'[11]МЕТАЛЛОСТРОЙ  Нояб.'!AN50:AO50,'[11]МЕТАЛЛОСТРОЙ  Нояб.'!AN50:AO50,'[12]МЕТАЛЛОСТРОЙ  Дек.'!AN50:AO50)</f>
        <v>0</v>
      </c>
      <c r="AP55" s="47"/>
      <c r="AQ55" s="49">
        <f>SUM('[1]МЕТАЛЛОСТРОЙ Янв.'!AP50:AQ50,'[2]МЕТАЛЛОСТРОЙ Февр.'!AP50:AQ50,'[3]МЕТАЛЛОСТРОЙ Март'!AP50:AQ50,'[4]МЕТАЛЛОСТРОЙ  Апр.'!AP50:AQ50,'[5]МЕТАЛЛОСТРОЙ Май'!AP50:AQ50,'[6]МЕТАЛЛОСТРОЙ Июнь'!AP50:AQ50,'[7]МЕТАЛЛОСТРОЙ  Июль'!AP50:AQ50,'[8]МЕТАЛЛОСТРОЙ  Авг.'!AP50:AQ50,'[9]МЕТАЛЛОСТРОЙ  Сент.'!AP50:AQ50,'[10]МЕТАЛЛОСТРОЙ  Окт.'!AP50:AQ50+'[11]МЕТАЛЛОСТРОЙ  Нояб.'!AP50:AQ50,'[11]МЕТАЛЛОСТРОЙ  Нояб.'!AP50:AQ50,'[12]МЕТАЛЛОСТРОЙ  Дек.'!AP50:AQ50)</f>
        <v>0</v>
      </c>
      <c r="AR55" s="47"/>
      <c r="AS55" s="49">
        <f>SUM('[1]МЕТАЛЛОСТРОЙ Янв.'!AR50:AS50,'[2]МЕТАЛЛОСТРОЙ Февр.'!AR50:AS50,'[3]МЕТАЛЛОСТРОЙ Март'!AR50:AS50,'[4]МЕТАЛЛОСТРОЙ  Апр.'!AR50:AS50,'[5]МЕТАЛЛОСТРОЙ Май'!AR50:AS50,'[6]МЕТАЛЛОСТРОЙ Июнь'!AR50:AS50,'[7]МЕТАЛЛОСТРОЙ  Июль'!AR50:AS50,'[8]МЕТАЛЛОСТРОЙ  Авг.'!AR50:AS50,'[9]МЕТАЛЛОСТРОЙ  Сент.'!AR50:AS50,'[10]МЕТАЛЛОСТРОЙ  Окт.'!AR50:AS50+'[11]МЕТАЛЛОСТРОЙ  Нояб.'!AR50:AS50,'[11]МЕТАЛЛОСТРОЙ  Нояб.'!AR50:AS50,'[12]МЕТАЛЛОСТРОЙ  Дек.'!AR50:AS50)</f>
        <v>0</v>
      </c>
      <c r="AT55" s="47"/>
      <c r="AU55" s="49">
        <f>SUM('[1]МЕТАЛЛОСТРОЙ Янв.'!AT50:AU50,'[2]МЕТАЛЛОСТРОЙ Февр.'!AT50:AU50,'[3]МЕТАЛЛОСТРОЙ Март'!AT50:AU50,'[4]МЕТАЛЛОСТРОЙ  Апр.'!AT50:AU50,'[5]МЕТАЛЛОСТРОЙ Май'!AT50:AU50,'[6]МЕТАЛЛОСТРОЙ Июнь'!AT50:AU50,'[7]МЕТАЛЛОСТРОЙ  Июль'!AT50:AU50,'[8]МЕТАЛЛОСТРОЙ  Авг.'!AT50:AU50,'[9]МЕТАЛЛОСТРОЙ  Сент.'!AT50:AU50,'[10]МЕТАЛЛОСТРОЙ  Окт.'!AT50:AU50+'[11]МЕТАЛЛОСТРОЙ  Нояб.'!AT50:AU50,'[11]МЕТАЛЛОСТРОЙ  Нояб.'!AT50:AU50,'[12]МЕТАЛЛОСТРОЙ  Дек.'!AT50:AU50)</f>
        <v>0</v>
      </c>
      <c r="AV55" s="47"/>
      <c r="AW55" s="49">
        <f>SUM('[1]МЕТАЛЛОСТРОЙ Янв.'!AV50:AW50,'[2]МЕТАЛЛОСТРОЙ Февр.'!AV50:AW50,'[3]МЕТАЛЛОСТРОЙ Март'!AV50:AW50,'[4]МЕТАЛЛОСТРОЙ  Апр.'!AV50:AW50,'[5]МЕТАЛЛОСТРОЙ Май'!AV50:AW50,'[6]МЕТАЛЛОСТРОЙ Июнь'!AV50:AW50,'[7]МЕТАЛЛОСТРОЙ  Июль'!AV50:AW50,'[8]МЕТАЛЛОСТРОЙ  Авг.'!AV50:AW50,'[9]МЕТАЛЛОСТРОЙ  Сент.'!AV50:AW50,'[10]МЕТАЛЛОСТРОЙ  Окт.'!AV50:AW50+'[11]МЕТАЛЛОСТРОЙ  Нояб.'!AV50:AW50,'[11]МЕТАЛЛОСТРОЙ  Нояб.'!AV50:AW50,'[12]МЕТАЛЛОСТРОЙ  Дек.'!AV50:AW50)</f>
        <v>0</v>
      </c>
      <c r="AX55" s="47"/>
      <c r="AY55" s="49">
        <f>SUM('[1]МЕТАЛЛОСТРОЙ Янв.'!AX50:AY50,'[2]МЕТАЛЛОСТРОЙ Февр.'!AX50:AY50,'[3]МЕТАЛЛОСТРОЙ Март'!AX50:AY50,'[4]МЕТАЛЛОСТРОЙ  Апр.'!AX50:AY50,'[5]МЕТАЛЛОСТРОЙ Май'!AX50:AY50,'[6]МЕТАЛЛОСТРОЙ Июнь'!AX50:AY50,'[7]МЕТАЛЛОСТРОЙ  Июль'!AX50:AY50,'[8]МЕТАЛЛОСТРОЙ  Авг.'!AX50:AY50,'[9]МЕТАЛЛОСТРОЙ  Сент.'!AX50:AY50,'[10]МЕТАЛЛОСТРОЙ  Окт.'!AX50:AY50+'[11]МЕТАЛЛОСТРОЙ  Нояб.'!AX50:AY50,'[11]МЕТАЛЛОСТРОЙ  Нояб.'!AX50:AY50,'[12]МЕТАЛЛОСТРОЙ  Дек.'!AX50:AY50)</f>
        <v>0</v>
      </c>
      <c r="AZ55" s="47"/>
      <c r="BA55" s="49">
        <f>SUM('[1]МЕТАЛЛОСТРОЙ Янв.'!AZ50:BA50,'[2]МЕТАЛЛОСТРОЙ Февр.'!AZ50:BA50,'[3]МЕТАЛЛОСТРОЙ Март'!AZ50:BA50,'[4]МЕТАЛЛОСТРОЙ  Апр.'!AZ50:BA50,'[5]МЕТАЛЛОСТРОЙ Май'!AZ50:BA50,'[6]МЕТАЛЛОСТРОЙ Июнь'!AZ50:BA50,'[7]МЕТАЛЛОСТРОЙ  Июль'!AZ50:BA50,'[8]МЕТАЛЛОСТРОЙ  Авг.'!AZ50:BA50,'[9]МЕТАЛЛОСТРОЙ  Сент.'!AZ50:BA50,'[10]МЕТАЛЛОСТРОЙ  Окт.'!AZ50:BA50+'[11]МЕТАЛЛОСТРОЙ  Нояб.'!AZ50:BA50,'[11]МЕТАЛЛОСТРОЙ  Нояб.'!AZ50:BA50,'[12]МЕТАЛЛОСТРОЙ  Дек.'!AZ50:BA50)</f>
        <v>0</v>
      </c>
      <c r="BB55" s="47"/>
      <c r="BC55" s="49">
        <f>SUM('[1]МЕТАЛЛОСТРОЙ Янв.'!BB50:BC50,'[2]МЕТАЛЛОСТРОЙ Февр.'!BB50:BC50,'[3]МЕТАЛЛОСТРОЙ Март'!BB50:BC50,'[4]МЕТАЛЛОСТРОЙ  Апр.'!BB50:BC50,'[5]МЕТАЛЛОСТРОЙ Май'!BB50:BC50,'[6]МЕТАЛЛОСТРОЙ Июнь'!BB50:BC50,'[7]МЕТАЛЛОСТРОЙ  Июль'!BB50:BC50,'[8]МЕТАЛЛОСТРОЙ  Авг.'!BB50:BC50,'[9]МЕТАЛЛОСТРОЙ  Сент.'!BB50:BC50,'[10]МЕТАЛЛОСТРОЙ  Окт.'!BB50:BC50+'[11]МЕТАЛЛОСТРОЙ  Нояб.'!BB50:BC50,'[11]МЕТАЛЛОСТРОЙ  Нояб.'!BB50:BC50,'[12]МЕТАЛЛОСТРОЙ  Дек.'!BB50:BC50)</f>
        <v>0</v>
      </c>
      <c r="BD55" s="47"/>
      <c r="BE55" s="49">
        <f>SUM('[1]МЕТАЛЛОСТРОЙ Янв.'!BD50:BE50,'[2]МЕТАЛЛОСТРОЙ Февр.'!BD50:BE50,'[3]МЕТАЛЛОСТРОЙ Март'!BD50:BE50,'[4]МЕТАЛЛОСТРОЙ  Апр.'!BD50:BE50,'[5]МЕТАЛЛОСТРОЙ Май'!BD50:BE50,'[6]МЕТАЛЛОСТРОЙ Июнь'!BD50:BE50,'[7]МЕТАЛЛОСТРОЙ  Июль'!BD50:BE50,'[8]МЕТАЛЛОСТРОЙ  Авг.'!BD50:BE50,'[9]МЕТАЛЛОСТРОЙ  Сент.'!BD50:BE50,'[10]МЕТАЛЛОСТРОЙ  Окт.'!BD50:BE50+'[11]МЕТАЛЛОСТРОЙ  Нояб.'!BD50:BE50,'[11]МЕТАЛЛОСТРОЙ  Нояб.'!BD50:BE50,'[12]МЕТАЛЛОСТРОЙ  Дек.'!BD50:BE50)</f>
        <v>0</v>
      </c>
      <c r="BF55" s="47"/>
      <c r="BG55" s="49">
        <f>SUM('[1]МЕТАЛЛОСТРОЙ Янв.'!BF50:BG50,'[2]МЕТАЛЛОСТРОЙ Февр.'!BF50:BG50,'[3]МЕТАЛЛОСТРОЙ Март'!BF50:BG50,'[4]МЕТАЛЛОСТРОЙ  Апр.'!BF50:BG50,'[5]МЕТАЛЛОСТРОЙ Май'!BF50:BG50,'[6]МЕТАЛЛОСТРОЙ Июнь'!BF50:BG50,'[7]МЕТАЛЛОСТРОЙ  Июль'!BF50:BG50,'[8]МЕТАЛЛОСТРОЙ  Авг.'!BF50:BG50,'[9]МЕТАЛЛОСТРОЙ  Сент.'!BF50:BG50,'[10]МЕТАЛЛОСТРОЙ  Окт.'!BF50:BG50+'[11]МЕТАЛЛОСТРОЙ  Нояб.'!BF50:BG50,'[11]МЕТАЛЛОСТРОЙ  Нояб.'!BF50:BG50,'[12]МЕТАЛЛОСТРОЙ  Дек.'!BF50:BG50)</f>
        <v>0</v>
      </c>
      <c r="BH55" s="47"/>
      <c r="BI55" s="49">
        <f>SUM('[1]МЕТАЛЛОСТРОЙ Янв.'!BH50:BI50,'[2]МЕТАЛЛОСТРОЙ Февр.'!BH50:BI50,'[3]МЕТАЛЛОСТРОЙ Март'!BH50:BI50,'[4]МЕТАЛЛОСТРОЙ  Апр.'!BH50:BI50,'[5]МЕТАЛЛОСТРОЙ Май'!BH50:BI50,'[6]МЕТАЛЛОСТРОЙ Июнь'!BH50:BI50,'[7]МЕТАЛЛОСТРОЙ  Июль'!BH50:BI50,'[8]МЕТАЛЛОСТРОЙ  Авг.'!BH50:BI50,'[9]МЕТАЛЛОСТРОЙ  Сент.'!BH50:BI50,'[10]МЕТАЛЛОСТРОЙ  Окт.'!BH50:BI50+'[11]МЕТАЛЛОСТРОЙ  Нояб.'!BH50:BI50,'[11]МЕТАЛЛОСТРОЙ  Нояб.'!BH50:BI50,'[12]МЕТАЛЛОСТРОЙ  Дек.'!BH50:BI50)</f>
        <v>0</v>
      </c>
      <c r="BJ55" s="47"/>
      <c r="BK55" s="49">
        <f>SUM('[1]МЕТАЛЛОСТРОЙ Янв.'!BJ50:BK50,'[2]МЕТАЛЛОСТРОЙ Февр.'!BJ50:BK50,'[3]МЕТАЛЛОСТРОЙ Март'!BJ50:BK50,'[4]МЕТАЛЛОСТРОЙ  Апр.'!BJ50:BK50,'[5]МЕТАЛЛОСТРОЙ Май'!BJ50:BK50,'[6]МЕТАЛЛОСТРОЙ Июнь'!BJ50:BK50,'[7]МЕТАЛЛОСТРОЙ  Июль'!BJ50:BK50,'[8]МЕТАЛЛОСТРОЙ  Авг.'!BJ50:BK50,'[9]МЕТАЛЛОСТРОЙ  Сент.'!BJ50:BK50,'[10]МЕТАЛЛОСТРОЙ  Окт.'!BJ50:BK50+'[11]МЕТАЛЛОСТРОЙ  Нояб.'!BJ50:BK50,'[11]МЕТАЛЛОСТРОЙ  Нояб.'!BJ50:BK50,'[12]МЕТАЛЛОСТРОЙ  Дек.'!BJ50:BK50)</f>
        <v>0</v>
      </c>
      <c r="BL55" s="47"/>
      <c r="BM55" s="49">
        <f>SUM('[1]МЕТАЛЛОСТРОЙ Янв.'!BL50:BM50,'[2]МЕТАЛЛОСТРОЙ Февр.'!BL50:BM50,'[3]МЕТАЛЛОСТРОЙ Март'!BL50:BM50,'[4]МЕТАЛЛОСТРОЙ  Апр.'!BL50:BM50,'[5]МЕТАЛЛОСТРОЙ Май'!BL50:BM50,'[6]МЕТАЛЛОСТРОЙ Июнь'!BL50:BM50,'[7]МЕТАЛЛОСТРОЙ  Июль'!BL50:BM50,'[8]МЕТАЛЛОСТРОЙ  Авг.'!BL50:BM50,'[9]МЕТАЛЛОСТРОЙ  Сент.'!BL50:BM50,'[10]МЕТАЛЛОСТРОЙ  Окт.'!BL50:BM50+'[11]МЕТАЛЛОСТРОЙ  Нояб.'!BL50:BM50,'[11]МЕТАЛЛОСТРОЙ  Нояб.'!BL50:BM50,'[12]МЕТАЛЛОСТРОЙ  Дек.'!BL50:BM50)</f>
        <v>0</v>
      </c>
      <c r="BN55" s="47"/>
      <c r="BO55" s="49">
        <f>SUM('[1]МЕТАЛЛОСТРОЙ Янв.'!BN50:BO50,'[2]МЕТАЛЛОСТРОЙ Февр.'!BN50:BO50,'[3]МЕТАЛЛОСТРОЙ Март'!BN50:BO50,'[4]МЕТАЛЛОСТРОЙ  Апр.'!BN50:BO50,'[5]МЕТАЛЛОСТРОЙ Май'!BN50:BO50,'[6]МЕТАЛЛОСТРОЙ Июнь'!BN50:BO50,'[7]МЕТАЛЛОСТРОЙ  Июль'!BN50:BO50,'[8]МЕТАЛЛОСТРОЙ  Авг.'!BN50:BO50,'[9]МЕТАЛЛОСТРОЙ  Сент.'!BN50:BO50,'[10]МЕТАЛЛОСТРОЙ  Окт.'!BN50:BO50+'[11]МЕТАЛЛОСТРОЙ  Нояб.'!BN50:BO50,'[11]МЕТАЛЛОСТРОЙ  Нояб.'!BN50:BO50,'[12]МЕТАЛЛОСТРОЙ  Дек.'!BN50:BO50)</f>
        <v>0</v>
      </c>
      <c r="BP55" s="47"/>
      <c r="BQ55" s="49">
        <f>SUM('[1]МЕТАЛЛОСТРОЙ Янв.'!BP50:BQ50,'[2]МЕТАЛЛОСТРОЙ Февр.'!BP50:BQ50,'[3]МЕТАЛЛОСТРОЙ Март'!BP50:BQ50,'[4]МЕТАЛЛОСТРОЙ  Апр.'!BP50:BQ50,'[5]МЕТАЛЛОСТРОЙ Май'!BP50:BQ50,'[6]МЕТАЛЛОСТРОЙ Июнь'!BP50:BQ50,'[7]МЕТАЛЛОСТРОЙ  Июль'!BP50:BQ50,'[8]МЕТАЛЛОСТРОЙ  Авг.'!BP50:BQ50,'[9]МЕТАЛЛОСТРОЙ  Сент.'!BP50:BQ50,'[10]МЕТАЛЛОСТРОЙ  Окт.'!BP50:BQ50+'[11]МЕТАЛЛОСТРОЙ  Нояб.'!BP50:BQ50,'[11]МЕТАЛЛОСТРОЙ  Нояб.'!BP50:BQ50,'[12]МЕТАЛЛОСТРОЙ  Дек.'!BP50:BQ50)</f>
        <v>0</v>
      </c>
      <c r="BR55" s="47"/>
      <c r="BS55" s="49">
        <f>SUM('[1]МЕТАЛЛОСТРОЙ Янв.'!BR50:BS50,'[2]МЕТАЛЛОСТРОЙ Февр.'!BR50:BS50,'[3]МЕТАЛЛОСТРОЙ Март'!BR50:BS50,'[4]МЕТАЛЛОСТРОЙ  Апр.'!BR50:BS50,'[5]МЕТАЛЛОСТРОЙ Май'!BR50:BS50,'[6]МЕТАЛЛОСТРОЙ Июнь'!BR50:BS50,'[7]МЕТАЛЛОСТРОЙ  Июль'!BR50:BS50,'[8]МЕТАЛЛОСТРОЙ  Авг.'!BR50:BS50,'[9]МЕТАЛЛОСТРОЙ  Сент.'!BR50:BS50,'[10]МЕТАЛЛОСТРОЙ  Окт.'!BR50:BS50+'[11]МЕТАЛЛОСТРОЙ  Нояб.'!BR50:BS50,'[11]МЕТАЛЛОСТРОЙ  Нояб.'!BR50:BS50,'[12]МЕТАЛЛОСТРОЙ  Дек.'!BR50:BS50)</f>
        <v>0</v>
      </c>
      <c r="BT55" s="47"/>
      <c r="BU55" s="49">
        <f>SUM('[1]МЕТАЛЛОСТРОЙ Янв.'!BT50:BU50,'[2]МЕТАЛЛОСТРОЙ Февр.'!BT50:BU50,'[3]МЕТАЛЛОСТРОЙ Март'!BT50:BU50,'[4]МЕТАЛЛОСТРОЙ  Апр.'!BT50:BU50,'[5]МЕТАЛЛОСТРОЙ Май'!BT50:BU50,'[6]МЕТАЛЛОСТРОЙ Июнь'!BT50:BU50,'[7]МЕТАЛЛОСТРОЙ  Июль'!BT50:BU50,'[8]МЕТАЛЛОСТРОЙ  Авг.'!BT50:BU50,'[9]МЕТАЛЛОСТРОЙ  Сент.'!BT50:BU50,'[10]МЕТАЛЛОСТРОЙ  Окт.'!BT50:BU50+'[11]МЕТАЛЛОСТРОЙ  Нояб.'!BT50:BU50,'[11]МЕТАЛЛОСТРОЙ  Нояб.'!BT50:BU50,'[12]МЕТАЛЛОСТРОЙ  Дек.'!BT50:BU50)</f>
        <v>0</v>
      </c>
      <c r="BV55" s="47"/>
      <c r="BW55" s="49">
        <f>SUM('[1]МЕТАЛЛОСТРОЙ Янв.'!BV50:BW50,'[2]МЕТАЛЛОСТРОЙ Февр.'!BV50:BW50,'[3]МЕТАЛЛОСТРОЙ Март'!BV50:BW50,'[4]МЕТАЛЛОСТРОЙ  Апр.'!BV50:BW50,'[5]МЕТАЛЛОСТРОЙ Май'!BV50:BW50,'[6]МЕТАЛЛОСТРОЙ Июнь'!BV50:BW50,'[7]МЕТАЛЛОСТРОЙ  Июль'!BV50:BW50,'[8]МЕТАЛЛОСТРОЙ  Авг.'!BV50:BW50,'[9]МЕТАЛЛОСТРОЙ  Сент.'!BV50:BW50,'[10]МЕТАЛЛОСТРОЙ  Окт.'!BV50:BW50+'[11]МЕТАЛЛОСТРОЙ  Нояб.'!BV50:BW50,'[11]МЕТАЛЛОСТРОЙ  Нояб.'!BV50:BW50,'[12]МЕТАЛЛОСТРОЙ  Дек.'!BV50:BW50)</f>
        <v>0</v>
      </c>
      <c r="BX55" s="47"/>
      <c r="BY55" s="49">
        <f>SUM('[1]МЕТАЛЛОСТРОЙ Янв.'!BX50:BY50,'[2]МЕТАЛЛОСТРОЙ Февр.'!BX50:BY50,'[3]МЕТАЛЛОСТРОЙ Март'!BX50:BY50,'[4]МЕТАЛЛОСТРОЙ  Апр.'!BX50:BY50,'[5]МЕТАЛЛОСТРОЙ Май'!BX50:BY50,'[6]МЕТАЛЛОСТРОЙ Июнь'!BX50:BY50,'[7]МЕТАЛЛОСТРОЙ  Июль'!BX50:BY50,'[8]МЕТАЛЛОСТРОЙ  Авг.'!BX50:BY50,'[9]МЕТАЛЛОСТРОЙ  Сент.'!BX50:BY50,'[10]МЕТАЛЛОСТРОЙ  Окт.'!BX50:BY50+'[11]МЕТАЛЛОСТРОЙ  Нояб.'!BX50:BY50,'[11]МЕТАЛЛОСТРОЙ  Нояб.'!BX50:BY50,'[12]МЕТАЛЛОСТРОЙ  Дек.'!BX50:BY50)</f>
        <v>0</v>
      </c>
      <c r="BZ55" s="47"/>
      <c r="CA55" s="49">
        <f>SUM('[1]МЕТАЛЛОСТРОЙ Янв.'!BZ50:CA50,'[2]МЕТАЛЛОСТРОЙ Февр.'!BZ50:CA50,'[3]МЕТАЛЛОСТРОЙ Март'!BZ50:CA50,'[4]МЕТАЛЛОСТРОЙ  Апр.'!BZ50:CA50,'[5]МЕТАЛЛОСТРОЙ Май'!BZ50:CA50,'[6]МЕТАЛЛОСТРОЙ Июнь'!BZ50:CA50,'[7]МЕТАЛЛОСТРОЙ  Июль'!BZ50:CA50,'[8]МЕТАЛЛОСТРОЙ  Авг.'!BZ50:CA50,'[9]МЕТАЛЛОСТРОЙ  Сент.'!BZ50:CA50,'[10]МЕТАЛЛОСТРОЙ  Окт.'!BZ50:CA50+'[11]МЕТАЛЛОСТРОЙ  Нояб.'!BZ50:CA50,'[11]МЕТАЛЛОСТРОЙ  Нояб.'!BZ50:CA50,'[12]МЕТАЛЛОСТРОЙ  Дек.'!BZ50:CA50)</f>
        <v>0</v>
      </c>
      <c r="CB55" s="47"/>
      <c r="CC55" s="49">
        <f>SUM('[1]МЕТАЛЛОСТРОЙ Янв.'!CB50:CC50,'[2]МЕТАЛЛОСТРОЙ Февр.'!CB50:CC50,'[3]МЕТАЛЛОСТРОЙ Март'!CB50:CC50,'[4]МЕТАЛЛОСТРОЙ  Апр.'!CB50:CC50,'[5]МЕТАЛЛОСТРОЙ Май'!CB50:CC50,'[6]МЕТАЛЛОСТРОЙ Июнь'!CB50:CC50,'[7]МЕТАЛЛОСТРОЙ  Июль'!CB50:CC50,'[8]МЕТАЛЛОСТРОЙ  Авг.'!CB50:CC50,'[9]МЕТАЛЛОСТРОЙ  Сент.'!CB50:CC50,'[10]МЕТАЛЛОСТРОЙ  Окт.'!CB50:CC50+'[11]МЕТАЛЛОСТРОЙ  Нояб.'!CB50:CC50,'[11]МЕТАЛЛОСТРОЙ  Нояб.'!CB50:CC50,'[12]МЕТАЛЛОСТРОЙ  Дек.'!CB50:CC50)</f>
        <v>0</v>
      </c>
      <c r="CD55" s="47"/>
      <c r="CE55" s="49">
        <f>SUM('[1]МЕТАЛЛОСТРОЙ Янв.'!CD50:CE50,'[2]МЕТАЛЛОСТРОЙ Февр.'!CD50:CE50,'[3]МЕТАЛЛОСТРОЙ Март'!CD50:CE50,'[4]МЕТАЛЛОСТРОЙ  Апр.'!CD50:CE50,'[5]МЕТАЛЛОСТРОЙ Май'!CD50:CE50,'[6]МЕТАЛЛОСТРОЙ Июнь'!CD50:CE50,'[7]МЕТАЛЛОСТРОЙ  Июль'!CD50:CE50,'[8]МЕТАЛЛОСТРОЙ  Авг.'!CD50:CE50,'[9]МЕТАЛЛОСТРОЙ  Сент.'!CD50:CE50,'[10]МЕТАЛЛОСТРОЙ  Окт.'!CD50:CE50+'[11]МЕТАЛЛОСТРОЙ  Нояб.'!CD50:CE50,'[11]МЕТАЛЛОСТРОЙ  Нояб.'!CD50:CE50,'[12]МЕТАЛЛОСТРОЙ  Дек.'!CD50:CE50)</f>
        <v>0</v>
      </c>
      <c r="CF55" s="47"/>
      <c r="CG55" s="49">
        <f>SUM('[1]МЕТАЛЛОСТРОЙ Янв.'!CF50:CG50,'[2]МЕТАЛЛОСТРОЙ Февр.'!CF50:CG50,'[3]МЕТАЛЛОСТРОЙ Март'!CF50:CG50,'[4]МЕТАЛЛОСТРОЙ  Апр.'!CF50:CG50,'[5]МЕТАЛЛОСТРОЙ Май'!CF50:CG50,'[6]МЕТАЛЛОСТРОЙ Июнь'!CF50:CG50,'[7]МЕТАЛЛОСТРОЙ  Июль'!CF50:CG50,'[8]МЕТАЛЛОСТРОЙ  Авг.'!CF50:CG50,'[9]МЕТАЛЛОСТРОЙ  Сент.'!CF50:CG50,'[10]МЕТАЛЛОСТРОЙ  Окт.'!CF50:CG50+'[11]МЕТАЛЛОСТРОЙ  Нояб.'!CF50:CG50,'[11]МЕТАЛЛОСТРОЙ  Нояб.'!CF50:CG50,'[12]МЕТАЛЛОСТРОЙ  Дек.'!CF50:CG50)</f>
        <v>0</v>
      </c>
      <c r="CH55" s="47"/>
      <c r="CI55" s="49">
        <f>SUM('[1]МЕТАЛЛОСТРОЙ Янв.'!CH50:CI50,'[2]МЕТАЛЛОСТРОЙ Февр.'!CH50:CI50,'[3]МЕТАЛЛОСТРОЙ Март'!CH50:CI50,'[4]МЕТАЛЛОСТРОЙ  Апр.'!CH50:CI50,'[5]МЕТАЛЛОСТРОЙ Май'!CH50:CI50,'[6]МЕТАЛЛОСТРОЙ Июнь'!CH50:CI50,'[7]МЕТАЛЛОСТРОЙ  Июль'!CH50:CI50,'[8]МЕТАЛЛОСТРОЙ  Авг.'!CH50:CI50,'[9]МЕТАЛЛОСТРОЙ  Сент.'!CH50:CI50,'[10]МЕТАЛЛОСТРОЙ  Окт.'!CH50:CI50+'[11]МЕТАЛЛОСТРОЙ  Нояб.'!CH50:CI50,'[11]МЕТАЛЛОСТРОЙ  Нояб.'!CH50:CI50,'[12]МЕТАЛЛОСТРОЙ  Дек.'!CH50:CI50)</f>
        <v>0</v>
      </c>
      <c r="CJ55" s="47"/>
      <c r="CK55" s="49">
        <f>SUM('[1]МЕТАЛЛОСТРОЙ Янв.'!CJ50:CK50,'[2]МЕТАЛЛОСТРОЙ Февр.'!CJ50:CK50,'[3]МЕТАЛЛОСТРОЙ Март'!CJ50:CK50,'[4]МЕТАЛЛОСТРОЙ  Апр.'!CJ50:CK50,'[5]МЕТАЛЛОСТРОЙ Май'!CJ50:CK50,'[6]МЕТАЛЛОСТРОЙ Июнь'!CJ50:CK50,'[7]МЕТАЛЛОСТРОЙ  Июль'!CJ50:CK50,'[8]МЕТАЛЛОСТРОЙ  Авг.'!CJ50:CK50,'[9]МЕТАЛЛОСТРОЙ  Сент.'!CJ50:CK50,'[10]МЕТАЛЛОСТРОЙ  Окт.'!CJ50:CK50+'[11]МЕТАЛЛОСТРОЙ  Нояб.'!CJ50:CK50,'[11]МЕТАЛЛОСТРОЙ  Нояб.'!CJ50:CK50,'[12]МЕТАЛЛОСТРОЙ  Дек.'!CJ50:CK50)</f>
        <v>0</v>
      </c>
      <c r="CL55" s="47"/>
      <c r="CM55" s="49">
        <f>SUM('[1]МЕТАЛЛОСТРОЙ Янв.'!CL50:CM50,'[2]МЕТАЛЛОСТРОЙ Февр.'!CL50:CM50,'[3]МЕТАЛЛОСТРОЙ Март'!CL50:CM50,'[4]МЕТАЛЛОСТРОЙ  Апр.'!CL50:CM50,'[5]МЕТАЛЛОСТРОЙ Май'!CL50:CM50,'[6]МЕТАЛЛОСТРОЙ Июнь'!CL50:CM50,'[7]МЕТАЛЛОСТРОЙ  Июль'!CL50:CM50,'[8]МЕТАЛЛОСТРОЙ  Авг.'!CL50:CM50,'[9]МЕТАЛЛОСТРОЙ  Сент.'!CL50:CM50,'[10]МЕТАЛЛОСТРОЙ  Окт.'!CL50:CM50+'[11]МЕТАЛЛОСТРОЙ  Нояб.'!CL50:CM50,'[11]МЕТАЛЛОСТРОЙ  Нояб.'!CL50:CM50,'[12]МЕТАЛЛОСТРОЙ  Дек.'!CL50:CM50)</f>
        <v>0</v>
      </c>
      <c r="CN55" s="47"/>
      <c r="CO55" s="49">
        <f>SUM('[1]МЕТАЛЛОСТРОЙ Янв.'!CN50:CO50,'[2]МЕТАЛЛОСТРОЙ Февр.'!CN50:CO50,'[3]МЕТАЛЛОСТРОЙ Март'!CN50:CO50,'[4]МЕТАЛЛОСТРОЙ  Апр.'!CN50:CO50,'[5]МЕТАЛЛОСТРОЙ Май'!CN50:CO50,'[6]МЕТАЛЛОСТРОЙ Июнь'!CN50:CO50,'[7]МЕТАЛЛОСТРОЙ  Июль'!CN50:CO50,'[8]МЕТАЛЛОСТРОЙ  Авг.'!CN50:CO50,'[9]МЕТАЛЛОСТРОЙ  Сент.'!CN50:CO50,'[10]МЕТАЛЛОСТРОЙ  Окт.'!CN50:CO50+'[11]МЕТАЛЛОСТРОЙ  Нояб.'!CN50:CO50,'[11]МЕТАЛЛОСТРОЙ  Нояб.'!CN50:CO50,'[12]МЕТАЛЛОСТРОЙ  Дек.'!CN50:CO50)</f>
        <v>0</v>
      </c>
      <c r="CQ55" s="94"/>
    </row>
    <row r="56" spans="1:95" ht="15.95" customHeight="1" x14ac:dyDescent="0.25">
      <c r="A56" s="198">
        <v>23</v>
      </c>
      <c r="B56" s="233" t="s">
        <v>37</v>
      </c>
      <c r="C56" s="22" t="s">
        <v>215</v>
      </c>
      <c r="D56" s="47"/>
      <c r="E56" s="49">
        <f>SUM('[1]МЕТАЛЛОСТРОЙ Янв.'!D51:E51,'[2]МЕТАЛЛОСТРОЙ Февр.'!D51:E51,'[3]МЕТАЛЛОСТРОЙ Март'!D51:E51,'[4]МЕТАЛЛОСТРОЙ  Апр.'!D51:E51,'[5]МЕТАЛЛОСТРОЙ Май'!D51:E51,'[6]МЕТАЛЛОСТРОЙ Июнь'!D51:E51,'[7]МЕТАЛЛОСТРОЙ  Июль'!D51:E51,'[8]МЕТАЛЛОСТРОЙ  Авг.'!D51:E51,'[9]МЕТАЛЛОСТРОЙ  Сент.'!D51:E51,'[10]МЕТАЛЛОСТРОЙ  Окт.'!D51:E51+'[11]МЕТАЛЛОСТРОЙ  Нояб.'!D51:E51,'[11]МЕТАЛЛОСТРОЙ  Нояб.'!D51:E51,'[12]МЕТАЛЛОСТРОЙ  Дек.'!D51:E51)</f>
        <v>2.1950000000000003</v>
      </c>
      <c r="F56" s="47"/>
      <c r="G56" s="49">
        <f>SUM('[1]МЕТАЛЛОСТРОЙ Янв.'!F51:G51,'[2]МЕТАЛЛОСТРОЙ Февр.'!F51:G51,'[3]МЕТАЛЛОСТРОЙ Март'!F51:G51,'[4]МЕТАЛЛОСТРОЙ  Апр.'!F51:G51,'[5]МЕТАЛЛОСТРОЙ Май'!F51:G51,'[6]МЕТАЛЛОСТРОЙ Июнь'!F51:G51,'[7]МЕТАЛЛОСТРОЙ  Июль'!F51:G51,'[8]МЕТАЛЛОСТРОЙ  Авг.'!F51:G51,'[9]МЕТАЛЛОСТРОЙ  Сент.'!F51:G51,'[10]МЕТАЛЛОСТРОЙ  Окт.'!F51:G51+'[11]МЕТАЛЛОСТРОЙ  Нояб.'!F51:G51,'[11]МЕТАЛЛОСТРОЙ  Нояб.'!F51:G51,'[12]МЕТАЛЛОСТРОЙ  Дек.'!F51:G51)</f>
        <v>0</v>
      </c>
      <c r="H56" s="47"/>
      <c r="I56" s="49">
        <f>SUM('[1]МЕТАЛЛОСТРОЙ Янв.'!H51:I51,'[2]МЕТАЛЛОСТРОЙ Февр.'!H51:I51,'[3]МЕТАЛЛОСТРОЙ Март'!H51:I51,'[4]МЕТАЛЛОСТРОЙ  Апр.'!H51:I51,'[5]МЕТАЛЛОСТРОЙ Май'!H51:I51,'[6]МЕТАЛЛОСТРОЙ Июнь'!H51:I51,'[7]МЕТАЛЛОСТРОЙ  Июль'!H51:I51,'[8]МЕТАЛЛОСТРОЙ  Авг.'!H51:I51,'[9]МЕТАЛЛОСТРОЙ  Сент.'!H51:I51,'[10]МЕТАЛЛОСТРОЙ  Окт.'!H51:I51+'[11]МЕТАЛЛОСТРОЙ  Нояб.'!H51:I51,'[11]МЕТАЛЛОСТРОЙ  Нояб.'!H51:I51,'[12]МЕТАЛЛОСТРОЙ  Дек.'!H51:I51)</f>
        <v>0.995</v>
      </c>
      <c r="J56" s="47"/>
      <c r="K56" s="49">
        <f>SUM('[1]МЕТАЛЛОСТРОЙ Янв.'!J51:K51,'[2]МЕТАЛЛОСТРОЙ Февр.'!J51:K51,'[3]МЕТАЛЛОСТРОЙ Март'!J51:K51,'[4]МЕТАЛЛОСТРОЙ  Апр.'!J51:K51,'[5]МЕТАЛЛОСТРОЙ Май'!J51:K51,'[6]МЕТАЛЛОСТРОЙ Июнь'!J51:K51,'[7]МЕТАЛЛОСТРОЙ  Июль'!J51:K51,'[8]МЕТАЛЛОСТРОЙ  Авг.'!J51:K51,'[9]МЕТАЛЛОСТРОЙ  Сент.'!J51:K51,'[10]МЕТАЛЛОСТРОЙ  Окт.'!J51:K51+'[11]МЕТАЛЛОСТРОЙ  Нояб.'!J51:K51,'[11]МЕТАЛЛОСТРОЙ  Нояб.'!J51:K51,'[12]МЕТАЛЛОСТРОЙ  Дек.'!J51:K51)</f>
        <v>0</v>
      </c>
      <c r="L56" s="47"/>
      <c r="M56" s="49">
        <f>SUM('[1]МЕТАЛЛОСТРОЙ Янв.'!L51:M51,'[2]МЕТАЛЛОСТРОЙ Февр.'!L51:M51,'[3]МЕТАЛЛОСТРОЙ Март'!L51:M51,'[4]МЕТАЛЛОСТРОЙ  Апр.'!L51:M51,'[5]МЕТАЛЛОСТРОЙ Май'!L51:M51,'[6]МЕТАЛЛОСТРОЙ Июнь'!L51:M51,'[7]МЕТАЛЛОСТРОЙ  Июль'!L51:M51,'[8]МЕТАЛЛОСТРОЙ  Авг.'!L51:M51,'[9]МЕТАЛЛОСТРОЙ  Сент.'!L51:M51,'[10]МЕТАЛЛОСТРОЙ  Окт.'!L51:M51+'[11]МЕТАЛЛОСТРОЙ  Нояб.'!L51:M51,'[11]МЕТАЛЛОСТРОЙ  Нояб.'!L51:M51,'[12]МЕТАЛЛОСТРОЙ  Дек.'!L51:M51)</f>
        <v>0</v>
      </c>
      <c r="N56" s="47"/>
      <c r="O56" s="49">
        <f>SUM('[1]МЕТАЛЛОСТРОЙ Янв.'!N51:O51,'[2]МЕТАЛЛОСТРОЙ Февр.'!N51:O51,'[3]МЕТАЛЛОСТРОЙ Март'!N51:O51,'[4]МЕТАЛЛОСТРОЙ  Апр.'!N51:O51,'[5]МЕТАЛЛОСТРОЙ Май'!N51:O51,'[6]МЕТАЛЛОСТРОЙ Июнь'!N51:O51,'[7]МЕТАЛЛОСТРОЙ  Июль'!N51:O51,'[8]МЕТАЛЛОСТРОЙ  Авг.'!N51:O51,'[9]МЕТАЛЛОСТРОЙ  Сент.'!N51:O51,'[10]МЕТАЛЛОСТРОЙ  Окт.'!N51:O51+'[11]МЕТАЛЛОСТРОЙ  Нояб.'!N51:O51,'[11]МЕТАЛЛОСТРОЙ  Нояб.'!N51:O51,'[12]МЕТАЛЛОСТРОЙ  Дек.'!N51:O51)</f>
        <v>0</v>
      </c>
      <c r="P56" s="47">
        <v>1</v>
      </c>
      <c r="Q56" s="49">
        <f>SUM('[1]МЕТАЛЛОСТРОЙ Янв.'!P51:Q51,'[2]МЕТАЛЛОСТРОЙ Февр.'!P51:Q51,'[3]МЕТАЛЛОСТРОЙ Март'!P51:Q51,'[4]МЕТАЛЛОСТРОЙ  Апр.'!P51:Q51,'[5]МЕТАЛЛОСТРОЙ Май'!P51:Q51,'[6]МЕТАЛЛОСТРОЙ Июнь'!P51:Q51,'[7]МЕТАЛЛОСТРОЙ  Июль'!P51:Q51,'[8]МЕТАЛЛОСТРОЙ  Авг.'!P51:Q51,'[9]МЕТАЛЛОСТРОЙ  Сент.'!P51:Q51,'[10]МЕТАЛЛОСТРОЙ  Окт.'!P51:Q51+'[11]МЕТАЛЛОСТРОЙ  Нояб.'!P51:Q51,'[11]МЕТАЛЛОСТРОЙ  Нояб.'!P51:Q51,'[12]МЕТАЛЛОСТРОЙ  Дек.'!P51:Q51)</f>
        <v>0</v>
      </c>
      <c r="R56" s="47"/>
      <c r="S56" s="49">
        <f>SUM('[1]МЕТАЛЛОСТРОЙ Янв.'!R51:S51,'[2]МЕТАЛЛОСТРОЙ Февр.'!R51:S51,'[3]МЕТАЛЛОСТРОЙ Март'!R51:S51,'[4]МЕТАЛЛОСТРОЙ  Апр.'!R51:S51,'[5]МЕТАЛЛОСТРОЙ Май'!R51:S51,'[6]МЕТАЛЛОСТРОЙ Июнь'!R51:S51,'[7]МЕТАЛЛОСТРОЙ  Июль'!R51:S51,'[8]МЕТАЛЛОСТРОЙ  Авг.'!R51:S51,'[9]МЕТАЛЛОСТРОЙ  Сент.'!R51:S51,'[10]МЕТАЛЛОСТРОЙ  Окт.'!R51:S51+'[11]МЕТАЛЛОСТРОЙ  Нояб.'!R51:S51,'[11]МЕТАЛЛОСТРОЙ  Нояб.'!R51:S51,'[12]МЕТАЛЛОСТРОЙ  Дек.'!R51:S51)</f>
        <v>0</v>
      </c>
      <c r="T56" s="47"/>
      <c r="U56" s="49">
        <f>SUM('[1]МЕТАЛЛОСТРОЙ Янв.'!T51:U51,'[2]МЕТАЛЛОСТРОЙ Февр.'!T51:U51,'[3]МЕТАЛЛОСТРОЙ Март'!T51:U51,'[4]МЕТАЛЛОСТРОЙ  Апр.'!T51:U51,'[5]МЕТАЛЛОСТРОЙ Май'!T51:U51,'[6]МЕТАЛЛОСТРОЙ Июнь'!T51:U51,'[7]МЕТАЛЛОСТРОЙ  Июль'!T51:U51,'[8]МЕТАЛЛОСТРОЙ  Авг.'!T51:U51,'[9]МЕТАЛЛОСТРОЙ  Сент.'!T51:U51,'[10]МЕТАЛЛОСТРОЙ  Окт.'!T51:U51+'[11]МЕТАЛЛОСТРОЙ  Нояб.'!T51:U51,'[11]МЕТАЛЛОСТРОЙ  Нояб.'!T51:U51,'[12]МЕТАЛЛОСТРОЙ  Дек.'!T51:U51)</f>
        <v>0</v>
      </c>
      <c r="V56" s="47">
        <v>15</v>
      </c>
      <c r="W56" s="49">
        <f>SUM('[1]МЕТАЛЛОСТРОЙ Янв.'!V51:W51,'[2]МЕТАЛЛОСТРОЙ Февр.'!V51:W51,'[3]МЕТАЛЛОСТРОЙ Март'!V51:W51,'[4]МЕТАЛЛОСТРОЙ  Апр.'!V51:W51,'[5]МЕТАЛЛОСТРОЙ Май'!V51:W51,'[6]МЕТАЛЛОСТРОЙ Июнь'!V51:W51,'[7]МЕТАЛЛОСТРОЙ  Июль'!V51:W51,'[8]МЕТАЛЛОСТРОЙ  Авг.'!V51:W51,'[9]МЕТАЛЛОСТРОЙ  Сент.'!V51:W51,'[10]МЕТАЛЛОСТРОЙ  Окт.'!V51:W51+'[11]МЕТАЛЛОСТРОЙ  Нояб.'!V51:W51,'[11]МЕТАЛЛОСТРОЙ  Нояб.'!V51:W51,'[12]МЕТАЛЛОСТРОЙ  Дек.'!V51:W51)</f>
        <v>0</v>
      </c>
      <c r="X56" s="47"/>
      <c r="Y56" s="49">
        <f>SUM('[1]МЕТАЛЛОСТРОЙ Янв.'!X51:Y51,'[2]МЕТАЛЛОСТРОЙ Февр.'!X51:Y51,'[3]МЕТАЛЛОСТРОЙ Март'!X51:Y51,'[4]МЕТАЛЛОСТРОЙ  Апр.'!X51:Y51,'[5]МЕТАЛЛОСТРОЙ Май'!X51:Y51,'[6]МЕТАЛЛОСТРОЙ Июнь'!X51:Y51,'[7]МЕТАЛЛОСТРОЙ  Июль'!X51:Y51,'[8]МЕТАЛЛОСТРОЙ  Авг.'!X51:Y51,'[9]МЕТАЛЛОСТРОЙ  Сент.'!X51:Y51,'[10]МЕТАЛЛОСТРОЙ  Окт.'!X51:Y51+'[11]МЕТАЛЛОСТРОЙ  Нояб.'!X51:Y51,'[11]МЕТАЛЛОСТРОЙ  Нояб.'!X51:Y51,'[12]МЕТАЛЛОСТРОЙ  Дек.'!X51:Y51)</f>
        <v>4.71</v>
      </c>
      <c r="Z56" s="47">
        <v>15</v>
      </c>
      <c r="AA56" s="49">
        <f>SUM('[1]МЕТАЛЛОСТРОЙ Янв.'!Z51:AA51,'[2]МЕТАЛЛОСТРОЙ Февр.'!Z51:AA51,'[3]МЕТАЛЛОСТРОЙ Март'!Z51:AA51,'[4]МЕТАЛЛОСТРОЙ  Апр.'!Z51:AA51,'[5]МЕТАЛЛОСТРОЙ Май'!Z51:AA51,'[6]МЕТАЛЛОСТРОЙ Июнь'!Z51:AA51,'[7]МЕТАЛЛОСТРОЙ  Июль'!Z51:AA51,'[8]МЕТАЛЛОСТРОЙ  Авг.'!Z51:AA51,'[9]МЕТАЛЛОСТРОЙ  Сент.'!Z51:AA51,'[10]МЕТАЛЛОСТРОЙ  Окт.'!Z51:AA51+'[11]МЕТАЛЛОСТРОЙ  Нояб.'!Z51:AA51,'[11]МЕТАЛЛОСТРОЙ  Нояб.'!Z51:AA51,'[12]МЕТАЛЛОСТРОЙ  Дек.'!Z51:AA51)</f>
        <v>0</v>
      </c>
      <c r="AB56" s="47">
        <v>15</v>
      </c>
      <c r="AC56" s="49">
        <f>SUM('[1]МЕТАЛЛОСТРОЙ Янв.'!AB51:AC51,'[2]МЕТАЛЛОСТРОЙ Февр.'!AB51:AC51,'[3]МЕТАЛЛОСТРОЙ Март'!AB51:AC51,'[4]МЕТАЛЛОСТРОЙ  Апр.'!AB51:AC51,'[5]МЕТАЛЛОСТРОЙ Май'!AB51:AC51,'[6]МЕТАЛЛОСТРОЙ Июнь'!AB51:AC51,'[7]МЕТАЛЛОСТРОЙ  Июль'!AB51:AC51,'[8]МЕТАЛЛОСТРОЙ  Авг.'!AB51:AC51,'[9]МЕТАЛЛОСТРОЙ  Сент.'!AB51:AC51,'[10]МЕТАЛЛОСТРОЙ  Окт.'!AB51:AC51+'[11]МЕТАЛЛОСТРОЙ  Нояб.'!AB51:AC51,'[11]МЕТАЛЛОСТРОЙ  Нояб.'!AB51:AC51,'[12]МЕТАЛЛОСТРОЙ  Дек.'!AB51:AC51)</f>
        <v>0</v>
      </c>
      <c r="AD56" s="47">
        <v>15</v>
      </c>
      <c r="AE56" s="49">
        <f>SUM('[1]МЕТАЛЛОСТРОЙ Янв.'!AD51:AE51,'[2]МЕТАЛЛОСТРОЙ Февр.'!AD51:AE51,'[3]МЕТАЛЛОСТРОЙ Март'!AD51:AE51,'[4]МЕТАЛЛОСТРОЙ  Апр.'!AD51:AE51,'[5]МЕТАЛЛОСТРОЙ Май'!AD51:AE51,'[6]МЕТАЛЛОСТРОЙ Июнь'!AD51:AE51,'[7]МЕТАЛЛОСТРОЙ  Июль'!AD51:AE51,'[8]МЕТАЛЛОСТРОЙ  Авг.'!AD51:AE51,'[9]МЕТАЛЛОСТРОЙ  Сент.'!AD51:AE51,'[10]МЕТАЛЛОСТРОЙ  Окт.'!AD51:AE51+'[11]МЕТАЛЛОСТРОЙ  Нояб.'!AD51:AE51,'[11]МЕТАЛЛОСТРОЙ  Нояб.'!AD51:AE51,'[12]МЕТАЛЛОСТРОЙ  Дек.'!AD51:AE51)</f>
        <v>0</v>
      </c>
      <c r="AF56" s="47">
        <v>15</v>
      </c>
      <c r="AG56" s="49">
        <f>SUM('[1]МЕТАЛЛОСТРОЙ Янв.'!AF51:AG51,'[2]МЕТАЛЛОСТРОЙ Февр.'!AF51:AG51,'[3]МЕТАЛЛОСТРОЙ Март'!AF51:AG51,'[4]МЕТАЛЛОСТРОЙ  Апр.'!AF51:AG51,'[5]МЕТАЛЛОСТРОЙ Май'!AF51:AG51,'[6]МЕТАЛЛОСТРОЙ Июнь'!AF51:AG51,'[7]МЕТАЛЛОСТРОЙ  Июль'!AF51:AG51,'[8]МЕТАЛЛОСТРОЙ  Авг.'!AF51:AG51,'[9]МЕТАЛЛОСТРОЙ  Сент.'!AF51:AG51,'[10]МЕТАЛЛОСТРОЙ  Окт.'!AF51:AG51+'[11]МЕТАЛЛОСТРОЙ  Нояб.'!AF51:AG51,'[11]МЕТАЛЛОСТРОЙ  Нояб.'!AF51:AG51,'[12]МЕТАЛЛОСТРОЙ  Дек.'!AF51:AG51)</f>
        <v>0</v>
      </c>
      <c r="AH56" s="47">
        <v>15</v>
      </c>
      <c r="AI56" s="49">
        <f>SUM('[1]МЕТАЛЛОСТРОЙ Янв.'!AH51:AI51,'[2]МЕТАЛЛОСТРОЙ Февр.'!AH51:AI51,'[3]МЕТАЛЛОСТРОЙ Март'!AH51:AI51,'[4]МЕТАЛЛОСТРОЙ  Апр.'!AH51:AI51,'[5]МЕТАЛЛОСТРОЙ Май'!AH51:AI51,'[6]МЕТАЛЛОСТРОЙ Июнь'!AH51:AI51,'[7]МЕТАЛЛОСТРОЙ  Июль'!AH51:AI51,'[8]МЕТАЛЛОСТРОЙ  Авг.'!AH51:AI51,'[9]МЕТАЛЛОСТРОЙ  Сент.'!AH51:AI51,'[10]МЕТАЛЛОСТРОЙ  Окт.'!AH51:AI51+'[11]МЕТАЛЛОСТРОЙ  Нояб.'!AH51:AI51,'[11]МЕТАЛЛОСТРОЙ  Нояб.'!AH51:AI51,'[12]МЕТАЛЛОСТРОЙ  Дек.'!AH51:AI51)</f>
        <v>0</v>
      </c>
      <c r="AJ56" s="47">
        <v>15</v>
      </c>
      <c r="AK56" s="49">
        <f>SUM('[1]МЕТАЛЛОСТРОЙ Янв.'!AJ51:AK51,'[2]МЕТАЛЛОСТРОЙ Февр.'!AJ51:AK51,'[3]МЕТАЛЛОСТРОЙ Март'!AJ51:AK51,'[4]МЕТАЛЛОСТРОЙ  Апр.'!AJ51:AK51,'[5]МЕТАЛЛОСТРОЙ Май'!AJ51:AK51,'[6]МЕТАЛЛОСТРОЙ Июнь'!AJ51:AK51,'[7]МЕТАЛЛОСТРОЙ  Июль'!AJ51:AK51,'[8]МЕТАЛЛОСТРОЙ  Авг.'!AJ51:AK51,'[9]МЕТАЛЛОСТРОЙ  Сент.'!AJ51:AK51,'[10]МЕТАЛЛОСТРОЙ  Окт.'!AJ51:AK51+'[11]МЕТАЛЛОСТРОЙ  Нояб.'!AJ51:AK51,'[11]МЕТАЛЛОСТРОЙ  Нояб.'!AJ51:AK51,'[12]МЕТАЛЛОСТРОЙ  Дек.'!AJ51:AK51)</f>
        <v>0.13</v>
      </c>
      <c r="AL56" s="47"/>
      <c r="AM56" s="49">
        <f>SUM('[1]МЕТАЛЛОСТРОЙ Янв.'!AL51:AM51,'[2]МЕТАЛЛОСТРОЙ Февр.'!AL51:AM51,'[3]МЕТАЛЛОСТРОЙ Март'!AL51:AM51,'[4]МЕТАЛЛОСТРОЙ  Апр.'!AL51:AM51,'[5]МЕТАЛЛОСТРОЙ Май'!AL51:AM51,'[6]МЕТАЛЛОСТРОЙ Июнь'!AL51:AM51,'[7]МЕТАЛЛОСТРОЙ  Июль'!AL51:AM51,'[8]МЕТАЛЛОСТРОЙ  Авг.'!AL51:AM51,'[9]МЕТАЛЛОСТРОЙ  Сент.'!AL51:AM51,'[10]МЕТАЛЛОСТРОЙ  Окт.'!AL51:AM51+'[11]МЕТАЛЛОСТРОЙ  Нояб.'!AL51:AM51,'[11]МЕТАЛЛОСТРОЙ  Нояб.'!AL51:AM51,'[12]МЕТАЛЛОСТРОЙ  Дек.'!AL51:AM51)</f>
        <v>6</v>
      </c>
      <c r="AN56" s="47"/>
      <c r="AO56" s="49">
        <f>SUM('[1]МЕТАЛЛОСТРОЙ Янв.'!AN51:AO51,'[2]МЕТАЛЛОСТРОЙ Февр.'!AN51:AO51,'[3]МЕТАЛЛОСТРОЙ Март'!AN51:AO51,'[4]МЕТАЛЛОСТРОЙ  Апр.'!AN51:AO51,'[5]МЕТАЛЛОСТРОЙ Май'!AN51:AO51,'[6]МЕТАЛЛОСТРОЙ Июнь'!AN51:AO51,'[7]МЕТАЛЛОСТРОЙ  Июль'!AN51:AO51,'[8]МЕТАЛЛОСТРОЙ  Авг.'!AN51:AO51,'[9]МЕТАЛЛОСТРОЙ  Сент.'!AN51:AO51,'[10]МЕТАЛЛОСТРОЙ  Окт.'!AN51:AO51+'[11]МЕТАЛЛОСТРОЙ  Нояб.'!AN51:AO51,'[11]МЕТАЛЛОСТРОЙ  Нояб.'!AN51:AO51,'[12]МЕТАЛЛОСТРОЙ  Дек.'!AN51:AO51)</f>
        <v>0</v>
      </c>
      <c r="AP56" s="47">
        <v>15</v>
      </c>
      <c r="AQ56" s="49">
        <f>SUM('[1]МЕТАЛЛОСТРОЙ Янв.'!AP51:AQ51,'[2]МЕТАЛЛОСТРОЙ Февр.'!AP51:AQ51,'[3]МЕТАЛЛОСТРОЙ Март'!AP51:AQ51,'[4]МЕТАЛЛОСТРОЙ  Апр.'!AP51:AQ51,'[5]МЕТАЛЛОСТРОЙ Май'!AP51:AQ51,'[6]МЕТАЛЛОСТРОЙ Июнь'!AP51:AQ51,'[7]МЕТАЛЛОСТРОЙ  Июль'!AP51:AQ51,'[8]МЕТАЛЛОСТРОЙ  Авг.'!AP51:AQ51,'[9]МЕТАЛЛОСТРОЙ  Сент.'!AP51:AQ51,'[10]МЕТАЛЛОСТРОЙ  Окт.'!AP51:AQ51+'[11]МЕТАЛЛОСТРОЙ  Нояб.'!AP51:AQ51,'[11]МЕТАЛЛОСТРОЙ  Нояб.'!AP51:AQ51,'[12]МЕТАЛЛОСТРОЙ  Дек.'!AP51:AQ51)</f>
        <v>0.63500000000000001</v>
      </c>
      <c r="AR56" s="47"/>
      <c r="AS56" s="49">
        <f>SUM('[1]МЕТАЛЛОСТРОЙ Янв.'!AR51:AS51,'[2]МЕТАЛЛОСТРОЙ Февр.'!AR51:AS51,'[3]МЕТАЛЛОСТРОЙ Март'!AR51:AS51,'[4]МЕТАЛЛОСТРОЙ  Апр.'!AR51:AS51,'[5]МЕТАЛЛОСТРОЙ Май'!AR51:AS51,'[6]МЕТАЛЛОСТРОЙ Июнь'!AR51:AS51,'[7]МЕТАЛЛОСТРОЙ  Июль'!AR51:AS51,'[8]МЕТАЛЛОСТРОЙ  Авг.'!AR51:AS51,'[9]МЕТАЛЛОСТРОЙ  Сент.'!AR51:AS51,'[10]МЕТАЛЛОСТРОЙ  Окт.'!AR51:AS51+'[11]МЕТАЛЛОСТРОЙ  Нояб.'!AR51:AS51,'[11]МЕТАЛЛОСТРОЙ  Нояб.'!AR51:AS51,'[12]МЕТАЛЛОСТРОЙ  Дек.'!AR51:AS51)</f>
        <v>0</v>
      </c>
      <c r="AT56" s="47"/>
      <c r="AU56" s="49">
        <f>SUM('[1]МЕТАЛЛОСТРОЙ Янв.'!AT51:AU51,'[2]МЕТАЛЛОСТРОЙ Февр.'!AT51:AU51,'[3]МЕТАЛЛОСТРОЙ Март'!AT51:AU51,'[4]МЕТАЛЛОСТРОЙ  Апр.'!AT51:AU51,'[5]МЕТАЛЛОСТРОЙ Май'!AT51:AU51,'[6]МЕТАЛЛОСТРОЙ Июнь'!AT51:AU51,'[7]МЕТАЛЛОСТРОЙ  Июль'!AT51:AU51,'[8]МЕТАЛЛОСТРОЙ  Авг.'!AT51:AU51,'[9]МЕТАЛЛОСТРОЙ  Сент.'!AT51:AU51,'[10]МЕТАЛЛОСТРОЙ  Окт.'!AT51:AU51+'[11]МЕТАЛЛОСТРОЙ  Нояб.'!AT51:AU51,'[11]МЕТАЛЛОСТРОЙ  Нояб.'!AT51:AU51,'[12]МЕТАЛЛОСТРОЙ  Дек.'!AT51:AU51)</f>
        <v>14.35</v>
      </c>
      <c r="AV56" s="47">
        <v>2</v>
      </c>
      <c r="AW56" s="49">
        <f>SUM('[1]МЕТАЛЛОСТРОЙ Янв.'!AV51:AW51,'[2]МЕТАЛЛОСТРОЙ Февр.'!AV51:AW51,'[3]МЕТАЛЛОСТРОЙ Март'!AV51:AW51,'[4]МЕТАЛЛОСТРОЙ  Апр.'!AV51:AW51,'[5]МЕТАЛЛОСТРОЙ Май'!AV51:AW51,'[6]МЕТАЛЛОСТРОЙ Июнь'!AV51:AW51,'[7]МЕТАЛЛОСТРОЙ  Июль'!AV51:AW51,'[8]МЕТАЛЛОСТРОЙ  Авг.'!AV51:AW51,'[9]МЕТАЛЛОСТРОЙ  Сент.'!AV51:AW51,'[10]МЕТАЛЛОСТРОЙ  Окт.'!AV51:AW51+'[11]МЕТАЛЛОСТРОЙ  Нояб.'!AV51:AW51,'[11]МЕТАЛЛОСТРОЙ  Нояб.'!AV51:AW51,'[12]МЕТАЛЛОСТРОЙ  Дек.'!AV51:AW51)</f>
        <v>0</v>
      </c>
      <c r="AX56" s="47"/>
      <c r="AY56" s="49">
        <f>SUM('[1]МЕТАЛЛОСТРОЙ Янв.'!AX51:AY51,'[2]МЕТАЛЛОСТРОЙ Февр.'!AX51:AY51,'[3]МЕТАЛЛОСТРОЙ Март'!AX51:AY51,'[4]МЕТАЛЛОСТРОЙ  Апр.'!AX51:AY51,'[5]МЕТАЛЛОСТРОЙ Май'!AX51:AY51,'[6]МЕТАЛЛОСТРОЙ Июнь'!AX51:AY51,'[7]МЕТАЛЛОСТРОЙ  Июль'!AX51:AY51,'[8]МЕТАЛЛОСТРОЙ  Авг.'!AX51:AY51,'[9]МЕТАЛЛОСТРОЙ  Сент.'!AX51:AY51,'[10]МЕТАЛЛОСТРОЙ  Окт.'!AX51:AY51+'[11]МЕТАЛЛОСТРОЙ  Нояб.'!AX51:AY51,'[11]МЕТАЛЛОСТРОЙ  Нояб.'!AX51:AY51,'[12]МЕТАЛЛОСТРОЙ  Дек.'!AX51:AY51)</f>
        <v>0</v>
      </c>
      <c r="AZ56" s="47"/>
      <c r="BA56" s="49">
        <f>SUM('[1]МЕТАЛЛОСТРОЙ Янв.'!AZ51:BA51,'[2]МЕТАЛЛОСТРОЙ Февр.'!AZ51:BA51,'[3]МЕТАЛЛОСТРОЙ Март'!AZ51:BA51,'[4]МЕТАЛЛОСТРОЙ  Апр.'!AZ51:BA51,'[5]МЕТАЛЛОСТРОЙ Май'!AZ51:BA51,'[6]МЕТАЛЛОСТРОЙ Июнь'!AZ51:BA51,'[7]МЕТАЛЛОСТРОЙ  Июль'!AZ51:BA51,'[8]МЕТАЛЛОСТРОЙ  Авг.'!AZ51:BA51,'[9]МЕТАЛЛОСТРОЙ  Сент.'!AZ51:BA51,'[10]МЕТАЛЛОСТРОЙ  Окт.'!AZ51:BA51+'[11]МЕТАЛЛОСТРОЙ  Нояб.'!AZ51:BA51,'[11]МЕТАЛЛОСТРОЙ  Нояб.'!AZ51:BA51,'[12]МЕТАЛЛОСТРОЙ  Дек.'!AZ51:BA51)</f>
        <v>0</v>
      </c>
      <c r="BB56" s="47"/>
      <c r="BC56" s="49">
        <f>SUM('[1]МЕТАЛЛОСТРОЙ Янв.'!BB51:BC51,'[2]МЕТАЛЛОСТРОЙ Февр.'!BB51:BC51,'[3]МЕТАЛЛОСТРОЙ Март'!BB51:BC51,'[4]МЕТАЛЛОСТРОЙ  Апр.'!BB51:BC51,'[5]МЕТАЛЛОСТРОЙ Май'!BB51:BC51,'[6]МЕТАЛЛОСТРОЙ Июнь'!BB51:BC51,'[7]МЕТАЛЛОСТРОЙ  Июль'!BB51:BC51,'[8]МЕТАЛЛОСТРОЙ  Авг.'!BB51:BC51,'[9]МЕТАЛЛОСТРОЙ  Сент.'!BB51:BC51,'[10]МЕТАЛЛОСТРОЙ  Окт.'!BB51:BC51+'[11]МЕТАЛЛОСТРОЙ  Нояб.'!BB51:BC51,'[11]МЕТАЛЛОСТРОЙ  Нояб.'!BB51:BC51,'[12]МЕТАЛЛОСТРОЙ  Дек.'!BB51:BC51)</f>
        <v>0</v>
      </c>
      <c r="BD56" s="47"/>
      <c r="BE56" s="49">
        <f>SUM('[1]МЕТАЛЛОСТРОЙ Янв.'!BD51:BE51,'[2]МЕТАЛЛОСТРОЙ Февр.'!BD51:BE51,'[3]МЕТАЛЛОСТРОЙ Март'!BD51:BE51,'[4]МЕТАЛЛОСТРОЙ  Апр.'!BD51:BE51,'[5]МЕТАЛЛОСТРОЙ Май'!BD51:BE51,'[6]МЕТАЛЛОСТРОЙ Июнь'!BD51:BE51,'[7]МЕТАЛЛОСТРОЙ  Июль'!BD51:BE51,'[8]МЕТАЛЛОСТРОЙ  Авг.'!BD51:BE51,'[9]МЕТАЛЛОСТРОЙ  Сент.'!BD51:BE51,'[10]МЕТАЛЛОСТРОЙ  Окт.'!BD51:BE51+'[11]МЕТАЛЛОСТРОЙ  Нояб.'!BD51:BE51,'[11]МЕТАЛЛОСТРОЙ  Нояб.'!BD51:BE51,'[12]МЕТАЛЛОСТРОЙ  Дек.'!BD51:BE51)</f>
        <v>0</v>
      </c>
      <c r="BF56" s="47"/>
      <c r="BG56" s="49">
        <f>SUM('[1]МЕТАЛЛОСТРОЙ Янв.'!BF51:BG51,'[2]МЕТАЛЛОСТРОЙ Февр.'!BF51:BG51,'[3]МЕТАЛЛОСТРОЙ Март'!BF51:BG51,'[4]МЕТАЛЛОСТРОЙ  Апр.'!BF51:BG51,'[5]МЕТАЛЛОСТРОЙ Май'!BF51:BG51,'[6]МЕТАЛЛОСТРОЙ Июнь'!BF51:BG51,'[7]МЕТАЛЛОСТРОЙ  Июль'!BF51:BG51,'[8]МЕТАЛЛОСТРОЙ  Авг.'!BF51:BG51,'[9]МЕТАЛЛОСТРОЙ  Сент.'!BF51:BG51,'[10]МЕТАЛЛОСТРОЙ  Окт.'!BF51:BG51+'[11]МЕТАЛЛОСТРОЙ  Нояб.'!BF51:BG51,'[11]МЕТАЛЛОСТРОЙ  Нояб.'!BF51:BG51,'[12]МЕТАЛЛОСТРОЙ  Дек.'!BF51:BG51)</f>
        <v>0</v>
      </c>
      <c r="BH56" s="47"/>
      <c r="BI56" s="49">
        <f>SUM('[1]МЕТАЛЛОСТРОЙ Янв.'!BH51:BI51,'[2]МЕТАЛЛОСТРОЙ Февр.'!BH51:BI51,'[3]МЕТАЛЛОСТРОЙ Март'!BH51:BI51,'[4]МЕТАЛЛОСТРОЙ  Апр.'!BH51:BI51,'[5]МЕТАЛЛОСТРОЙ Май'!BH51:BI51,'[6]МЕТАЛЛОСТРОЙ Июнь'!BH51:BI51,'[7]МЕТАЛЛОСТРОЙ  Июль'!BH51:BI51,'[8]МЕТАЛЛОСТРОЙ  Авг.'!BH51:BI51,'[9]МЕТАЛЛОСТРОЙ  Сент.'!BH51:BI51,'[10]МЕТАЛЛОСТРОЙ  Окт.'!BH51:BI51+'[11]МЕТАЛЛОСТРОЙ  Нояб.'!BH51:BI51,'[11]МЕТАЛЛОСТРОЙ  Нояб.'!BH51:BI51,'[12]МЕТАЛЛОСТРОЙ  Дек.'!BH51:BI51)</f>
        <v>0</v>
      </c>
      <c r="BJ56" s="47"/>
      <c r="BK56" s="49">
        <f>SUM('[1]МЕТАЛЛОСТРОЙ Янв.'!BJ51:BK51,'[2]МЕТАЛЛОСТРОЙ Февр.'!BJ51:BK51,'[3]МЕТАЛЛОСТРОЙ Март'!BJ51:BK51,'[4]МЕТАЛЛОСТРОЙ  Апр.'!BJ51:BK51,'[5]МЕТАЛЛОСТРОЙ Май'!BJ51:BK51,'[6]МЕТАЛЛОСТРОЙ Июнь'!BJ51:BK51,'[7]МЕТАЛЛОСТРОЙ  Июль'!BJ51:BK51,'[8]МЕТАЛЛОСТРОЙ  Авг.'!BJ51:BK51,'[9]МЕТАЛЛОСТРОЙ  Сент.'!BJ51:BK51,'[10]МЕТАЛЛОСТРОЙ  Окт.'!BJ51:BK51+'[11]МЕТАЛЛОСТРОЙ  Нояб.'!BJ51:BK51,'[11]МЕТАЛЛОСТРОЙ  Нояб.'!BJ51:BK51,'[12]МЕТАЛЛОСТРОЙ  Дек.'!BJ51:BK51)</f>
        <v>0</v>
      </c>
      <c r="BL56" s="47"/>
      <c r="BM56" s="49">
        <f>SUM('[1]МЕТАЛЛОСТРОЙ Янв.'!BL51:BM51,'[2]МЕТАЛЛОСТРОЙ Февр.'!BL51:BM51,'[3]МЕТАЛЛОСТРОЙ Март'!BL51:BM51,'[4]МЕТАЛЛОСТРОЙ  Апр.'!BL51:BM51,'[5]МЕТАЛЛОСТРОЙ Май'!BL51:BM51,'[6]МЕТАЛЛОСТРОЙ Июнь'!BL51:BM51,'[7]МЕТАЛЛОСТРОЙ  Июль'!BL51:BM51,'[8]МЕТАЛЛОСТРОЙ  Авг.'!BL51:BM51,'[9]МЕТАЛЛОСТРОЙ  Сент.'!BL51:BM51,'[10]МЕТАЛЛОСТРОЙ  Окт.'!BL51:BM51+'[11]МЕТАЛЛОСТРОЙ  Нояб.'!BL51:BM51,'[11]МЕТАЛЛОСТРОЙ  Нояб.'!BL51:BM51,'[12]МЕТАЛЛОСТРОЙ  Дек.'!BL51:BM51)</f>
        <v>0</v>
      </c>
      <c r="BN56" s="47"/>
      <c r="BO56" s="49">
        <f>SUM('[1]МЕТАЛЛОСТРОЙ Янв.'!BN51:BO51,'[2]МЕТАЛЛОСТРОЙ Февр.'!BN51:BO51,'[3]МЕТАЛЛОСТРОЙ Март'!BN51:BO51,'[4]МЕТАЛЛОСТРОЙ  Апр.'!BN51:BO51,'[5]МЕТАЛЛОСТРОЙ Май'!BN51:BO51,'[6]МЕТАЛЛОСТРОЙ Июнь'!BN51:BO51,'[7]МЕТАЛЛОСТРОЙ  Июль'!BN51:BO51,'[8]МЕТАЛЛОСТРОЙ  Авг.'!BN51:BO51,'[9]МЕТАЛЛОСТРОЙ  Сент.'!BN51:BO51,'[10]МЕТАЛЛОСТРОЙ  Окт.'!BN51:BO51+'[11]МЕТАЛЛОСТРОЙ  Нояб.'!BN51:BO51,'[11]МЕТАЛЛОСТРОЙ  Нояб.'!BN51:BO51,'[12]МЕТАЛЛОСТРОЙ  Дек.'!BN51:BO51)</f>
        <v>0</v>
      </c>
      <c r="BP56" s="47"/>
      <c r="BQ56" s="49">
        <f>SUM('[1]МЕТАЛЛОСТРОЙ Янв.'!BP51:BQ51,'[2]МЕТАЛЛОСТРОЙ Февр.'!BP51:BQ51,'[3]МЕТАЛЛОСТРОЙ Март'!BP51:BQ51,'[4]МЕТАЛЛОСТРОЙ  Апр.'!BP51:BQ51,'[5]МЕТАЛЛОСТРОЙ Май'!BP51:BQ51,'[6]МЕТАЛЛОСТРОЙ Июнь'!BP51:BQ51,'[7]МЕТАЛЛОСТРОЙ  Июль'!BP51:BQ51,'[8]МЕТАЛЛОСТРОЙ  Авг.'!BP51:BQ51,'[9]МЕТАЛЛОСТРОЙ  Сент.'!BP51:BQ51,'[10]МЕТАЛЛОСТРОЙ  Окт.'!BP51:BQ51+'[11]МЕТАЛЛОСТРОЙ  Нояб.'!BP51:BQ51,'[11]МЕТАЛЛОСТРОЙ  Нояб.'!BP51:BQ51,'[12]МЕТАЛЛОСТРОЙ  Дек.'!BP51:BQ51)</f>
        <v>0</v>
      </c>
      <c r="BR56" s="47"/>
      <c r="BS56" s="49">
        <f>SUM('[1]МЕТАЛЛОСТРОЙ Янв.'!BR51:BS51,'[2]МЕТАЛЛОСТРОЙ Февр.'!BR51:BS51,'[3]МЕТАЛЛОСТРОЙ Март'!BR51:BS51,'[4]МЕТАЛЛОСТРОЙ  Апр.'!BR51:BS51,'[5]МЕТАЛЛОСТРОЙ Май'!BR51:BS51,'[6]МЕТАЛЛОСТРОЙ Июнь'!BR51:BS51,'[7]МЕТАЛЛОСТРОЙ  Июль'!BR51:BS51,'[8]МЕТАЛЛОСТРОЙ  Авг.'!BR51:BS51,'[9]МЕТАЛЛОСТРОЙ  Сент.'!BR51:BS51,'[10]МЕТАЛЛОСТРОЙ  Окт.'!BR51:BS51+'[11]МЕТАЛЛОСТРОЙ  Нояб.'!BR51:BS51,'[11]МЕТАЛЛОСТРОЙ  Нояб.'!BR51:BS51,'[12]МЕТАЛЛОСТРОЙ  Дек.'!BR51:BS51)</f>
        <v>0</v>
      </c>
      <c r="BT56" s="47"/>
      <c r="BU56" s="49">
        <f>SUM('[1]МЕТАЛЛОСТРОЙ Янв.'!BT51:BU51,'[2]МЕТАЛЛОСТРОЙ Февр.'!BT51:BU51,'[3]МЕТАЛЛОСТРОЙ Март'!BT51:BU51,'[4]МЕТАЛЛОСТРОЙ  Апр.'!BT51:BU51,'[5]МЕТАЛЛОСТРОЙ Май'!BT51:BU51,'[6]МЕТАЛЛОСТРОЙ Июнь'!BT51:BU51,'[7]МЕТАЛЛОСТРОЙ  Июль'!BT51:BU51,'[8]МЕТАЛЛОСТРОЙ  Авг.'!BT51:BU51,'[9]МЕТАЛЛОСТРОЙ  Сент.'!BT51:BU51,'[10]МЕТАЛЛОСТРОЙ  Окт.'!BT51:BU51+'[11]МЕТАЛЛОСТРОЙ  Нояб.'!BT51:BU51,'[11]МЕТАЛЛОСТРОЙ  Нояб.'!BT51:BU51,'[12]МЕТАЛЛОСТРОЙ  Дек.'!BT51:BU51)</f>
        <v>0</v>
      </c>
      <c r="BV56" s="47"/>
      <c r="BW56" s="49">
        <f>SUM('[1]МЕТАЛЛОСТРОЙ Янв.'!BV51:BW51,'[2]МЕТАЛЛОСТРОЙ Февр.'!BV51:BW51,'[3]МЕТАЛЛОСТРОЙ Март'!BV51:BW51,'[4]МЕТАЛЛОСТРОЙ  Апр.'!BV51:BW51,'[5]МЕТАЛЛОСТРОЙ Май'!BV51:BW51,'[6]МЕТАЛЛОСТРОЙ Июнь'!BV51:BW51,'[7]МЕТАЛЛОСТРОЙ  Июль'!BV51:BW51,'[8]МЕТАЛЛОСТРОЙ  Авг.'!BV51:BW51,'[9]МЕТАЛЛОСТРОЙ  Сент.'!BV51:BW51,'[10]МЕТАЛЛОСТРОЙ  Окт.'!BV51:BW51+'[11]МЕТАЛЛОСТРОЙ  Нояб.'!BV51:BW51,'[11]МЕТАЛЛОСТРОЙ  Нояб.'!BV51:BW51,'[12]МЕТАЛЛОСТРОЙ  Дек.'!BV51:BW51)</f>
        <v>0</v>
      </c>
      <c r="BX56" s="47"/>
      <c r="BY56" s="49">
        <f>SUM('[1]МЕТАЛЛОСТРОЙ Янв.'!BX51:BY51,'[2]МЕТАЛЛОСТРОЙ Февр.'!BX51:BY51,'[3]МЕТАЛЛОСТРОЙ Март'!BX51:BY51,'[4]МЕТАЛЛОСТРОЙ  Апр.'!BX51:BY51,'[5]МЕТАЛЛОСТРОЙ Май'!BX51:BY51,'[6]МЕТАЛЛОСТРОЙ Июнь'!BX51:BY51,'[7]МЕТАЛЛОСТРОЙ  Июль'!BX51:BY51,'[8]МЕТАЛЛОСТРОЙ  Авг.'!BX51:BY51,'[9]МЕТАЛЛОСТРОЙ  Сент.'!BX51:BY51,'[10]МЕТАЛЛОСТРОЙ  Окт.'!BX51:BY51+'[11]МЕТАЛЛОСТРОЙ  Нояб.'!BX51:BY51,'[11]МЕТАЛЛОСТРОЙ  Нояб.'!BX51:BY51,'[12]МЕТАЛЛОСТРОЙ  Дек.'!BX51:BY51)</f>
        <v>0</v>
      </c>
      <c r="BZ56" s="47">
        <v>2</v>
      </c>
      <c r="CA56" s="49">
        <f>SUM('[1]МЕТАЛЛОСТРОЙ Янв.'!BZ51:CA51,'[2]МЕТАЛЛОСТРОЙ Февр.'!BZ51:CA51,'[3]МЕТАЛЛОСТРОЙ Март'!BZ51:CA51,'[4]МЕТАЛЛОСТРОЙ  Апр.'!BZ51:CA51,'[5]МЕТАЛЛОСТРОЙ Май'!BZ51:CA51,'[6]МЕТАЛЛОСТРОЙ Июнь'!BZ51:CA51,'[7]МЕТАЛЛОСТРОЙ  Июль'!BZ51:CA51,'[8]МЕТАЛЛОСТРОЙ  Авг.'!BZ51:CA51,'[9]МЕТАЛЛОСТРОЙ  Сент.'!BZ51:CA51,'[10]МЕТАЛЛОСТРОЙ  Окт.'!BZ51:CA51+'[11]МЕТАЛЛОСТРОЙ  Нояб.'!BZ51:CA51,'[11]МЕТАЛЛОСТРОЙ  Нояб.'!BZ51:CA51,'[12]МЕТАЛЛОСТРОЙ  Дек.'!BZ51:CA51)</f>
        <v>0</v>
      </c>
      <c r="CB56" s="47"/>
      <c r="CC56" s="49">
        <f>SUM('[1]МЕТАЛЛОСТРОЙ Янв.'!CB51:CC51,'[2]МЕТАЛЛОСТРОЙ Февр.'!CB51:CC51,'[3]МЕТАЛЛОСТРОЙ Март'!CB51:CC51,'[4]МЕТАЛЛОСТРОЙ  Апр.'!CB51:CC51,'[5]МЕТАЛЛОСТРОЙ Май'!CB51:CC51,'[6]МЕТАЛЛОСТРОЙ Июнь'!CB51:CC51,'[7]МЕТАЛЛОСТРОЙ  Июль'!CB51:CC51,'[8]МЕТАЛЛОСТРОЙ  Авг.'!CB51:CC51,'[9]МЕТАЛЛОСТРОЙ  Сент.'!CB51:CC51,'[10]МЕТАЛЛОСТРОЙ  Окт.'!CB51:CC51+'[11]МЕТАЛЛОСТРОЙ  Нояб.'!CB51:CC51,'[11]МЕТАЛЛОСТРОЙ  Нояб.'!CB51:CC51,'[12]МЕТАЛЛОСТРОЙ  Дек.'!CB51:CC51)</f>
        <v>0.13</v>
      </c>
      <c r="CD56" s="47">
        <v>50</v>
      </c>
      <c r="CE56" s="49">
        <f>SUM('[1]МЕТАЛЛОСТРОЙ Янв.'!CD51:CE51,'[2]МЕТАЛЛОСТРОЙ Февр.'!CD51:CE51,'[3]МЕТАЛЛОСТРОЙ Март'!CD51:CE51,'[4]МЕТАЛЛОСТРОЙ  Апр.'!CD51:CE51,'[5]МЕТАЛЛОСТРОЙ Май'!CD51:CE51,'[6]МЕТАЛЛОСТРОЙ Июнь'!CD51:CE51,'[7]МЕТАЛЛОСТРОЙ  Июль'!CD51:CE51,'[8]МЕТАЛЛОСТРОЙ  Авг.'!CD51:CE51,'[9]МЕТАЛЛОСТРОЙ  Сент.'!CD51:CE51,'[10]МЕТАЛЛОСТРОЙ  Окт.'!CD51:CE51+'[11]МЕТАЛЛОСТРОЙ  Нояб.'!CD51:CE51,'[11]МЕТАЛЛОСТРОЙ  Нояб.'!CD51:CE51,'[12]МЕТАЛЛОСТРОЙ  Дек.'!CD51:CE51)</f>
        <v>0.26</v>
      </c>
      <c r="CF56" s="47">
        <v>1</v>
      </c>
      <c r="CG56" s="49">
        <f>SUM('[1]МЕТАЛЛОСТРОЙ Янв.'!CF51:CG51,'[2]МЕТАЛЛОСТРОЙ Февр.'!CF51:CG51,'[3]МЕТАЛЛОСТРОЙ Март'!CF51:CG51,'[4]МЕТАЛЛОСТРОЙ  Апр.'!CF51:CG51,'[5]МЕТАЛЛОСТРОЙ Май'!CF51:CG51,'[6]МЕТАЛЛОСТРОЙ Июнь'!CF51:CG51,'[7]МЕТАЛЛОСТРОЙ  Июль'!CF51:CG51,'[8]МЕТАЛЛОСТРОЙ  Авг.'!CF51:CG51,'[9]МЕТАЛЛОСТРОЙ  Сент.'!CF51:CG51,'[10]МЕТАЛЛОСТРОЙ  Окт.'!CF51:CG51+'[11]МЕТАЛЛОСТРОЙ  Нояб.'!CF51:CG51,'[11]МЕТАЛЛОСТРОЙ  Нояб.'!CF51:CG51,'[12]МЕТАЛЛОСТРОЙ  Дек.'!CF51:CG51)</f>
        <v>0</v>
      </c>
      <c r="CH56" s="47"/>
      <c r="CI56" s="49">
        <f>SUM('[1]МЕТАЛЛОСТРОЙ Янв.'!CH51:CI51,'[2]МЕТАЛЛОСТРОЙ Февр.'!CH51:CI51,'[3]МЕТАЛЛОСТРОЙ Март'!CH51:CI51,'[4]МЕТАЛЛОСТРОЙ  Апр.'!CH51:CI51,'[5]МЕТАЛЛОСТРОЙ Май'!CH51:CI51,'[6]МЕТАЛЛОСТРОЙ Июнь'!CH51:CI51,'[7]МЕТАЛЛОСТРОЙ  Июль'!CH51:CI51,'[8]МЕТАЛЛОСТРОЙ  Авг.'!CH51:CI51,'[9]МЕТАЛЛОСТРОЙ  Сент.'!CH51:CI51,'[10]МЕТАЛЛОСТРОЙ  Окт.'!CH51:CI51+'[11]МЕТАЛЛОСТРОЙ  Нояб.'!CH51:CI51,'[11]МЕТАЛЛОСТРОЙ  Нояб.'!CH51:CI51,'[12]МЕТАЛЛОСТРОЙ  Дек.'!CH51:CI51)</f>
        <v>0</v>
      </c>
      <c r="CJ56" s="47"/>
      <c r="CK56" s="49">
        <f>SUM('[1]МЕТАЛЛОСТРОЙ Янв.'!CJ51:CK51,'[2]МЕТАЛЛОСТРОЙ Февр.'!CJ51:CK51,'[3]МЕТАЛЛОСТРОЙ Март'!CJ51:CK51,'[4]МЕТАЛЛОСТРОЙ  Апр.'!CJ51:CK51,'[5]МЕТАЛЛОСТРОЙ Май'!CJ51:CK51,'[6]МЕТАЛЛОСТРОЙ Июнь'!CJ51:CK51,'[7]МЕТАЛЛОСТРОЙ  Июль'!CJ51:CK51,'[8]МЕТАЛЛОСТРОЙ  Авг.'!CJ51:CK51,'[9]МЕТАЛЛОСТРОЙ  Сент.'!CJ51:CK51,'[10]МЕТАЛЛОСТРОЙ  Окт.'!CJ51:CK51+'[11]МЕТАЛЛОСТРОЙ  Нояб.'!CJ51:CK51,'[11]МЕТАЛЛОСТРОЙ  Нояб.'!CJ51:CK51,'[12]МЕТАЛЛОСТРОЙ  Дек.'!CJ51:CK51)</f>
        <v>5</v>
      </c>
      <c r="CL56" s="47">
        <v>15</v>
      </c>
      <c r="CM56" s="49">
        <f>SUM('[1]МЕТАЛЛОСТРОЙ Янв.'!CL51:CM51,'[2]МЕТАЛЛОСТРОЙ Февр.'!CL51:CM51,'[3]МЕТАЛЛОСТРОЙ Март'!CL51:CM51,'[4]МЕТАЛЛОСТРОЙ  Апр.'!CL51:CM51,'[5]МЕТАЛЛОСТРОЙ Май'!CL51:CM51,'[6]МЕТАЛЛОСТРОЙ Июнь'!CL51:CM51,'[7]МЕТАЛЛОСТРОЙ  Июль'!CL51:CM51,'[8]МЕТАЛЛОСТРОЙ  Авг.'!CL51:CM51,'[9]МЕТАЛЛОСТРОЙ  Сент.'!CL51:CM51,'[10]МЕТАЛЛОСТРОЙ  Окт.'!CL51:CM51+'[11]МЕТАЛЛОСТРОЙ  Нояб.'!CL51:CM51,'[11]МЕТАЛЛОСТРОЙ  Нояб.'!CL51:CM51,'[12]МЕТАЛЛОСТРОЙ  Дек.'!CL51:CM51)</f>
        <v>0.13</v>
      </c>
      <c r="CN56" s="47"/>
      <c r="CO56" s="49">
        <f>SUM('[1]МЕТАЛЛОСТРОЙ Янв.'!CN51:CO51,'[2]МЕТАЛЛОСТРОЙ Февр.'!CN51:CO51,'[3]МЕТАЛЛОСТРОЙ Март'!CN51:CO51,'[4]МЕТАЛЛОСТРОЙ  Апр.'!CN51:CO51,'[5]МЕТАЛЛОСТРОЙ Май'!CN51:CO51,'[6]МЕТАЛЛОСТРОЙ Июнь'!CN51:CO51,'[7]МЕТАЛЛОСТРОЙ  Июль'!CN51:CO51,'[8]МЕТАЛЛОСТРОЙ  Авг.'!CN51:CO51,'[9]МЕТАЛЛОСТРОЙ  Сент.'!CN51:CO51,'[10]МЕТАЛЛОСТРОЙ  Окт.'!CN51:CO51+'[11]МЕТАЛЛОСТРОЙ  Нояб.'!CN51:CO51,'[11]МЕТАЛЛОСТРОЙ  Нояб.'!CN51:CO51,'[12]МЕТАЛЛОСТРОЙ  Дек.'!CN51:CO51)</f>
        <v>0</v>
      </c>
      <c r="CQ56" s="94"/>
    </row>
    <row r="57" spans="1:95" ht="15.95" customHeight="1" x14ac:dyDescent="0.25">
      <c r="A57" s="198"/>
      <c r="B57" s="233"/>
      <c r="C57" s="22" t="s">
        <v>20</v>
      </c>
      <c r="D57" s="47"/>
      <c r="E57" s="49">
        <f>SUM('[1]МЕТАЛЛОСТРОЙ Янв.'!D52:E52,'[2]МЕТАЛЛОСТРОЙ Февр.'!D52:E52,'[3]МЕТАЛЛОСТРОЙ Март'!D52:E52,'[4]МЕТАЛЛОСТРОЙ  Апр.'!D52:E52,'[5]МЕТАЛЛОСТРОЙ Май'!D52:E52,'[6]МЕТАЛЛОСТРОЙ Июнь'!D52:E52,'[7]МЕТАЛЛОСТРОЙ  Июль'!D52:E52,'[8]МЕТАЛЛОСТРОЙ  Авг.'!D52:E52,'[9]МЕТАЛЛОСТРОЙ  Сент.'!D52:E52,'[10]МЕТАЛЛОСТРОЙ  Окт.'!D52:E52+'[11]МЕТАЛЛОСТРОЙ  Нояб.'!D52:E52,'[11]МЕТАЛЛОСТРОЙ  Нояб.'!D52:E52,'[12]МЕТАЛЛОСТРОЙ  Дек.'!D52:E52)</f>
        <v>3.4990000000000006</v>
      </c>
      <c r="F57" s="47"/>
      <c r="G57" s="49">
        <f>SUM('[1]МЕТАЛЛОСТРОЙ Янв.'!F52:G52,'[2]МЕТАЛЛОСТРОЙ Февр.'!F52:G52,'[3]МЕТАЛЛОСТРОЙ Март'!F52:G52,'[4]МЕТАЛЛОСТРОЙ  Апр.'!F52:G52,'[5]МЕТАЛЛОСТРОЙ Май'!F52:G52,'[6]МЕТАЛЛОСТРОЙ Июнь'!F52:G52,'[7]МЕТАЛЛОСТРОЙ  Июль'!F52:G52,'[8]МЕТАЛЛОСТРОЙ  Авг.'!F52:G52,'[9]МЕТАЛЛОСТРОЙ  Сент.'!F52:G52,'[10]МЕТАЛЛОСТРОЙ  Окт.'!F52:G52+'[11]МЕТАЛЛОСТРОЙ  Нояб.'!F52:G52,'[11]МЕТАЛЛОСТРОЙ  Нояб.'!F52:G52,'[12]МЕТАЛЛОСТРОЙ  Дек.'!F52:G52)</f>
        <v>0</v>
      </c>
      <c r="H57" s="47"/>
      <c r="I57" s="49">
        <f>SUM('[1]МЕТАЛЛОСТРОЙ Янв.'!H52:I52,'[2]МЕТАЛЛОСТРОЙ Февр.'!H52:I52,'[3]МЕТАЛЛОСТРОЙ Март'!H52:I52,'[4]МЕТАЛЛОСТРОЙ  Апр.'!H52:I52,'[5]МЕТАЛЛОСТРОЙ Май'!H52:I52,'[6]МЕТАЛЛОСТРОЙ Июнь'!H52:I52,'[7]МЕТАЛЛОСТРОЙ  Июль'!H52:I52,'[8]МЕТАЛЛОСТРОЙ  Авг.'!H52:I52,'[9]МЕТАЛЛОСТРОЙ  Сент.'!H52:I52,'[10]МЕТАЛЛОСТРОЙ  Окт.'!H52:I52+'[11]МЕТАЛЛОСТРОЙ  Нояб.'!H52:I52,'[11]МЕТАЛЛОСТРОЙ  Нояб.'!H52:I52,'[12]МЕТАЛЛОСТРОЙ  Дек.'!H52:I52)</f>
        <v>2.6480000000000001</v>
      </c>
      <c r="J57" s="47"/>
      <c r="K57" s="49">
        <f>SUM('[1]МЕТАЛЛОСТРОЙ Янв.'!J52:K52,'[2]МЕТАЛЛОСТРОЙ Февр.'!J52:K52,'[3]МЕТАЛЛОСТРОЙ Март'!J52:K52,'[4]МЕТАЛЛОСТРОЙ  Апр.'!J52:K52,'[5]МЕТАЛЛОСТРОЙ Май'!J52:K52,'[6]МЕТАЛЛОСТРОЙ Июнь'!J52:K52,'[7]МЕТАЛЛОСТРОЙ  Июль'!J52:K52,'[8]МЕТАЛЛОСТРОЙ  Авг.'!J52:K52,'[9]МЕТАЛЛОСТРОЙ  Сент.'!J52:K52,'[10]МЕТАЛЛОСТРОЙ  Окт.'!J52:K52+'[11]МЕТАЛЛОСТРОЙ  Нояб.'!J52:K52,'[11]МЕТАЛЛОСТРОЙ  Нояб.'!J52:K52,'[12]МЕТАЛЛОСТРОЙ  Дек.'!J52:K52)</f>
        <v>0</v>
      </c>
      <c r="L57" s="47"/>
      <c r="M57" s="49">
        <f>SUM('[1]МЕТАЛЛОСТРОЙ Янв.'!L52:M52,'[2]МЕТАЛЛОСТРОЙ Февр.'!L52:M52,'[3]МЕТАЛЛОСТРОЙ Март'!L52:M52,'[4]МЕТАЛЛОСТРОЙ  Апр.'!L52:M52,'[5]МЕТАЛЛОСТРОЙ Май'!L52:M52,'[6]МЕТАЛЛОСТРОЙ Июнь'!L52:M52,'[7]МЕТАЛЛОСТРОЙ  Июль'!L52:M52,'[8]МЕТАЛЛОСТРОЙ  Авг.'!L52:M52,'[9]МЕТАЛЛОСТРОЙ  Сент.'!L52:M52,'[10]МЕТАЛЛОСТРОЙ  Окт.'!L52:M52+'[11]МЕТАЛЛОСТРОЙ  Нояб.'!L52:M52,'[11]МЕТАЛЛОСТРОЙ  Нояб.'!L52:M52,'[12]МЕТАЛЛОСТРОЙ  Дек.'!L52:M52)</f>
        <v>0</v>
      </c>
      <c r="N57" s="47"/>
      <c r="O57" s="49">
        <f>SUM('[1]МЕТАЛЛОСТРОЙ Янв.'!N52:O52,'[2]МЕТАЛЛОСТРОЙ Февр.'!N52:O52,'[3]МЕТАЛЛОСТРОЙ Март'!N52:O52,'[4]МЕТАЛЛОСТРОЙ  Апр.'!N52:O52,'[5]МЕТАЛЛОСТРОЙ Май'!N52:O52,'[6]МЕТАЛЛОСТРОЙ Июнь'!N52:O52,'[7]МЕТАЛЛОСТРОЙ  Июль'!N52:O52,'[8]МЕТАЛЛОСТРОЙ  Авг.'!N52:O52,'[9]МЕТАЛЛОСТРОЙ  Сент.'!N52:O52,'[10]МЕТАЛЛОСТРОЙ  Окт.'!N52:O52+'[11]МЕТАЛЛОСТРОЙ  Нояб.'!N52:O52,'[11]МЕТАЛЛОСТРОЙ  Нояб.'!N52:O52,'[12]МЕТАЛЛОСТРОЙ  Дек.'!N52:O52)</f>
        <v>0</v>
      </c>
      <c r="P57" s="55">
        <v>10</v>
      </c>
      <c r="Q57" s="49">
        <f>SUM('[1]МЕТАЛЛОСТРОЙ Янв.'!P52:Q52,'[2]МЕТАЛЛОСТРОЙ Февр.'!P52:Q52,'[3]МЕТАЛЛОСТРОЙ Март'!P52:Q52,'[4]МЕТАЛЛОСТРОЙ  Апр.'!P52:Q52,'[5]МЕТАЛЛОСТРОЙ Май'!P52:Q52,'[6]МЕТАЛЛОСТРОЙ Июнь'!P52:Q52,'[7]МЕТАЛЛОСТРОЙ  Июль'!P52:Q52,'[8]МЕТАЛЛОСТРОЙ  Авг.'!P52:Q52,'[9]МЕТАЛЛОСТРОЙ  Сент.'!P52:Q52,'[10]МЕТАЛЛОСТРОЙ  Окт.'!P52:Q52+'[11]МЕТАЛЛОСТРОЙ  Нояб.'!P52:Q52,'[11]МЕТАЛЛОСТРОЙ  Нояб.'!P52:Q52,'[12]МЕТАЛЛОСТРОЙ  Дек.'!P52:Q52)</f>
        <v>0</v>
      </c>
      <c r="R57" s="47"/>
      <c r="S57" s="49">
        <f>SUM('[1]МЕТАЛЛОСТРОЙ Янв.'!R52:S52,'[2]МЕТАЛЛОСТРОЙ Февр.'!R52:S52,'[3]МЕТАЛЛОСТРОЙ Март'!R52:S52,'[4]МЕТАЛЛОСТРОЙ  Апр.'!R52:S52,'[5]МЕТАЛЛОСТРОЙ Май'!R52:S52,'[6]МЕТАЛЛОСТРОЙ Июнь'!R52:S52,'[7]МЕТАЛЛОСТРОЙ  Июль'!R52:S52,'[8]МЕТАЛЛОСТРОЙ  Авг.'!R52:S52,'[9]МЕТАЛЛОСТРОЙ  Сент.'!R52:S52,'[10]МЕТАЛЛОСТРОЙ  Окт.'!R52:S52+'[11]МЕТАЛЛОСТРОЙ  Нояб.'!R52:S52,'[11]МЕТАЛЛОСТРОЙ  Нояб.'!R52:S52,'[12]МЕТАЛЛОСТРОЙ  Дек.'!R52:S52)</f>
        <v>0</v>
      </c>
      <c r="T57" s="47"/>
      <c r="U57" s="49">
        <f>SUM('[1]МЕТАЛЛОСТРОЙ Янв.'!T52:U52,'[2]МЕТАЛЛОСТРОЙ Февр.'!T52:U52,'[3]МЕТАЛЛОСТРОЙ Март'!T52:U52,'[4]МЕТАЛЛОСТРОЙ  Апр.'!T52:U52,'[5]МЕТАЛЛОСТРОЙ Май'!T52:U52,'[6]МЕТАЛЛОСТРОЙ Июнь'!T52:U52,'[7]МЕТАЛЛОСТРОЙ  Июль'!T52:U52,'[8]МЕТАЛЛОСТРОЙ  Авг.'!T52:U52,'[9]МЕТАЛЛОСТРОЙ  Сент.'!T52:U52,'[10]МЕТАЛЛОСТРОЙ  Окт.'!T52:U52+'[11]МЕТАЛЛОСТРОЙ  Нояб.'!T52:U52,'[11]МЕТАЛЛОСТРОЙ  Нояб.'!T52:U52,'[12]МЕТАЛЛОСТРОЙ  Дек.'!T52:U52)</f>
        <v>0</v>
      </c>
      <c r="V57" s="55">
        <v>11.25</v>
      </c>
      <c r="W57" s="49">
        <f>SUM('[1]МЕТАЛЛОСТРОЙ Янв.'!V52:W52,'[2]МЕТАЛЛОСТРОЙ Февр.'!V52:W52,'[3]МЕТАЛЛОСТРОЙ Март'!V52:W52,'[4]МЕТАЛЛОСТРОЙ  Апр.'!V52:W52,'[5]МЕТАЛЛОСТРОЙ Май'!V52:W52,'[6]МЕТАЛЛОСТРОЙ Июнь'!V52:W52,'[7]МЕТАЛЛОСТРОЙ  Июль'!V52:W52,'[8]МЕТАЛЛОСТРОЙ  Авг.'!V52:W52,'[9]МЕТАЛЛОСТРОЙ  Сент.'!V52:W52,'[10]МЕТАЛЛОСТРОЙ  Окт.'!V52:W52+'[11]МЕТАЛЛОСТРОЙ  Нояб.'!V52:W52,'[11]МЕТАЛЛОСТРОЙ  Нояб.'!V52:W52,'[12]МЕТАЛЛОСТРОЙ  Дек.'!V52:W52)</f>
        <v>0</v>
      </c>
      <c r="X57" s="47"/>
      <c r="Y57" s="49">
        <f>SUM('[1]МЕТАЛЛОСТРОЙ Янв.'!X52:Y52,'[2]МЕТАЛЛОСТРОЙ Февр.'!X52:Y52,'[3]МЕТАЛЛОСТРОЙ Март'!X52:Y52,'[4]МЕТАЛЛОСТРОЙ  Апр.'!X52:Y52,'[5]МЕТАЛЛОСТРОЙ Май'!X52:Y52,'[6]МЕТАЛЛОСТРОЙ Июнь'!X52:Y52,'[7]МЕТАЛЛОСТРОЙ  Июль'!X52:Y52,'[8]МЕТАЛЛОСТРОЙ  Авг.'!X52:Y52,'[9]МЕТАЛЛОСТРОЙ  Сент.'!X52:Y52,'[10]МЕТАЛЛОСТРОЙ  Окт.'!X52:Y52+'[11]МЕТАЛЛОСТРОЙ  Нояб.'!X52:Y52,'[11]МЕТАЛЛОСТРОЙ  Нояб.'!X52:Y52,'[12]МЕТАЛЛОСТРОЙ  Дек.'!X52:Y52)</f>
        <v>7.0990000000000002</v>
      </c>
      <c r="Z57" s="55">
        <v>11.25</v>
      </c>
      <c r="AA57" s="49">
        <f>SUM('[1]МЕТАЛЛОСТРОЙ Янв.'!Z52:AA52,'[2]МЕТАЛЛОСТРОЙ Февр.'!Z52:AA52,'[3]МЕТАЛЛОСТРОЙ Март'!Z52:AA52,'[4]МЕТАЛЛОСТРОЙ  Апр.'!Z52:AA52,'[5]МЕТАЛЛОСТРОЙ Май'!Z52:AA52,'[6]МЕТАЛЛОСТРОЙ Июнь'!Z52:AA52,'[7]МЕТАЛЛОСТРОЙ  Июль'!Z52:AA52,'[8]МЕТАЛЛОСТРОЙ  Авг.'!Z52:AA52,'[9]МЕТАЛЛОСТРОЙ  Сент.'!Z52:AA52,'[10]МЕТАЛЛОСТРОЙ  Окт.'!Z52:AA52+'[11]МЕТАЛЛОСТРОЙ  Нояб.'!Z52:AA52,'[11]МЕТАЛЛОСТРОЙ  Нояб.'!Z52:AA52,'[12]МЕТАЛЛОСТРОЙ  Дек.'!Z52:AA52)</f>
        <v>0</v>
      </c>
      <c r="AB57" s="55">
        <v>11.25</v>
      </c>
      <c r="AC57" s="49">
        <f>SUM('[1]МЕТАЛЛОСТРОЙ Янв.'!AB52:AC52,'[2]МЕТАЛЛОСТРОЙ Февр.'!AB52:AC52,'[3]МЕТАЛЛОСТРОЙ Март'!AB52:AC52,'[4]МЕТАЛЛОСТРОЙ  Апр.'!AB52:AC52,'[5]МЕТАЛЛОСТРОЙ Май'!AB52:AC52,'[6]МЕТАЛЛОСТРОЙ Июнь'!AB52:AC52,'[7]МЕТАЛЛОСТРОЙ  Июль'!AB52:AC52,'[8]МЕТАЛЛОСТРОЙ  Авг.'!AB52:AC52,'[9]МЕТАЛЛОСТРОЙ  Сент.'!AB52:AC52,'[10]МЕТАЛЛОСТРОЙ  Окт.'!AB52:AC52+'[11]МЕТАЛЛОСТРОЙ  Нояб.'!AB52:AC52,'[11]МЕТАЛЛОСТРОЙ  Нояб.'!AB52:AC52,'[12]МЕТАЛЛОСТРОЙ  Дек.'!AB52:AC52)</f>
        <v>0</v>
      </c>
      <c r="AD57" s="55">
        <v>11.25</v>
      </c>
      <c r="AE57" s="49">
        <f>SUM('[1]МЕТАЛЛОСТРОЙ Янв.'!AD52:AE52,'[2]МЕТАЛЛОСТРОЙ Февр.'!AD52:AE52,'[3]МЕТАЛЛОСТРОЙ Март'!AD52:AE52,'[4]МЕТАЛЛОСТРОЙ  Апр.'!AD52:AE52,'[5]МЕТАЛЛОСТРОЙ Май'!AD52:AE52,'[6]МЕТАЛЛОСТРОЙ Июнь'!AD52:AE52,'[7]МЕТАЛЛОСТРОЙ  Июль'!AD52:AE52,'[8]МЕТАЛЛОСТРОЙ  Авг.'!AD52:AE52,'[9]МЕТАЛЛОСТРОЙ  Сент.'!AD52:AE52,'[10]МЕТАЛЛОСТРОЙ  Окт.'!AD52:AE52+'[11]МЕТАЛЛОСТРОЙ  Нояб.'!AD52:AE52,'[11]МЕТАЛЛОСТРОЙ  Нояб.'!AD52:AE52,'[12]МЕТАЛЛОСТРОЙ  Дек.'!AD52:AE52)</f>
        <v>0</v>
      </c>
      <c r="AF57" s="55">
        <v>11.25</v>
      </c>
      <c r="AG57" s="49">
        <f>SUM('[1]МЕТАЛЛОСТРОЙ Янв.'!AF52:AG52,'[2]МЕТАЛЛОСТРОЙ Февр.'!AF52:AG52,'[3]МЕТАЛЛОСТРОЙ Март'!AF52:AG52,'[4]МЕТАЛЛОСТРОЙ  Апр.'!AF52:AG52,'[5]МЕТАЛЛОСТРОЙ Май'!AF52:AG52,'[6]МЕТАЛЛОСТРОЙ Июнь'!AF52:AG52,'[7]МЕТАЛЛОСТРОЙ  Июль'!AF52:AG52,'[8]МЕТАЛЛОСТРОЙ  Авг.'!AF52:AG52,'[9]МЕТАЛЛОСТРОЙ  Сент.'!AF52:AG52,'[10]МЕТАЛЛОСТРОЙ  Окт.'!AF52:AG52+'[11]МЕТАЛЛОСТРОЙ  Нояб.'!AF52:AG52,'[11]МЕТАЛЛОСТРОЙ  Нояб.'!AF52:AG52,'[12]МЕТАЛЛОСТРОЙ  Дек.'!AF52:AG52)</f>
        <v>0</v>
      </c>
      <c r="AH57" s="55">
        <v>11.25</v>
      </c>
      <c r="AI57" s="49">
        <f>SUM('[1]МЕТАЛЛОСТРОЙ Янв.'!AH52:AI52,'[2]МЕТАЛЛОСТРОЙ Февр.'!AH52:AI52,'[3]МЕТАЛЛОСТРОЙ Март'!AH52:AI52,'[4]МЕТАЛЛОСТРОЙ  Апр.'!AH52:AI52,'[5]МЕТАЛЛОСТРОЙ Май'!AH52:AI52,'[6]МЕТАЛЛОСТРОЙ Июнь'!AH52:AI52,'[7]МЕТАЛЛОСТРОЙ  Июль'!AH52:AI52,'[8]МЕТАЛЛОСТРОЙ  Авг.'!AH52:AI52,'[9]МЕТАЛЛОСТРОЙ  Сент.'!AH52:AI52,'[10]МЕТАЛЛОСТРОЙ  Окт.'!AH52:AI52+'[11]МЕТАЛЛОСТРОЙ  Нояб.'!AH52:AI52,'[11]МЕТАЛЛОСТРОЙ  Нояб.'!AH52:AI52,'[12]МЕТАЛЛОСТРОЙ  Дек.'!AH52:AI52)</f>
        <v>0</v>
      </c>
      <c r="AJ57" s="55">
        <v>11.25</v>
      </c>
      <c r="AK57" s="49">
        <f>SUM('[1]МЕТАЛЛОСТРОЙ Янв.'!AJ52:AK52,'[2]МЕТАЛЛОСТРОЙ Февр.'!AJ52:AK52,'[3]МЕТАЛЛОСТРОЙ Март'!AJ52:AK52,'[4]МЕТАЛЛОСТРОЙ  Апр.'!AJ52:AK52,'[5]МЕТАЛЛОСТРОЙ Май'!AJ52:AK52,'[6]МЕТАЛЛОСТРОЙ Июнь'!AJ52:AK52,'[7]МЕТАЛЛОСТРОЙ  Июль'!AJ52:AK52,'[8]МЕТАЛЛОСТРОЙ  Авг.'!AJ52:AK52,'[9]МЕТАЛЛОСТРОЙ  Сент.'!AJ52:AK52,'[10]МЕТАЛЛОСТРОЙ  Окт.'!AJ52:AK52+'[11]МЕТАЛЛОСТРОЙ  Нояб.'!AJ52:AK52,'[11]МЕТАЛЛОСТРОЙ  Нояб.'!AJ52:AK52,'[12]МЕТАЛЛОСТРОЙ  Дек.'!AJ52:AK52)</f>
        <v>0.83199999999999996</v>
      </c>
      <c r="AL57" s="47"/>
      <c r="AM57" s="49">
        <f>SUM('[1]МЕТАЛЛОСТРОЙ Янв.'!AL52:AM52,'[2]МЕТАЛЛОСТРОЙ Февр.'!AL52:AM52,'[3]МЕТАЛЛОСТРОЙ Март'!AL52:AM52,'[4]МЕТАЛЛОСТРОЙ  Апр.'!AL52:AM52,'[5]МЕТАЛЛОСТРОЙ Май'!AL52:AM52,'[6]МЕТАЛЛОСТРОЙ Июнь'!AL52:AM52,'[7]МЕТАЛЛОСТРОЙ  Июль'!AL52:AM52,'[8]МЕТАЛЛОСТРОЙ  Авг.'!AL52:AM52,'[9]МЕТАЛЛОСТРОЙ  Сент.'!AL52:AM52,'[10]МЕТАЛЛОСТРОЙ  Окт.'!AL52:AM52+'[11]МЕТАЛЛОСТРОЙ  Нояб.'!AL52:AM52,'[11]МЕТАЛЛОСТРОЙ  Нояб.'!AL52:AM52,'[12]МЕТАЛЛОСТРОЙ  Дек.'!AL52:AM52)</f>
        <v>1.141</v>
      </c>
      <c r="AN57" s="47"/>
      <c r="AO57" s="49">
        <f>SUM('[1]МЕТАЛЛОСТРОЙ Янв.'!AN52:AO52,'[2]МЕТАЛЛОСТРОЙ Февр.'!AN52:AO52,'[3]МЕТАЛЛОСТРОЙ Март'!AN52:AO52,'[4]МЕТАЛЛОСТРОЙ  Апр.'!AN52:AO52,'[5]МЕТАЛЛОСТРОЙ Май'!AN52:AO52,'[6]МЕТАЛЛОСТРОЙ Июнь'!AN52:AO52,'[7]МЕТАЛЛОСТРОЙ  Июль'!AN52:AO52,'[8]МЕТАЛЛОСТРОЙ  Авг.'!AN52:AO52,'[9]МЕТАЛЛОСТРОЙ  Сент.'!AN52:AO52,'[10]МЕТАЛЛОСТРОЙ  Окт.'!AN52:AO52+'[11]МЕТАЛЛОСТРОЙ  Нояб.'!AN52:AO52,'[11]МЕТАЛЛОСТРОЙ  Нояб.'!AN52:AO52,'[12]МЕТАЛЛОСТРОЙ  Дек.'!AN52:AO52)</f>
        <v>0</v>
      </c>
      <c r="AP57" s="55">
        <v>11.25</v>
      </c>
      <c r="AQ57" s="49">
        <f>SUM('[1]МЕТАЛЛОСТРОЙ Янв.'!AP52:AQ52,'[2]МЕТАЛЛОСТРОЙ Февр.'!AP52:AQ52,'[3]МЕТАЛЛОСТРОЙ Март'!AP52:AQ52,'[4]МЕТАЛЛОСТРОЙ  Апр.'!AP52:AQ52,'[5]МЕТАЛЛОСТРОЙ Май'!AP52:AQ52,'[6]МЕТАЛЛОСТРОЙ Июнь'!AP52:AQ52,'[7]МЕТАЛЛОСТРОЙ  Июль'!AP52:AQ52,'[8]МЕТАЛЛОСТРОЙ  Авг.'!AP52:AQ52,'[9]МЕТАЛЛОСТРОЙ  Сент.'!AP52:AQ52,'[10]МЕТАЛЛОСТРОЙ  Окт.'!AP52:AQ52+'[11]МЕТАЛЛОСТРОЙ  Нояб.'!AP52:AQ52,'[11]МЕТАЛЛОСТРОЙ  Нояб.'!AP52:AQ52,'[12]МЕТАЛЛОСТРОЙ  Дек.'!AP52:AQ52)</f>
        <v>2.5859999999999999</v>
      </c>
      <c r="AR57" s="47"/>
      <c r="AS57" s="49">
        <f>SUM('[1]МЕТАЛЛОСТРОЙ Янв.'!AR52:AS52,'[2]МЕТАЛЛОСТРОЙ Февр.'!AR52:AS52,'[3]МЕТАЛЛОСТРОЙ Март'!AR52:AS52,'[4]МЕТАЛЛОСТРОЙ  Апр.'!AR52:AS52,'[5]МЕТАЛЛОСТРОЙ Май'!AR52:AS52,'[6]МЕТАЛЛОСТРОЙ Июнь'!AR52:AS52,'[7]МЕТАЛЛОСТРОЙ  Июль'!AR52:AS52,'[8]МЕТАЛЛОСТРОЙ  Авг.'!AR52:AS52,'[9]МЕТАЛЛОСТРОЙ  Сент.'!AR52:AS52,'[10]МЕТАЛЛОСТРОЙ  Окт.'!AR52:AS52+'[11]МЕТАЛЛОСТРОЙ  Нояб.'!AR52:AS52,'[11]МЕТАЛЛОСТРОЙ  Нояб.'!AR52:AS52,'[12]МЕТАЛЛОСТРОЙ  Дек.'!AR52:AS52)</f>
        <v>0</v>
      </c>
      <c r="AT57" s="47"/>
      <c r="AU57" s="49">
        <f>SUM('[1]МЕТАЛЛОСТРОЙ Янв.'!AT52:AU52,'[2]МЕТАЛЛОСТРОЙ Февр.'!AT52:AU52,'[3]МЕТАЛЛОСТРОЙ Март'!AT52:AU52,'[4]МЕТАЛЛОСТРОЙ  Апр.'!AT52:AU52,'[5]МЕТАЛЛОСТРОЙ Май'!AT52:AU52,'[6]МЕТАЛЛОСТРОЙ Июнь'!AT52:AU52,'[7]МЕТАЛЛОСТРОЙ  Июль'!AT52:AU52,'[8]МЕТАЛЛОСТРОЙ  Авг.'!AT52:AU52,'[9]МЕТАЛЛОСТРОЙ  Сент.'!AT52:AU52,'[10]МЕТАЛЛОСТРОЙ  Окт.'!AT52:AU52+'[11]МЕТАЛЛОСТРОЙ  Нояб.'!AT52:AU52,'[11]МЕТАЛЛОСТРОЙ  Нояб.'!AT52:AU52,'[12]МЕТАЛЛОСТРОЙ  Дек.'!AT52:AU52)</f>
        <v>5.4639999999999995</v>
      </c>
      <c r="AV57" s="55">
        <v>120</v>
      </c>
      <c r="AW57" s="49">
        <f>SUM('[1]МЕТАЛЛОСТРОЙ Янв.'!AV52:AW52,'[2]МЕТАЛЛОСТРОЙ Февр.'!AV52:AW52,'[3]МЕТАЛЛОСТРОЙ Март'!AV52:AW52,'[4]МЕТАЛЛОСТРОЙ  Апр.'!AV52:AW52,'[5]МЕТАЛЛОСТРОЙ Май'!AV52:AW52,'[6]МЕТАЛЛОСТРОЙ Июнь'!AV52:AW52,'[7]МЕТАЛЛОСТРОЙ  Июль'!AV52:AW52,'[8]МЕТАЛЛОСТРОЙ  Авг.'!AV52:AW52,'[9]МЕТАЛЛОСТРОЙ  Сент.'!AV52:AW52,'[10]МЕТАЛЛОСТРОЙ  Окт.'!AV52:AW52+'[11]МЕТАЛЛОСТРОЙ  Нояб.'!AV52:AW52,'[11]МЕТАЛЛОСТРОЙ  Нояб.'!AV52:AW52,'[12]МЕТАЛЛОСТРОЙ  Дек.'!AV52:AW52)</f>
        <v>0</v>
      </c>
      <c r="AX57" s="47"/>
      <c r="AY57" s="49">
        <f>SUM('[1]МЕТАЛЛОСТРОЙ Янв.'!AX52:AY52,'[2]МЕТАЛЛОСТРОЙ Февр.'!AX52:AY52,'[3]МЕТАЛЛОСТРОЙ Март'!AX52:AY52,'[4]МЕТАЛЛОСТРОЙ  Апр.'!AX52:AY52,'[5]МЕТАЛЛОСТРОЙ Май'!AX52:AY52,'[6]МЕТАЛЛОСТРОЙ Июнь'!AX52:AY52,'[7]МЕТАЛЛОСТРОЙ  Июль'!AX52:AY52,'[8]МЕТАЛЛОСТРОЙ  Авг.'!AX52:AY52,'[9]МЕТАЛЛОСТРОЙ  Сент.'!AX52:AY52,'[10]МЕТАЛЛОСТРОЙ  Окт.'!AX52:AY52+'[11]МЕТАЛЛОСТРОЙ  Нояб.'!AX52:AY52,'[11]МЕТАЛЛОСТРОЙ  Нояб.'!AX52:AY52,'[12]МЕТАЛЛОСТРОЙ  Дек.'!AX52:AY52)</f>
        <v>0</v>
      </c>
      <c r="AZ57" s="47"/>
      <c r="BA57" s="49">
        <f>SUM('[1]МЕТАЛЛОСТРОЙ Янв.'!AZ52:BA52,'[2]МЕТАЛЛОСТРОЙ Февр.'!AZ52:BA52,'[3]МЕТАЛЛОСТРОЙ Март'!AZ52:BA52,'[4]МЕТАЛЛОСТРОЙ  Апр.'!AZ52:BA52,'[5]МЕТАЛЛОСТРОЙ Май'!AZ52:BA52,'[6]МЕТАЛЛОСТРОЙ Июнь'!AZ52:BA52,'[7]МЕТАЛЛОСТРОЙ  Июль'!AZ52:BA52,'[8]МЕТАЛЛОСТРОЙ  Авг.'!AZ52:BA52,'[9]МЕТАЛЛОСТРОЙ  Сент.'!AZ52:BA52,'[10]МЕТАЛЛОСТРОЙ  Окт.'!AZ52:BA52+'[11]МЕТАЛЛОСТРОЙ  Нояб.'!AZ52:BA52,'[11]МЕТАЛЛОСТРОЙ  Нояб.'!AZ52:BA52,'[12]МЕТАЛЛОСТРОЙ  Дек.'!AZ52:BA52)</f>
        <v>0</v>
      </c>
      <c r="BB57" s="47"/>
      <c r="BC57" s="49">
        <f>SUM('[1]МЕТАЛЛОСТРОЙ Янв.'!BB52:BC52,'[2]МЕТАЛЛОСТРОЙ Февр.'!BB52:BC52,'[3]МЕТАЛЛОСТРОЙ Март'!BB52:BC52,'[4]МЕТАЛЛОСТРОЙ  Апр.'!BB52:BC52,'[5]МЕТАЛЛОСТРОЙ Май'!BB52:BC52,'[6]МЕТАЛЛОСТРОЙ Июнь'!BB52:BC52,'[7]МЕТАЛЛОСТРОЙ  Июль'!BB52:BC52,'[8]МЕТАЛЛОСТРОЙ  Авг.'!BB52:BC52,'[9]МЕТАЛЛОСТРОЙ  Сент.'!BB52:BC52,'[10]МЕТАЛЛОСТРОЙ  Окт.'!BB52:BC52+'[11]МЕТАЛЛОСТРОЙ  Нояб.'!BB52:BC52,'[11]МЕТАЛЛОСТРОЙ  Нояб.'!BB52:BC52,'[12]МЕТАЛЛОСТРОЙ  Дек.'!BB52:BC52)</f>
        <v>0</v>
      </c>
      <c r="BD57" s="47"/>
      <c r="BE57" s="49">
        <f>SUM('[1]МЕТАЛЛОСТРОЙ Янв.'!BD52:BE52,'[2]МЕТАЛЛОСТРОЙ Февр.'!BD52:BE52,'[3]МЕТАЛЛОСТРОЙ Март'!BD52:BE52,'[4]МЕТАЛЛОСТРОЙ  Апр.'!BD52:BE52,'[5]МЕТАЛЛОСТРОЙ Май'!BD52:BE52,'[6]МЕТАЛЛОСТРОЙ Июнь'!BD52:BE52,'[7]МЕТАЛЛОСТРОЙ  Июль'!BD52:BE52,'[8]МЕТАЛЛОСТРОЙ  Авг.'!BD52:BE52,'[9]МЕТАЛЛОСТРОЙ  Сент.'!BD52:BE52,'[10]МЕТАЛЛОСТРОЙ  Окт.'!BD52:BE52+'[11]МЕТАЛЛОСТРОЙ  Нояб.'!BD52:BE52,'[11]МЕТАЛЛОСТРОЙ  Нояб.'!BD52:BE52,'[12]МЕТАЛЛОСТРОЙ  Дек.'!BD52:BE52)</f>
        <v>0</v>
      </c>
      <c r="BF57" s="47"/>
      <c r="BG57" s="49">
        <f>SUM('[1]МЕТАЛЛОСТРОЙ Янв.'!BF52:BG52,'[2]МЕТАЛЛОСТРОЙ Февр.'!BF52:BG52,'[3]МЕТАЛЛОСТРОЙ Март'!BF52:BG52,'[4]МЕТАЛЛОСТРОЙ  Апр.'!BF52:BG52,'[5]МЕТАЛЛОСТРОЙ Май'!BF52:BG52,'[6]МЕТАЛЛОСТРОЙ Июнь'!BF52:BG52,'[7]МЕТАЛЛОСТРОЙ  Июль'!BF52:BG52,'[8]МЕТАЛЛОСТРОЙ  Авг.'!BF52:BG52,'[9]МЕТАЛЛОСТРОЙ  Сент.'!BF52:BG52,'[10]МЕТАЛЛОСТРОЙ  Окт.'!BF52:BG52+'[11]МЕТАЛЛОСТРОЙ  Нояб.'!BF52:BG52,'[11]МЕТАЛЛОСТРОЙ  Нояб.'!BF52:BG52,'[12]МЕТАЛЛОСТРОЙ  Дек.'!BF52:BG52)</f>
        <v>0</v>
      </c>
      <c r="BH57" s="47"/>
      <c r="BI57" s="49">
        <f>SUM('[1]МЕТАЛЛОСТРОЙ Янв.'!BH52:BI52,'[2]МЕТАЛЛОСТРОЙ Февр.'!BH52:BI52,'[3]МЕТАЛЛОСТРОЙ Март'!BH52:BI52,'[4]МЕТАЛЛОСТРОЙ  Апр.'!BH52:BI52,'[5]МЕТАЛЛОСТРОЙ Май'!BH52:BI52,'[6]МЕТАЛЛОСТРОЙ Июнь'!BH52:BI52,'[7]МЕТАЛЛОСТРОЙ  Июль'!BH52:BI52,'[8]МЕТАЛЛОСТРОЙ  Авг.'!BH52:BI52,'[9]МЕТАЛЛОСТРОЙ  Сент.'!BH52:BI52,'[10]МЕТАЛЛОСТРОЙ  Окт.'!BH52:BI52+'[11]МЕТАЛЛОСТРОЙ  Нояб.'!BH52:BI52,'[11]МЕТАЛЛОСТРОЙ  Нояб.'!BH52:BI52,'[12]МЕТАЛЛОСТРОЙ  Дек.'!BH52:BI52)</f>
        <v>0</v>
      </c>
      <c r="BJ57" s="47"/>
      <c r="BK57" s="49">
        <f>SUM('[1]МЕТАЛЛОСТРОЙ Янв.'!BJ52:BK52,'[2]МЕТАЛЛОСТРОЙ Февр.'!BJ52:BK52,'[3]МЕТАЛЛОСТРОЙ Март'!BJ52:BK52,'[4]МЕТАЛЛОСТРОЙ  Апр.'!BJ52:BK52,'[5]МЕТАЛЛОСТРОЙ Май'!BJ52:BK52,'[6]МЕТАЛЛОСТРОЙ Июнь'!BJ52:BK52,'[7]МЕТАЛЛОСТРОЙ  Июль'!BJ52:BK52,'[8]МЕТАЛЛОСТРОЙ  Авг.'!BJ52:BK52,'[9]МЕТАЛЛОСТРОЙ  Сент.'!BJ52:BK52,'[10]МЕТАЛЛОСТРОЙ  Окт.'!BJ52:BK52+'[11]МЕТАЛЛОСТРОЙ  Нояб.'!BJ52:BK52,'[11]МЕТАЛЛОСТРОЙ  Нояб.'!BJ52:BK52,'[12]МЕТАЛЛОСТРОЙ  Дек.'!BJ52:BK52)</f>
        <v>0</v>
      </c>
      <c r="BL57" s="47"/>
      <c r="BM57" s="49">
        <f>SUM('[1]МЕТАЛЛОСТРОЙ Янв.'!BL52:BM52,'[2]МЕТАЛЛОСТРОЙ Февр.'!BL52:BM52,'[3]МЕТАЛЛОСТРОЙ Март'!BL52:BM52,'[4]МЕТАЛЛОСТРОЙ  Апр.'!BL52:BM52,'[5]МЕТАЛЛОСТРОЙ Май'!BL52:BM52,'[6]МЕТАЛЛОСТРОЙ Июнь'!BL52:BM52,'[7]МЕТАЛЛОСТРОЙ  Июль'!BL52:BM52,'[8]МЕТАЛЛОСТРОЙ  Авг.'!BL52:BM52,'[9]МЕТАЛЛОСТРОЙ  Сент.'!BL52:BM52,'[10]МЕТАЛЛОСТРОЙ  Окт.'!BL52:BM52+'[11]МЕТАЛЛОСТРОЙ  Нояб.'!BL52:BM52,'[11]МЕТАЛЛОСТРОЙ  Нояб.'!BL52:BM52,'[12]МЕТАЛЛОСТРОЙ  Дек.'!BL52:BM52)</f>
        <v>0</v>
      </c>
      <c r="BN57" s="47"/>
      <c r="BO57" s="49">
        <f>SUM('[1]МЕТАЛЛОСТРОЙ Янв.'!BN52:BO52,'[2]МЕТАЛЛОСТРОЙ Февр.'!BN52:BO52,'[3]МЕТАЛЛОСТРОЙ Март'!BN52:BO52,'[4]МЕТАЛЛОСТРОЙ  Апр.'!BN52:BO52,'[5]МЕТАЛЛОСТРОЙ Май'!BN52:BO52,'[6]МЕТАЛЛОСТРОЙ Июнь'!BN52:BO52,'[7]МЕТАЛЛОСТРОЙ  Июль'!BN52:BO52,'[8]МЕТАЛЛОСТРОЙ  Авг.'!BN52:BO52,'[9]МЕТАЛЛОСТРОЙ  Сент.'!BN52:BO52,'[10]МЕТАЛЛОСТРОЙ  Окт.'!BN52:BO52+'[11]МЕТАЛЛОСТРОЙ  Нояб.'!BN52:BO52,'[11]МЕТАЛЛОСТРОЙ  Нояб.'!BN52:BO52,'[12]МЕТАЛЛОСТРОЙ  Дек.'!BN52:BO52)</f>
        <v>0</v>
      </c>
      <c r="BP57" s="47"/>
      <c r="BQ57" s="49">
        <f>SUM('[1]МЕТАЛЛОСТРОЙ Янв.'!BP52:BQ52,'[2]МЕТАЛЛОСТРОЙ Февр.'!BP52:BQ52,'[3]МЕТАЛЛОСТРОЙ Март'!BP52:BQ52,'[4]МЕТАЛЛОСТРОЙ  Апр.'!BP52:BQ52,'[5]МЕТАЛЛОСТРОЙ Май'!BP52:BQ52,'[6]МЕТАЛЛОСТРОЙ Июнь'!BP52:BQ52,'[7]МЕТАЛЛОСТРОЙ  Июль'!BP52:BQ52,'[8]МЕТАЛЛОСТРОЙ  Авг.'!BP52:BQ52,'[9]МЕТАЛЛОСТРОЙ  Сент.'!BP52:BQ52,'[10]МЕТАЛЛОСТРОЙ  Окт.'!BP52:BQ52+'[11]МЕТАЛЛОСТРОЙ  Нояб.'!BP52:BQ52,'[11]МЕТАЛЛОСТРОЙ  Нояб.'!BP52:BQ52,'[12]МЕТАЛЛОСТРОЙ  Дек.'!BP52:BQ52)</f>
        <v>0</v>
      </c>
      <c r="BR57" s="47"/>
      <c r="BS57" s="49">
        <f>SUM('[1]МЕТАЛЛОСТРОЙ Янв.'!BR52:BS52,'[2]МЕТАЛЛОСТРОЙ Февр.'!BR52:BS52,'[3]МЕТАЛЛОСТРОЙ Март'!BR52:BS52,'[4]МЕТАЛЛОСТРОЙ  Апр.'!BR52:BS52,'[5]МЕТАЛЛОСТРОЙ Май'!BR52:BS52,'[6]МЕТАЛЛОСТРОЙ Июнь'!BR52:BS52,'[7]МЕТАЛЛОСТРОЙ  Июль'!BR52:BS52,'[8]МЕТАЛЛОСТРОЙ  Авг.'!BR52:BS52,'[9]МЕТАЛЛОСТРОЙ  Сент.'!BR52:BS52,'[10]МЕТАЛЛОСТРОЙ  Окт.'!BR52:BS52+'[11]МЕТАЛЛОСТРОЙ  Нояб.'!BR52:BS52,'[11]МЕТАЛЛОСТРОЙ  Нояб.'!BR52:BS52,'[12]МЕТАЛЛОСТРОЙ  Дек.'!BR52:BS52)</f>
        <v>0</v>
      </c>
      <c r="BT57" s="47"/>
      <c r="BU57" s="49">
        <f>SUM('[1]МЕТАЛЛОСТРОЙ Янв.'!BT52:BU52,'[2]МЕТАЛЛОСТРОЙ Февр.'!BT52:BU52,'[3]МЕТАЛЛОСТРОЙ Март'!BT52:BU52,'[4]МЕТАЛЛОСТРОЙ  Апр.'!BT52:BU52,'[5]МЕТАЛЛОСТРОЙ Май'!BT52:BU52,'[6]МЕТАЛЛОСТРОЙ Июнь'!BT52:BU52,'[7]МЕТАЛЛОСТРОЙ  Июль'!BT52:BU52,'[8]МЕТАЛЛОСТРОЙ  Авг.'!BT52:BU52,'[9]МЕТАЛЛОСТРОЙ  Сент.'!BT52:BU52,'[10]МЕТАЛЛОСТРОЙ  Окт.'!BT52:BU52+'[11]МЕТАЛЛОСТРОЙ  Нояб.'!BT52:BU52,'[11]МЕТАЛЛОСТРОЙ  Нояб.'!BT52:BU52,'[12]МЕТАЛЛОСТРОЙ  Дек.'!BT52:BU52)</f>
        <v>0</v>
      </c>
      <c r="BV57" s="47"/>
      <c r="BW57" s="49">
        <f>SUM('[1]МЕТАЛЛОСТРОЙ Янв.'!BV52:BW52,'[2]МЕТАЛЛОСТРОЙ Февр.'!BV52:BW52,'[3]МЕТАЛЛОСТРОЙ Март'!BV52:BW52,'[4]МЕТАЛЛОСТРОЙ  Апр.'!BV52:BW52,'[5]МЕТАЛЛОСТРОЙ Май'!BV52:BW52,'[6]МЕТАЛЛОСТРОЙ Июнь'!BV52:BW52,'[7]МЕТАЛЛОСТРОЙ  Июль'!BV52:BW52,'[8]МЕТАЛЛОСТРОЙ  Авг.'!BV52:BW52,'[9]МЕТАЛЛОСТРОЙ  Сент.'!BV52:BW52,'[10]МЕТАЛЛОСТРОЙ  Окт.'!BV52:BW52+'[11]МЕТАЛЛОСТРОЙ  Нояб.'!BV52:BW52,'[11]МЕТАЛЛОСТРОЙ  Нояб.'!BV52:BW52,'[12]МЕТАЛЛОСТРОЙ  Дек.'!BV52:BW52)</f>
        <v>0</v>
      </c>
      <c r="BX57" s="47"/>
      <c r="BY57" s="49">
        <f>SUM('[1]МЕТАЛЛОСТРОЙ Янв.'!BX52:BY52,'[2]МЕТАЛЛОСТРОЙ Февр.'!BX52:BY52,'[3]МЕТАЛЛОСТРОЙ Март'!BX52:BY52,'[4]МЕТАЛЛОСТРОЙ  Апр.'!BX52:BY52,'[5]МЕТАЛЛОСТРОЙ Май'!BX52:BY52,'[6]МЕТАЛЛОСТРОЙ Июнь'!BX52:BY52,'[7]МЕТАЛЛОСТРОЙ  Июль'!BX52:BY52,'[8]МЕТАЛЛОСТРОЙ  Авг.'!BX52:BY52,'[9]МЕТАЛЛОСТРОЙ  Сент.'!BX52:BY52,'[10]МЕТАЛЛОСТРОЙ  Окт.'!BX52:BY52+'[11]МЕТАЛЛОСТРОЙ  Нояб.'!BX52:BY52,'[11]МЕТАЛЛОСТРОЙ  Нояб.'!BX52:BY52,'[12]МЕТАЛЛОСТРОЙ  Дек.'!BX52:BY52)</f>
        <v>0</v>
      </c>
      <c r="BZ57" s="55">
        <v>140</v>
      </c>
      <c r="CA57" s="49">
        <f>SUM('[1]МЕТАЛЛОСТРОЙ Янв.'!BZ52:CA52,'[2]МЕТАЛЛОСТРОЙ Февр.'!BZ52:CA52,'[3]МЕТАЛЛОСТРОЙ Март'!BZ52:CA52,'[4]МЕТАЛЛОСТРОЙ  Апр.'!BZ52:CA52,'[5]МЕТАЛЛОСТРОЙ Май'!BZ52:CA52,'[6]МЕТАЛЛОСТРОЙ Июнь'!BZ52:CA52,'[7]МЕТАЛЛОСТРОЙ  Июль'!BZ52:CA52,'[8]МЕТАЛЛОСТРОЙ  Авг.'!BZ52:CA52,'[9]МЕТАЛЛОСТРОЙ  Сент.'!BZ52:CA52,'[10]МЕТАЛЛОСТРОЙ  Окт.'!BZ52:CA52+'[11]МЕТАЛЛОСТРОЙ  Нояб.'!BZ52:CA52,'[11]МЕТАЛЛОСТРОЙ  Нояб.'!BZ52:CA52,'[12]МЕТАЛЛОСТРОЙ  Дек.'!BZ52:CA52)</f>
        <v>0</v>
      </c>
      <c r="CB57" s="47"/>
      <c r="CC57" s="49">
        <f>SUM('[1]МЕТАЛЛОСТРОЙ Янв.'!CB52:CC52,'[2]МЕТАЛЛОСТРОЙ Февр.'!CB52:CC52,'[3]МЕТАЛЛОСТРОЙ Март'!CB52:CC52,'[4]МЕТАЛЛОСТРОЙ  Апр.'!CB52:CC52,'[5]МЕТАЛЛОСТРОЙ Май'!CB52:CC52,'[6]МЕТАЛЛОСТРОЙ Июнь'!CB52:CC52,'[7]МЕТАЛЛОСТРОЙ  Июль'!CB52:CC52,'[8]МЕТАЛЛОСТРОЙ  Авг.'!CB52:CC52,'[9]МЕТАЛЛОСТРОЙ  Сент.'!CB52:CC52,'[10]МЕТАЛЛОСТРОЙ  Окт.'!CB52:CC52+'[11]МЕТАЛЛОСТРОЙ  Нояб.'!CB52:CC52,'[11]МЕТАЛЛОСТРОЙ  Нояб.'!CB52:CC52,'[12]МЕТАЛЛОСТРОЙ  Дек.'!CB52:CC52)</f>
        <v>0.83199999999999996</v>
      </c>
      <c r="CD57" s="55">
        <v>22.5</v>
      </c>
      <c r="CE57" s="49">
        <f>SUM('[1]МЕТАЛЛОСТРОЙ Янв.'!CD52:CE52,'[2]МЕТАЛЛОСТРОЙ Февр.'!CD52:CE52,'[3]МЕТАЛЛОСТРОЙ Март'!CD52:CE52,'[4]МЕТАЛЛОСТРОЙ  Апр.'!CD52:CE52,'[5]МЕТАЛЛОСТРОЙ Май'!CD52:CE52,'[6]МЕТАЛЛОСТРОЙ Июнь'!CD52:CE52,'[7]МЕТАЛЛОСТРОЙ  Июль'!CD52:CE52,'[8]МЕТАЛЛОСТРОЙ  Авг.'!CD52:CE52,'[9]МЕТАЛЛОСТРОЙ  Сент.'!CD52:CE52,'[10]МЕТАЛЛОСТРОЙ  Окт.'!CD52:CE52+'[11]МЕТАЛЛОСТРОЙ  Нояб.'!CD52:CE52,'[11]МЕТАЛЛОСТРОЙ  Нояб.'!CD52:CE52,'[12]МЕТАЛЛОСТРОЙ  Дек.'!CD52:CE52)</f>
        <v>0.89700000000000002</v>
      </c>
      <c r="CF57" s="55">
        <v>10</v>
      </c>
      <c r="CG57" s="49">
        <f>SUM('[1]МЕТАЛЛОСТРОЙ Янв.'!CF52:CG52,'[2]МЕТАЛЛОСТРОЙ Февр.'!CF52:CG52,'[3]МЕТАЛЛОСТРОЙ Март'!CF52:CG52,'[4]МЕТАЛЛОСТРОЙ  Апр.'!CF52:CG52,'[5]МЕТАЛЛОСТРОЙ Май'!CF52:CG52,'[6]МЕТАЛЛОСТРОЙ Июнь'!CF52:CG52,'[7]МЕТАЛЛОСТРОЙ  Июль'!CF52:CG52,'[8]МЕТАЛЛОСТРОЙ  Авг.'!CF52:CG52,'[9]МЕТАЛЛОСТРОЙ  Сент.'!CF52:CG52,'[10]МЕТАЛЛОСТРОЙ  Окт.'!CF52:CG52+'[11]МЕТАЛЛОСТРОЙ  Нояб.'!CF52:CG52,'[11]МЕТАЛЛОСТРОЙ  Нояб.'!CF52:CG52,'[12]МЕТАЛЛОСТРОЙ  Дек.'!CF52:CG52)</f>
        <v>0</v>
      </c>
      <c r="CH57" s="47"/>
      <c r="CI57" s="49">
        <f>SUM('[1]МЕТАЛЛОСТРОЙ Янв.'!CH52:CI52,'[2]МЕТАЛЛОСТРОЙ Февр.'!CH52:CI52,'[3]МЕТАЛЛОСТРОЙ Март'!CH52:CI52,'[4]МЕТАЛЛОСТРОЙ  Апр.'!CH52:CI52,'[5]МЕТАЛЛОСТРОЙ Май'!CH52:CI52,'[6]МЕТАЛЛОСТРОЙ Июнь'!CH52:CI52,'[7]МЕТАЛЛОСТРОЙ  Июль'!CH52:CI52,'[8]МЕТАЛЛОСТРОЙ  Авг.'!CH52:CI52,'[9]МЕТАЛЛОСТРОЙ  Сент.'!CH52:CI52,'[10]МЕТАЛЛОСТРОЙ  Окт.'!CH52:CI52+'[11]МЕТАЛЛОСТРОЙ  Нояб.'!CH52:CI52,'[11]МЕТАЛЛОСТРОЙ  Нояб.'!CH52:CI52,'[12]МЕТАЛЛОСТРОЙ  Дек.'!CH52:CI52)</f>
        <v>0</v>
      </c>
      <c r="CJ57" s="47"/>
      <c r="CK57" s="49">
        <f>SUM('[1]МЕТАЛЛОСТРОЙ Янв.'!CJ52:CK52,'[2]МЕТАЛЛОСТРОЙ Февр.'!CJ52:CK52,'[3]МЕТАЛЛОСТРОЙ Март'!CJ52:CK52,'[4]МЕТАЛЛОСТРОЙ  Апр.'!CJ52:CK52,'[5]МЕТАЛЛОСТРОЙ Май'!CJ52:CK52,'[6]МЕТАЛЛОСТРОЙ Июнь'!CJ52:CK52,'[7]МЕТАЛЛОСТРОЙ  Июль'!CJ52:CK52,'[8]МЕТАЛЛОСТРОЙ  Авг.'!CJ52:CK52,'[9]МЕТАЛЛОСТРОЙ  Сент.'!CJ52:CK52,'[10]МЕТАЛЛОСТРОЙ  Окт.'!CJ52:CK52+'[11]МЕТАЛЛОСТРОЙ  Нояб.'!CJ52:CK52,'[11]МЕТАЛЛОСТРОЙ  Нояб.'!CJ52:CK52,'[12]МЕТАЛЛОСТРОЙ  Дек.'!CJ52:CK52)</f>
        <v>1.994</v>
      </c>
      <c r="CL57" s="55">
        <v>11.25</v>
      </c>
      <c r="CM57" s="49">
        <f>SUM('[1]МЕТАЛЛОСТРОЙ Янв.'!CL52:CM52,'[2]МЕТАЛЛОСТРОЙ Февр.'!CL52:CM52,'[3]МЕТАЛЛОСТРОЙ Март'!CL52:CM52,'[4]МЕТАЛЛОСТРОЙ  Апр.'!CL52:CM52,'[5]МЕТАЛЛОСТРОЙ Май'!CL52:CM52,'[6]МЕТАЛЛОСТРОЙ Июнь'!CL52:CM52,'[7]МЕТАЛЛОСТРОЙ  Июль'!CL52:CM52,'[8]МЕТАЛЛОСТРОЙ  Авг.'!CL52:CM52,'[9]МЕТАЛЛОСТРОЙ  Сент.'!CL52:CM52,'[10]МЕТАЛЛОСТРОЙ  Окт.'!CL52:CM52+'[11]МЕТАЛЛОСТРОЙ  Нояб.'!CL52:CM52,'[11]МЕТАЛЛОСТРОЙ  Нояб.'!CL52:CM52,'[12]МЕТАЛЛОСТРОЙ  Дек.'!CL52:CM52)</f>
        <v>0.83199999999999996</v>
      </c>
      <c r="CN57" s="47"/>
      <c r="CO57" s="49">
        <f>SUM('[1]МЕТАЛЛОСТРОЙ Янв.'!CN52:CO52,'[2]МЕТАЛЛОСТРОЙ Февр.'!CN52:CO52,'[3]МЕТАЛЛОСТРОЙ Март'!CN52:CO52,'[4]МЕТАЛЛОСТРОЙ  Апр.'!CN52:CO52,'[5]МЕТАЛЛОСТРОЙ Май'!CN52:CO52,'[6]МЕТАЛЛОСТРОЙ Июнь'!CN52:CO52,'[7]МЕТАЛЛОСТРОЙ  Июль'!CN52:CO52,'[8]МЕТАЛЛОСТРОЙ  Авг.'!CN52:CO52,'[9]МЕТАЛЛОСТРОЙ  Сент.'!CN52:CO52,'[10]МЕТАЛЛОСТРОЙ  Окт.'!CN52:CO52+'[11]МЕТАЛЛОСТРОЙ  Нояб.'!CN52:CO52,'[11]МЕТАЛЛОСТРОЙ  Нояб.'!CN52:CO52,'[12]МЕТАЛЛОСТРОЙ  Дек.'!CN52:CO52)</f>
        <v>0</v>
      </c>
      <c r="CQ57" s="94"/>
    </row>
    <row r="58" spans="1:95" ht="15.95" customHeight="1" x14ac:dyDescent="0.25">
      <c r="A58" s="198">
        <v>24</v>
      </c>
      <c r="B58" s="233" t="s">
        <v>38</v>
      </c>
      <c r="C58" s="25" t="s">
        <v>58</v>
      </c>
      <c r="D58" s="47"/>
      <c r="E58" s="49">
        <f>SUM('[1]МЕТАЛЛОСТРОЙ Янв.'!D53:E53,'[2]МЕТАЛЛОСТРОЙ Февр.'!D53:E53,'[3]МЕТАЛЛОСТРОЙ Март'!D53:E53,'[4]МЕТАЛЛОСТРОЙ  Апр.'!D53:E53,'[5]МЕТАЛЛОСТРОЙ Май'!D53:E53,'[6]МЕТАЛЛОСТРОЙ Июнь'!D53:E53,'[7]МЕТАЛЛОСТРОЙ  Июль'!D53:E53,'[8]МЕТАЛЛОСТРОЙ  Авг.'!D53:E53,'[9]МЕТАЛЛОСТРОЙ  Сент.'!D53:E53,'[10]МЕТАЛЛОСТРОЙ  Окт.'!D53:E53+'[11]МЕТАЛЛОСТРОЙ  Нояб.'!D53:E53,'[11]МЕТАЛЛОСТРОЙ  Нояб.'!D53:E53,'[12]МЕТАЛЛОСТРОЙ  Дек.'!D53:E53)</f>
        <v>0</v>
      </c>
      <c r="F58" s="47"/>
      <c r="G58" s="49">
        <f>SUM('[1]МЕТАЛЛОСТРОЙ Янв.'!F53:G53,'[2]МЕТАЛЛОСТРОЙ Февр.'!F53:G53,'[3]МЕТАЛЛОСТРОЙ Март'!F53:G53,'[4]МЕТАЛЛОСТРОЙ  Апр.'!F53:G53,'[5]МЕТАЛЛОСТРОЙ Май'!F53:G53,'[6]МЕТАЛЛОСТРОЙ Июнь'!F53:G53,'[7]МЕТАЛЛОСТРОЙ  Июль'!F53:G53,'[8]МЕТАЛЛОСТРОЙ  Авг.'!F53:G53,'[9]МЕТАЛЛОСТРОЙ  Сент.'!F53:G53,'[10]МЕТАЛЛОСТРОЙ  Окт.'!F53:G53+'[11]МЕТАЛЛОСТРОЙ  Нояб.'!F53:G53,'[11]МЕТАЛЛОСТРОЙ  Нояб.'!F53:G53,'[12]МЕТАЛЛОСТРОЙ  Дек.'!F53:G53)</f>
        <v>0</v>
      </c>
      <c r="H58" s="47"/>
      <c r="I58" s="49">
        <f>SUM('[1]МЕТАЛЛОСТРОЙ Янв.'!H53:I53,'[2]МЕТАЛЛОСТРОЙ Февр.'!H53:I53,'[3]МЕТАЛЛОСТРОЙ Март'!H53:I53,'[4]МЕТАЛЛОСТРОЙ  Апр.'!H53:I53,'[5]МЕТАЛЛОСТРОЙ Май'!H53:I53,'[6]МЕТАЛЛОСТРОЙ Июнь'!H53:I53,'[7]МЕТАЛЛОСТРОЙ  Июль'!H53:I53,'[8]МЕТАЛЛОСТРОЙ  Авг.'!H53:I53,'[9]МЕТАЛЛОСТРОЙ  Сент.'!H53:I53,'[10]МЕТАЛЛОСТРОЙ  Окт.'!H53:I53+'[11]МЕТАЛЛОСТРОЙ  Нояб.'!H53:I53,'[11]МЕТАЛЛОСТРОЙ  Нояб.'!H53:I53,'[12]МЕТАЛЛОСТРОЙ  Дек.'!H53:I53)</f>
        <v>0</v>
      </c>
      <c r="J58" s="47"/>
      <c r="K58" s="49">
        <f>SUM('[1]МЕТАЛЛОСТРОЙ Янв.'!J53:K53,'[2]МЕТАЛЛОСТРОЙ Февр.'!J53:K53,'[3]МЕТАЛЛОСТРОЙ Март'!J53:K53,'[4]МЕТАЛЛОСТРОЙ  Апр.'!J53:K53,'[5]МЕТАЛЛОСТРОЙ Май'!J53:K53,'[6]МЕТАЛЛОСТРОЙ Июнь'!J53:K53,'[7]МЕТАЛЛОСТРОЙ  Июль'!J53:K53,'[8]МЕТАЛЛОСТРОЙ  Авг.'!J53:K53,'[9]МЕТАЛЛОСТРОЙ  Сент.'!J53:K53,'[10]МЕТАЛЛОСТРОЙ  Окт.'!J53:K53+'[11]МЕТАЛЛОСТРОЙ  Нояб.'!J53:K53,'[11]МЕТАЛЛОСТРОЙ  Нояб.'!J53:K53,'[12]МЕТАЛЛОСТРОЙ  Дек.'!J53:K53)</f>
        <v>0</v>
      </c>
      <c r="L58" s="47"/>
      <c r="M58" s="49">
        <f>SUM('[1]МЕТАЛЛОСТРОЙ Янв.'!L53:M53,'[2]МЕТАЛЛОСТРОЙ Февр.'!L53:M53,'[3]МЕТАЛЛОСТРОЙ Март'!L53:M53,'[4]МЕТАЛЛОСТРОЙ  Апр.'!L53:M53,'[5]МЕТАЛЛОСТРОЙ Май'!L53:M53,'[6]МЕТАЛЛОСТРОЙ Июнь'!L53:M53,'[7]МЕТАЛЛОСТРОЙ  Июль'!L53:M53,'[8]МЕТАЛЛОСТРОЙ  Авг.'!L53:M53,'[9]МЕТАЛЛОСТРОЙ  Сент.'!L53:M53,'[10]МЕТАЛЛОСТРОЙ  Окт.'!L53:M53+'[11]МЕТАЛЛОСТРОЙ  Нояб.'!L53:M53,'[11]МЕТАЛЛОСТРОЙ  Нояб.'!L53:M53,'[12]МЕТАЛЛОСТРОЙ  Дек.'!L53:M53)</f>
        <v>0</v>
      </c>
      <c r="N58" s="47"/>
      <c r="O58" s="49">
        <f>SUM('[1]МЕТАЛЛОСТРОЙ Янв.'!N53:O53,'[2]МЕТАЛЛОСТРОЙ Февр.'!N53:O53,'[3]МЕТАЛЛОСТРОЙ Март'!N53:O53,'[4]МЕТАЛЛОСТРОЙ  Апр.'!N53:O53,'[5]МЕТАЛЛОСТРОЙ Май'!N53:O53,'[6]МЕТАЛЛОСТРОЙ Июнь'!N53:O53,'[7]МЕТАЛЛОСТРОЙ  Июль'!N53:O53,'[8]МЕТАЛЛОСТРОЙ  Авг.'!N53:O53,'[9]МЕТАЛЛОСТРОЙ  Сент.'!N53:O53,'[10]МЕТАЛЛОСТРОЙ  Окт.'!N53:O53+'[11]МЕТАЛЛОСТРОЙ  Нояб.'!N53:O53,'[11]МЕТАЛЛОСТРОЙ  Нояб.'!N53:O53,'[12]МЕТАЛЛОСТРОЙ  Дек.'!N53:O53)</f>
        <v>0</v>
      </c>
      <c r="P58" s="47"/>
      <c r="Q58" s="49">
        <f>SUM('[1]МЕТАЛЛОСТРОЙ Янв.'!P53:Q53,'[2]МЕТАЛЛОСТРОЙ Февр.'!P53:Q53,'[3]МЕТАЛЛОСТРОЙ Март'!P53:Q53,'[4]МЕТАЛЛОСТРОЙ  Апр.'!P53:Q53,'[5]МЕТАЛЛОСТРОЙ Май'!P53:Q53,'[6]МЕТАЛЛОСТРОЙ Июнь'!P53:Q53,'[7]МЕТАЛЛОСТРОЙ  Июль'!P53:Q53,'[8]МЕТАЛЛОСТРОЙ  Авг.'!P53:Q53,'[9]МЕТАЛЛОСТРОЙ  Сент.'!P53:Q53,'[10]МЕТАЛЛОСТРОЙ  Окт.'!P53:Q53+'[11]МЕТАЛЛОСТРОЙ  Нояб.'!P53:Q53,'[11]МЕТАЛЛОСТРОЙ  Нояб.'!P53:Q53,'[12]МЕТАЛЛОСТРОЙ  Дек.'!P53:Q53)</f>
        <v>0</v>
      </c>
      <c r="R58" s="47"/>
      <c r="S58" s="49">
        <f>SUM('[1]МЕТАЛЛОСТРОЙ Янв.'!R53:S53,'[2]МЕТАЛЛОСТРОЙ Февр.'!R53:S53,'[3]МЕТАЛЛОСТРОЙ Март'!R53:S53,'[4]МЕТАЛЛОСТРОЙ  Апр.'!R53:S53,'[5]МЕТАЛЛОСТРОЙ Май'!R53:S53,'[6]МЕТАЛЛОСТРОЙ Июнь'!R53:S53,'[7]МЕТАЛЛОСТРОЙ  Июль'!R53:S53,'[8]МЕТАЛЛОСТРОЙ  Авг.'!R53:S53,'[9]МЕТАЛЛОСТРОЙ  Сент.'!R53:S53,'[10]МЕТАЛЛОСТРОЙ  Окт.'!R53:S53+'[11]МЕТАЛЛОСТРОЙ  Нояб.'!R53:S53,'[11]МЕТАЛЛОСТРОЙ  Нояб.'!R53:S53,'[12]МЕТАЛЛОСТРОЙ  Дек.'!R53:S53)</f>
        <v>0</v>
      </c>
      <c r="T58" s="47"/>
      <c r="U58" s="49">
        <f>SUM('[1]МЕТАЛЛОСТРОЙ Янв.'!T53:U53,'[2]МЕТАЛЛОСТРОЙ Февр.'!T53:U53,'[3]МЕТАЛЛОСТРОЙ Март'!T53:U53,'[4]МЕТАЛЛОСТРОЙ  Апр.'!T53:U53,'[5]МЕТАЛЛОСТРОЙ Май'!T53:U53,'[6]МЕТАЛЛОСТРОЙ Июнь'!T53:U53,'[7]МЕТАЛЛОСТРОЙ  Июль'!T53:U53,'[8]МЕТАЛЛОСТРОЙ  Авг.'!T53:U53,'[9]МЕТАЛЛОСТРОЙ  Сент.'!T53:U53,'[10]МЕТАЛЛОСТРОЙ  Окт.'!T53:U53+'[11]МЕТАЛЛОСТРОЙ  Нояб.'!T53:U53,'[11]МЕТАЛЛОСТРОЙ  Нояб.'!T53:U53,'[12]МЕТАЛЛОСТРОЙ  Дек.'!T53:U53)</f>
        <v>0</v>
      </c>
      <c r="V58" s="47"/>
      <c r="W58" s="49">
        <f>SUM('[1]МЕТАЛЛОСТРОЙ Янв.'!V53:W53,'[2]МЕТАЛЛОСТРОЙ Февр.'!V53:W53,'[3]МЕТАЛЛОСТРОЙ Март'!V53:W53,'[4]МЕТАЛЛОСТРОЙ  Апр.'!V53:W53,'[5]МЕТАЛЛОСТРОЙ Май'!V53:W53,'[6]МЕТАЛЛОСТРОЙ Июнь'!V53:W53,'[7]МЕТАЛЛОСТРОЙ  Июль'!V53:W53,'[8]МЕТАЛЛОСТРОЙ  Авг.'!V53:W53,'[9]МЕТАЛЛОСТРОЙ  Сент.'!V53:W53,'[10]МЕТАЛЛОСТРОЙ  Окт.'!V53:W53+'[11]МЕТАЛЛОСТРОЙ  Нояб.'!V53:W53,'[11]МЕТАЛЛОСТРОЙ  Нояб.'!V53:W53,'[12]МЕТАЛЛОСТРОЙ  Дек.'!V53:W53)</f>
        <v>0</v>
      </c>
      <c r="X58" s="47"/>
      <c r="Y58" s="49">
        <f>SUM('[1]МЕТАЛЛОСТРОЙ Янв.'!X53:Y53,'[2]МЕТАЛЛОСТРОЙ Февр.'!X53:Y53,'[3]МЕТАЛЛОСТРОЙ Март'!X53:Y53,'[4]МЕТАЛЛОСТРОЙ  Апр.'!X53:Y53,'[5]МЕТАЛЛОСТРОЙ Май'!X53:Y53,'[6]МЕТАЛЛОСТРОЙ Июнь'!X53:Y53,'[7]МЕТАЛЛОСТРОЙ  Июль'!X53:Y53,'[8]МЕТАЛЛОСТРОЙ  Авг.'!X53:Y53,'[9]МЕТАЛЛОСТРОЙ  Сент.'!X53:Y53,'[10]МЕТАЛЛОСТРОЙ  Окт.'!X53:Y53+'[11]МЕТАЛЛОСТРОЙ  Нояб.'!X53:Y53,'[11]МЕТАЛЛОСТРОЙ  Нояб.'!X53:Y53,'[12]МЕТАЛЛОСТРОЙ  Дек.'!X53:Y53)</f>
        <v>0</v>
      </c>
      <c r="Z58" s="47"/>
      <c r="AA58" s="49">
        <f>SUM('[1]МЕТАЛЛОСТРОЙ Янв.'!Z53:AA53,'[2]МЕТАЛЛОСТРОЙ Февр.'!Z53:AA53,'[3]МЕТАЛЛОСТРОЙ Март'!Z53:AA53,'[4]МЕТАЛЛОСТРОЙ  Апр.'!Z53:AA53,'[5]МЕТАЛЛОСТРОЙ Май'!Z53:AA53,'[6]МЕТАЛЛОСТРОЙ Июнь'!Z53:AA53,'[7]МЕТАЛЛОСТРОЙ  Июль'!Z53:AA53,'[8]МЕТАЛЛОСТРОЙ  Авг.'!Z53:AA53,'[9]МЕТАЛЛОСТРОЙ  Сент.'!Z53:AA53,'[10]МЕТАЛЛОСТРОЙ  Окт.'!Z53:AA53+'[11]МЕТАЛЛОСТРОЙ  Нояб.'!Z53:AA53,'[11]МЕТАЛЛОСТРОЙ  Нояб.'!Z53:AA53,'[12]МЕТАЛЛОСТРОЙ  Дек.'!Z53:AA53)</f>
        <v>0</v>
      </c>
      <c r="AB58" s="47"/>
      <c r="AC58" s="49">
        <f>SUM('[1]МЕТАЛЛОСТРОЙ Янв.'!AB53:AC53,'[2]МЕТАЛЛОСТРОЙ Февр.'!AB53:AC53,'[3]МЕТАЛЛОСТРОЙ Март'!AB53:AC53,'[4]МЕТАЛЛОСТРОЙ  Апр.'!AB53:AC53,'[5]МЕТАЛЛОСТРОЙ Май'!AB53:AC53,'[6]МЕТАЛЛОСТРОЙ Июнь'!AB53:AC53,'[7]МЕТАЛЛОСТРОЙ  Июль'!AB53:AC53,'[8]МЕТАЛЛОСТРОЙ  Авг.'!AB53:AC53,'[9]МЕТАЛЛОСТРОЙ  Сент.'!AB53:AC53,'[10]МЕТАЛЛОСТРОЙ  Окт.'!AB53:AC53+'[11]МЕТАЛЛОСТРОЙ  Нояб.'!AB53:AC53,'[11]МЕТАЛЛОСТРОЙ  Нояб.'!AB53:AC53,'[12]МЕТАЛЛОСТРОЙ  Дек.'!AB53:AC53)</f>
        <v>0</v>
      </c>
      <c r="AD58" s="47"/>
      <c r="AE58" s="49">
        <f>SUM('[1]МЕТАЛЛОСТРОЙ Янв.'!AD53:AE53,'[2]МЕТАЛЛОСТРОЙ Февр.'!AD53:AE53,'[3]МЕТАЛЛОСТРОЙ Март'!AD53:AE53,'[4]МЕТАЛЛОСТРОЙ  Апр.'!AD53:AE53,'[5]МЕТАЛЛОСТРОЙ Май'!AD53:AE53,'[6]МЕТАЛЛОСТРОЙ Июнь'!AD53:AE53,'[7]МЕТАЛЛОСТРОЙ  Июль'!AD53:AE53,'[8]МЕТАЛЛОСТРОЙ  Авг.'!AD53:AE53,'[9]МЕТАЛЛОСТРОЙ  Сент.'!AD53:AE53,'[10]МЕТАЛЛОСТРОЙ  Окт.'!AD53:AE53+'[11]МЕТАЛЛОСТРОЙ  Нояб.'!AD53:AE53,'[11]МЕТАЛЛОСТРОЙ  Нояб.'!AD53:AE53,'[12]МЕТАЛЛОСТРОЙ  Дек.'!AD53:AE53)</f>
        <v>0</v>
      </c>
      <c r="AF58" s="47"/>
      <c r="AG58" s="49">
        <f>SUM('[1]МЕТАЛЛОСТРОЙ Янв.'!AF53:AG53,'[2]МЕТАЛЛОСТРОЙ Февр.'!AF53:AG53,'[3]МЕТАЛЛОСТРОЙ Март'!AF53:AG53,'[4]МЕТАЛЛОСТРОЙ  Апр.'!AF53:AG53,'[5]МЕТАЛЛОСТРОЙ Май'!AF53:AG53,'[6]МЕТАЛЛОСТРОЙ Июнь'!AF53:AG53,'[7]МЕТАЛЛОСТРОЙ  Июль'!AF53:AG53,'[8]МЕТАЛЛОСТРОЙ  Авг.'!AF53:AG53,'[9]МЕТАЛЛОСТРОЙ  Сент.'!AF53:AG53,'[10]МЕТАЛЛОСТРОЙ  Окт.'!AF53:AG53+'[11]МЕТАЛЛОСТРОЙ  Нояб.'!AF53:AG53,'[11]МЕТАЛЛОСТРОЙ  Нояб.'!AF53:AG53,'[12]МЕТАЛЛОСТРОЙ  Дек.'!AF53:AG53)</f>
        <v>0</v>
      </c>
      <c r="AH58" s="47"/>
      <c r="AI58" s="49">
        <f>SUM('[1]МЕТАЛЛОСТРОЙ Янв.'!AH53:AI53,'[2]МЕТАЛЛОСТРОЙ Февр.'!AH53:AI53,'[3]МЕТАЛЛОСТРОЙ Март'!AH53:AI53,'[4]МЕТАЛЛОСТРОЙ  Апр.'!AH53:AI53,'[5]МЕТАЛЛОСТРОЙ Май'!AH53:AI53,'[6]МЕТАЛЛОСТРОЙ Июнь'!AH53:AI53,'[7]МЕТАЛЛОСТРОЙ  Июль'!AH53:AI53,'[8]МЕТАЛЛОСТРОЙ  Авг.'!AH53:AI53,'[9]МЕТАЛЛОСТРОЙ  Сент.'!AH53:AI53,'[10]МЕТАЛЛОСТРОЙ  Окт.'!AH53:AI53+'[11]МЕТАЛЛОСТРОЙ  Нояб.'!AH53:AI53,'[11]МЕТАЛЛОСТРОЙ  Нояб.'!AH53:AI53,'[12]МЕТАЛЛОСТРОЙ  Дек.'!AH53:AI53)</f>
        <v>0</v>
      </c>
      <c r="AJ58" s="47"/>
      <c r="AK58" s="49">
        <f>SUM('[1]МЕТАЛЛОСТРОЙ Янв.'!AJ53:AK53,'[2]МЕТАЛЛОСТРОЙ Февр.'!AJ53:AK53,'[3]МЕТАЛЛОСТРОЙ Март'!AJ53:AK53,'[4]МЕТАЛЛОСТРОЙ  Апр.'!AJ53:AK53,'[5]МЕТАЛЛОСТРОЙ Май'!AJ53:AK53,'[6]МЕТАЛЛОСТРОЙ Июнь'!AJ53:AK53,'[7]МЕТАЛЛОСТРОЙ  Июль'!AJ53:AK53,'[8]МЕТАЛЛОСТРОЙ  Авг.'!AJ53:AK53,'[9]МЕТАЛЛОСТРОЙ  Сент.'!AJ53:AK53,'[10]МЕТАЛЛОСТРОЙ  Окт.'!AJ53:AK53+'[11]МЕТАЛЛОСТРОЙ  Нояб.'!AJ53:AK53,'[11]МЕТАЛЛОСТРОЙ  Нояб.'!AJ53:AK53,'[12]МЕТАЛЛОСТРОЙ  Дек.'!AJ53:AK53)</f>
        <v>0</v>
      </c>
      <c r="AL58" s="47"/>
      <c r="AM58" s="49">
        <f>SUM('[1]МЕТАЛЛОСТРОЙ Янв.'!AL53:AM53,'[2]МЕТАЛЛОСТРОЙ Февр.'!AL53:AM53,'[3]МЕТАЛЛОСТРОЙ Март'!AL53:AM53,'[4]МЕТАЛЛОСТРОЙ  Апр.'!AL53:AM53,'[5]МЕТАЛЛОСТРОЙ Май'!AL53:AM53,'[6]МЕТАЛЛОСТРОЙ Июнь'!AL53:AM53,'[7]МЕТАЛЛОСТРОЙ  Июль'!AL53:AM53,'[8]МЕТАЛЛОСТРОЙ  Авг.'!AL53:AM53,'[9]МЕТАЛЛОСТРОЙ  Сент.'!AL53:AM53,'[10]МЕТАЛЛОСТРОЙ  Окт.'!AL53:AM53+'[11]МЕТАЛЛОСТРОЙ  Нояб.'!AL53:AM53,'[11]МЕТАЛЛОСТРОЙ  Нояб.'!AL53:AM53,'[12]МЕТАЛЛОСТРОЙ  Дек.'!AL53:AM53)</f>
        <v>0</v>
      </c>
      <c r="AN58" s="47"/>
      <c r="AO58" s="49">
        <f>SUM('[1]МЕТАЛЛОСТРОЙ Янв.'!AN53:AO53,'[2]МЕТАЛЛОСТРОЙ Февр.'!AN53:AO53,'[3]МЕТАЛЛОСТРОЙ Март'!AN53:AO53,'[4]МЕТАЛЛОСТРОЙ  Апр.'!AN53:AO53,'[5]МЕТАЛЛОСТРОЙ Май'!AN53:AO53,'[6]МЕТАЛЛОСТРОЙ Июнь'!AN53:AO53,'[7]МЕТАЛЛОСТРОЙ  Июль'!AN53:AO53,'[8]МЕТАЛЛОСТРОЙ  Авг.'!AN53:AO53,'[9]МЕТАЛЛОСТРОЙ  Сент.'!AN53:AO53,'[10]МЕТАЛЛОСТРОЙ  Окт.'!AN53:AO53+'[11]МЕТАЛЛОСТРОЙ  Нояб.'!AN53:AO53,'[11]МЕТАЛЛОСТРОЙ  Нояб.'!AN53:AO53,'[12]МЕТАЛЛОСТРОЙ  Дек.'!AN53:AO53)</f>
        <v>0</v>
      </c>
      <c r="AP58" s="47"/>
      <c r="AQ58" s="49">
        <f>SUM('[1]МЕТАЛЛОСТРОЙ Янв.'!AP53:AQ53,'[2]МЕТАЛЛОСТРОЙ Февр.'!AP53:AQ53,'[3]МЕТАЛЛОСТРОЙ Март'!AP53:AQ53,'[4]МЕТАЛЛОСТРОЙ  Апр.'!AP53:AQ53,'[5]МЕТАЛЛОСТРОЙ Май'!AP53:AQ53,'[6]МЕТАЛЛОСТРОЙ Июнь'!AP53:AQ53,'[7]МЕТАЛЛОСТРОЙ  Июль'!AP53:AQ53,'[8]МЕТАЛЛОСТРОЙ  Авг.'!AP53:AQ53,'[9]МЕТАЛЛОСТРОЙ  Сент.'!AP53:AQ53,'[10]МЕТАЛЛОСТРОЙ  Окт.'!AP53:AQ53+'[11]МЕТАЛЛОСТРОЙ  Нояб.'!AP53:AQ53,'[11]МЕТАЛЛОСТРОЙ  Нояб.'!AP53:AQ53,'[12]МЕТАЛЛОСТРОЙ  Дек.'!AP53:AQ53)</f>
        <v>0</v>
      </c>
      <c r="AR58" s="47"/>
      <c r="AS58" s="49">
        <f>SUM('[1]МЕТАЛЛОСТРОЙ Янв.'!AR53:AS53,'[2]МЕТАЛЛОСТРОЙ Февр.'!AR53:AS53,'[3]МЕТАЛЛОСТРОЙ Март'!AR53:AS53,'[4]МЕТАЛЛОСТРОЙ  Апр.'!AR53:AS53,'[5]МЕТАЛЛОСТРОЙ Май'!AR53:AS53,'[6]МЕТАЛЛОСТРОЙ Июнь'!AR53:AS53,'[7]МЕТАЛЛОСТРОЙ  Июль'!AR53:AS53,'[8]МЕТАЛЛОСТРОЙ  Авг.'!AR53:AS53,'[9]МЕТАЛЛОСТРОЙ  Сент.'!AR53:AS53,'[10]МЕТАЛЛОСТРОЙ  Окт.'!AR53:AS53+'[11]МЕТАЛЛОСТРОЙ  Нояб.'!AR53:AS53,'[11]МЕТАЛЛОСТРОЙ  Нояб.'!AR53:AS53,'[12]МЕТАЛЛОСТРОЙ  Дек.'!AR53:AS53)</f>
        <v>0</v>
      </c>
      <c r="AT58" s="47"/>
      <c r="AU58" s="49">
        <f>SUM('[1]МЕТАЛЛОСТРОЙ Янв.'!AT53:AU53,'[2]МЕТАЛЛОСТРОЙ Февр.'!AT53:AU53,'[3]МЕТАЛЛОСТРОЙ Март'!AT53:AU53,'[4]МЕТАЛЛОСТРОЙ  Апр.'!AT53:AU53,'[5]МЕТАЛЛОСТРОЙ Май'!AT53:AU53,'[6]МЕТАЛЛОСТРОЙ Июнь'!AT53:AU53,'[7]МЕТАЛЛОСТРОЙ  Июль'!AT53:AU53,'[8]МЕТАЛЛОСТРОЙ  Авг.'!AT53:AU53,'[9]МЕТАЛЛОСТРОЙ  Сент.'!AT53:AU53,'[10]МЕТАЛЛОСТРОЙ  Окт.'!AT53:AU53+'[11]МЕТАЛЛОСТРОЙ  Нояб.'!AT53:AU53,'[11]МЕТАЛЛОСТРОЙ  Нояб.'!AT53:AU53,'[12]МЕТАЛЛОСТРОЙ  Дек.'!AT53:AU53)</f>
        <v>0</v>
      </c>
      <c r="AV58" s="47"/>
      <c r="AW58" s="49">
        <f>SUM('[1]МЕТАЛЛОСТРОЙ Янв.'!AV53:AW53,'[2]МЕТАЛЛОСТРОЙ Февр.'!AV53:AW53,'[3]МЕТАЛЛОСТРОЙ Март'!AV53:AW53,'[4]МЕТАЛЛОСТРОЙ  Апр.'!AV53:AW53,'[5]МЕТАЛЛОСТРОЙ Май'!AV53:AW53,'[6]МЕТАЛЛОСТРОЙ Июнь'!AV53:AW53,'[7]МЕТАЛЛОСТРОЙ  Июль'!AV53:AW53,'[8]МЕТАЛЛОСТРОЙ  Авг.'!AV53:AW53,'[9]МЕТАЛЛОСТРОЙ  Сент.'!AV53:AW53,'[10]МЕТАЛЛОСТРОЙ  Окт.'!AV53:AW53+'[11]МЕТАЛЛОСТРОЙ  Нояб.'!AV53:AW53,'[11]МЕТАЛЛОСТРОЙ  Нояб.'!AV53:AW53,'[12]МЕТАЛЛОСТРОЙ  Дек.'!AV53:AW53)</f>
        <v>0</v>
      </c>
      <c r="AX58" s="47"/>
      <c r="AY58" s="49">
        <f>SUM('[1]МЕТАЛЛОСТРОЙ Янв.'!AX53:AY53,'[2]МЕТАЛЛОСТРОЙ Февр.'!AX53:AY53,'[3]МЕТАЛЛОСТРОЙ Март'!AX53:AY53,'[4]МЕТАЛЛОСТРОЙ  Апр.'!AX53:AY53,'[5]МЕТАЛЛОСТРОЙ Май'!AX53:AY53,'[6]МЕТАЛЛОСТРОЙ Июнь'!AX53:AY53,'[7]МЕТАЛЛОСТРОЙ  Июль'!AX53:AY53,'[8]МЕТАЛЛОСТРОЙ  Авг.'!AX53:AY53,'[9]МЕТАЛЛОСТРОЙ  Сент.'!AX53:AY53,'[10]МЕТАЛЛОСТРОЙ  Окт.'!AX53:AY53+'[11]МЕТАЛЛОСТРОЙ  Нояб.'!AX53:AY53,'[11]МЕТАЛЛОСТРОЙ  Нояб.'!AX53:AY53,'[12]МЕТАЛЛОСТРОЙ  Дек.'!AX53:AY53)</f>
        <v>0</v>
      </c>
      <c r="AZ58" s="47"/>
      <c r="BA58" s="49">
        <f>SUM('[1]МЕТАЛЛОСТРОЙ Янв.'!AZ53:BA53,'[2]МЕТАЛЛОСТРОЙ Февр.'!AZ53:BA53,'[3]МЕТАЛЛОСТРОЙ Март'!AZ53:BA53,'[4]МЕТАЛЛОСТРОЙ  Апр.'!AZ53:BA53,'[5]МЕТАЛЛОСТРОЙ Май'!AZ53:BA53,'[6]МЕТАЛЛОСТРОЙ Июнь'!AZ53:BA53,'[7]МЕТАЛЛОСТРОЙ  Июль'!AZ53:BA53,'[8]МЕТАЛЛОСТРОЙ  Авг.'!AZ53:BA53,'[9]МЕТАЛЛОСТРОЙ  Сент.'!AZ53:BA53,'[10]МЕТАЛЛОСТРОЙ  Окт.'!AZ53:BA53+'[11]МЕТАЛЛОСТРОЙ  Нояб.'!AZ53:BA53,'[11]МЕТАЛЛОСТРОЙ  Нояб.'!AZ53:BA53,'[12]МЕТАЛЛОСТРОЙ  Дек.'!AZ53:BA53)</f>
        <v>0</v>
      </c>
      <c r="BB58" s="47"/>
      <c r="BC58" s="49">
        <f>SUM('[1]МЕТАЛЛОСТРОЙ Янв.'!BB53:BC53,'[2]МЕТАЛЛОСТРОЙ Февр.'!BB53:BC53,'[3]МЕТАЛЛОСТРОЙ Март'!BB53:BC53,'[4]МЕТАЛЛОСТРОЙ  Апр.'!BB53:BC53,'[5]МЕТАЛЛОСТРОЙ Май'!BB53:BC53,'[6]МЕТАЛЛОСТРОЙ Июнь'!BB53:BC53,'[7]МЕТАЛЛОСТРОЙ  Июль'!BB53:BC53,'[8]МЕТАЛЛОСТРОЙ  Авг.'!BB53:BC53,'[9]МЕТАЛЛОСТРОЙ  Сент.'!BB53:BC53,'[10]МЕТАЛЛОСТРОЙ  Окт.'!BB53:BC53+'[11]МЕТАЛЛОСТРОЙ  Нояб.'!BB53:BC53,'[11]МЕТАЛЛОСТРОЙ  Нояб.'!BB53:BC53,'[12]МЕТАЛЛОСТРОЙ  Дек.'!BB53:BC53)</f>
        <v>0</v>
      </c>
      <c r="BD58" s="47"/>
      <c r="BE58" s="49">
        <f>SUM('[1]МЕТАЛЛОСТРОЙ Янв.'!BD53:BE53,'[2]МЕТАЛЛОСТРОЙ Февр.'!BD53:BE53,'[3]МЕТАЛЛОСТРОЙ Март'!BD53:BE53,'[4]МЕТАЛЛОСТРОЙ  Апр.'!BD53:BE53,'[5]МЕТАЛЛОСТРОЙ Май'!BD53:BE53,'[6]МЕТАЛЛОСТРОЙ Июнь'!BD53:BE53,'[7]МЕТАЛЛОСТРОЙ  Июль'!BD53:BE53,'[8]МЕТАЛЛОСТРОЙ  Авг.'!BD53:BE53,'[9]МЕТАЛЛОСТРОЙ  Сент.'!BD53:BE53,'[10]МЕТАЛЛОСТРОЙ  Окт.'!BD53:BE53+'[11]МЕТАЛЛОСТРОЙ  Нояб.'!BD53:BE53,'[11]МЕТАЛЛОСТРОЙ  Нояб.'!BD53:BE53,'[12]МЕТАЛЛОСТРОЙ  Дек.'!BD53:BE53)</f>
        <v>0</v>
      </c>
      <c r="BF58" s="47"/>
      <c r="BG58" s="49">
        <f>SUM('[1]МЕТАЛЛОСТРОЙ Янв.'!BF53:BG53,'[2]МЕТАЛЛОСТРОЙ Февр.'!BF53:BG53,'[3]МЕТАЛЛОСТРОЙ Март'!BF53:BG53,'[4]МЕТАЛЛОСТРОЙ  Апр.'!BF53:BG53,'[5]МЕТАЛЛОСТРОЙ Май'!BF53:BG53,'[6]МЕТАЛЛОСТРОЙ Июнь'!BF53:BG53,'[7]МЕТАЛЛОСТРОЙ  Июль'!BF53:BG53,'[8]МЕТАЛЛОСТРОЙ  Авг.'!BF53:BG53,'[9]МЕТАЛЛОСТРОЙ  Сент.'!BF53:BG53,'[10]МЕТАЛЛОСТРОЙ  Окт.'!BF53:BG53+'[11]МЕТАЛЛОСТРОЙ  Нояб.'!BF53:BG53,'[11]МЕТАЛЛОСТРОЙ  Нояб.'!BF53:BG53,'[12]МЕТАЛЛОСТРОЙ  Дек.'!BF53:BG53)</f>
        <v>0</v>
      </c>
      <c r="BH58" s="47"/>
      <c r="BI58" s="49">
        <f>SUM('[1]МЕТАЛЛОСТРОЙ Янв.'!BH53:BI53,'[2]МЕТАЛЛОСТРОЙ Февр.'!BH53:BI53,'[3]МЕТАЛЛОСТРОЙ Март'!BH53:BI53,'[4]МЕТАЛЛОСТРОЙ  Апр.'!BH53:BI53,'[5]МЕТАЛЛОСТРОЙ Май'!BH53:BI53,'[6]МЕТАЛЛОСТРОЙ Июнь'!BH53:BI53,'[7]МЕТАЛЛОСТРОЙ  Июль'!BH53:BI53,'[8]МЕТАЛЛОСТРОЙ  Авг.'!BH53:BI53,'[9]МЕТАЛЛОСТРОЙ  Сент.'!BH53:BI53,'[10]МЕТАЛЛОСТРОЙ  Окт.'!BH53:BI53+'[11]МЕТАЛЛОСТРОЙ  Нояб.'!BH53:BI53,'[11]МЕТАЛЛОСТРОЙ  Нояб.'!BH53:BI53,'[12]МЕТАЛЛОСТРОЙ  Дек.'!BH53:BI53)</f>
        <v>0</v>
      </c>
      <c r="BJ58" s="47"/>
      <c r="BK58" s="49">
        <f>SUM('[1]МЕТАЛЛОСТРОЙ Янв.'!BJ53:BK53,'[2]МЕТАЛЛОСТРОЙ Февр.'!BJ53:BK53,'[3]МЕТАЛЛОСТРОЙ Март'!BJ53:BK53,'[4]МЕТАЛЛОСТРОЙ  Апр.'!BJ53:BK53,'[5]МЕТАЛЛОСТРОЙ Май'!BJ53:BK53,'[6]МЕТАЛЛОСТРОЙ Июнь'!BJ53:BK53,'[7]МЕТАЛЛОСТРОЙ  Июль'!BJ53:BK53,'[8]МЕТАЛЛОСТРОЙ  Авг.'!BJ53:BK53,'[9]МЕТАЛЛОСТРОЙ  Сент.'!BJ53:BK53,'[10]МЕТАЛЛОСТРОЙ  Окт.'!BJ53:BK53+'[11]МЕТАЛЛОСТРОЙ  Нояб.'!BJ53:BK53,'[11]МЕТАЛЛОСТРОЙ  Нояб.'!BJ53:BK53,'[12]МЕТАЛЛОСТРОЙ  Дек.'!BJ53:BK53)</f>
        <v>0</v>
      </c>
      <c r="BL58" s="47"/>
      <c r="BM58" s="49">
        <f>SUM('[1]МЕТАЛЛОСТРОЙ Янв.'!BL53:BM53,'[2]МЕТАЛЛОСТРОЙ Февр.'!BL53:BM53,'[3]МЕТАЛЛОСТРОЙ Март'!BL53:BM53,'[4]МЕТАЛЛОСТРОЙ  Апр.'!BL53:BM53,'[5]МЕТАЛЛОСТРОЙ Май'!BL53:BM53,'[6]МЕТАЛЛОСТРОЙ Июнь'!BL53:BM53,'[7]МЕТАЛЛОСТРОЙ  Июль'!BL53:BM53,'[8]МЕТАЛЛОСТРОЙ  Авг.'!BL53:BM53,'[9]МЕТАЛЛОСТРОЙ  Сент.'!BL53:BM53,'[10]МЕТАЛЛОСТРОЙ  Окт.'!BL53:BM53+'[11]МЕТАЛЛОСТРОЙ  Нояб.'!BL53:BM53,'[11]МЕТАЛЛОСТРОЙ  Нояб.'!BL53:BM53,'[12]МЕТАЛЛОСТРОЙ  Дек.'!BL53:BM53)</f>
        <v>0</v>
      </c>
      <c r="BN58" s="47"/>
      <c r="BO58" s="49">
        <f>SUM('[1]МЕТАЛЛОСТРОЙ Янв.'!BN53:BO53,'[2]МЕТАЛЛОСТРОЙ Февр.'!BN53:BO53,'[3]МЕТАЛЛОСТРОЙ Март'!BN53:BO53,'[4]МЕТАЛЛОСТРОЙ  Апр.'!BN53:BO53,'[5]МЕТАЛЛОСТРОЙ Май'!BN53:BO53,'[6]МЕТАЛЛОСТРОЙ Июнь'!BN53:BO53,'[7]МЕТАЛЛОСТРОЙ  Июль'!BN53:BO53,'[8]МЕТАЛЛОСТРОЙ  Авг.'!BN53:BO53,'[9]МЕТАЛЛОСТРОЙ  Сент.'!BN53:BO53,'[10]МЕТАЛЛОСТРОЙ  Окт.'!BN53:BO53+'[11]МЕТАЛЛОСТРОЙ  Нояб.'!BN53:BO53,'[11]МЕТАЛЛОСТРОЙ  Нояб.'!BN53:BO53,'[12]МЕТАЛЛОСТРОЙ  Дек.'!BN53:BO53)</f>
        <v>0</v>
      </c>
      <c r="BP58" s="47"/>
      <c r="BQ58" s="49">
        <f>SUM('[1]МЕТАЛЛОСТРОЙ Янв.'!BP53:BQ53,'[2]МЕТАЛЛОСТРОЙ Февр.'!BP53:BQ53,'[3]МЕТАЛЛОСТРОЙ Март'!BP53:BQ53,'[4]МЕТАЛЛОСТРОЙ  Апр.'!BP53:BQ53,'[5]МЕТАЛЛОСТРОЙ Май'!BP53:BQ53,'[6]МЕТАЛЛОСТРОЙ Июнь'!BP53:BQ53,'[7]МЕТАЛЛОСТРОЙ  Июль'!BP53:BQ53,'[8]МЕТАЛЛОСТРОЙ  Авг.'!BP53:BQ53,'[9]МЕТАЛЛОСТРОЙ  Сент.'!BP53:BQ53,'[10]МЕТАЛЛОСТРОЙ  Окт.'!BP53:BQ53+'[11]МЕТАЛЛОСТРОЙ  Нояб.'!BP53:BQ53,'[11]МЕТАЛЛОСТРОЙ  Нояб.'!BP53:BQ53,'[12]МЕТАЛЛОСТРОЙ  Дек.'!BP53:BQ53)</f>
        <v>0</v>
      </c>
      <c r="BR58" s="47"/>
      <c r="BS58" s="49">
        <f>SUM('[1]МЕТАЛЛОСТРОЙ Янв.'!BR53:BS53,'[2]МЕТАЛЛОСТРОЙ Февр.'!BR53:BS53,'[3]МЕТАЛЛОСТРОЙ Март'!BR53:BS53,'[4]МЕТАЛЛОСТРОЙ  Апр.'!BR53:BS53,'[5]МЕТАЛЛОСТРОЙ Май'!BR53:BS53,'[6]МЕТАЛЛОСТРОЙ Июнь'!BR53:BS53,'[7]МЕТАЛЛОСТРОЙ  Июль'!BR53:BS53,'[8]МЕТАЛЛОСТРОЙ  Авг.'!BR53:BS53,'[9]МЕТАЛЛОСТРОЙ  Сент.'!BR53:BS53,'[10]МЕТАЛЛОСТРОЙ  Окт.'!BR53:BS53+'[11]МЕТАЛЛОСТРОЙ  Нояб.'!BR53:BS53,'[11]МЕТАЛЛОСТРОЙ  Нояб.'!BR53:BS53,'[12]МЕТАЛЛОСТРОЙ  Дек.'!BR53:BS53)</f>
        <v>0</v>
      </c>
      <c r="BT58" s="47"/>
      <c r="BU58" s="49">
        <f>SUM('[1]МЕТАЛЛОСТРОЙ Янв.'!BT53:BU53,'[2]МЕТАЛЛОСТРОЙ Февр.'!BT53:BU53,'[3]МЕТАЛЛОСТРОЙ Март'!BT53:BU53,'[4]МЕТАЛЛОСТРОЙ  Апр.'!BT53:BU53,'[5]МЕТАЛЛОСТРОЙ Май'!BT53:BU53,'[6]МЕТАЛЛОСТРОЙ Июнь'!BT53:BU53,'[7]МЕТАЛЛОСТРОЙ  Июль'!BT53:BU53,'[8]МЕТАЛЛОСТРОЙ  Авг.'!BT53:BU53,'[9]МЕТАЛЛОСТРОЙ  Сент.'!BT53:BU53,'[10]МЕТАЛЛОСТРОЙ  Окт.'!BT53:BU53+'[11]МЕТАЛЛОСТРОЙ  Нояб.'!BT53:BU53,'[11]МЕТАЛЛОСТРОЙ  Нояб.'!BT53:BU53,'[12]МЕТАЛЛОСТРОЙ  Дек.'!BT53:BU53)</f>
        <v>0</v>
      </c>
      <c r="BV58" s="47"/>
      <c r="BW58" s="49">
        <f>SUM('[1]МЕТАЛЛОСТРОЙ Янв.'!BV53:BW53,'[2]МЕТАЛЛОСТРОЙ Февр.'!BV53:BW53,'[3]МЕТАЛЛОСТРОЙ Март'!BV53:BW53,'[4]МЕТАЛЛОСТРОЙ  Апр.'!BV53:BW53,'[5]МЕТАЛЛОСТРОЙ Май'!BV53:BW53,'[6]МЕТАЛЛОСТРОЙ Июнь'!BV53:BW53,'[7]МЕТАЛЛОСТРОЙ  Июль'!BV53:BW53,'[8]МЕТАЛЛОСТРОЙ  Авг.'!BV53:BW53,'[9]МЕТАЛЛОСТРОЙ  Сент.'!BV53:BW53,'[10]МЕТАЛЛОСТРОЙ  Окт.'!BV53:BW53+'[11]МЕТАЛЛОСТРОЙ  Нояб.'!BV53:BW53,'[11]МЕТАЛЛОСТРОЙ  Нояб.'!BV53:BW53,'[12]МЕТАЛЛОСТРОЙ  Дек.'!BV53:BW53)</f>
        <v>0</v>
      </c>
      <c r="BX58" s="47"/>
      <c r="BY58" s="49">
        <f>SUM('[1]МЕТАЛЛОСТРОЙ Янв.'!BX53:BY53,'[2]МЕТАЛЛОСТРОЙ Февр.'!BX53:BY53,'[3]МЕТАЛЛОСТРОЙ Март'!BX53:BY53,'[4]МЕТАЛЛОСТРОЙ  Апр.'!BX53:BY53,'[5]МЕТАЛЛОСТРОЙ Май'!BX53:BY53,'[6]МЕТАЛЛОСТРОЙ Июнь'!BX53:BY53,'[7]МЕТАЛЛОСТРОЙ  Июль'!BX53:BY53,'[8]МЕТАЛЛОСТРОЙ  Авг.'!BX53:BY53,'[9]МЕТАЛЛОСТРОЙ  Сент.'!BX53:BY53,'[10]МЕТАЛЛОСТРОЙ  Окт.'!BX53:BY53+'[11]МЕТАЛЛОСТРОЙ  Нояб.'!BX53:BY53,'[11]МЕТАЛЛОСТРОЙ  Нояб.'!BX53:BY53,'[12]МЕТАЛЛОСТРОЙ  Дек.'!BX53:BY53)</f>
        <v>0</v>
      </c>
      <c r="BZ58" s="47"/>
      <c r="CA58" s="49">
        <f>SUM('[1]МЕТАЛЛОСТРОЙ Янв.'!BZ53:CA53,'[2]МЕТАЛЛОСТРОЙ Февр.'!BZ53:CA53,'[3]МЕТАЛЛОСТРОЙ Март'!BZ53:CA53,'[4]МЕТАЛЛОСТРОЙ  Апр.'!BZ53:CA53,'[5]МЕТАЛЛОСТРОЙ Май'!BZ53:CA53,'[6]МЕТАЛЛОСТРОЙ Июнь'!BZ53:CA53,'[7]МЕТАЛЛОСТРОЙ  Июль'!BZ53:CA53,'[8]МЕТАЛЛОСТРОЙ  Авг.'!BZ53:CA53,'[9]МЕТАЛЛОСТРОЙ  Сент.'!BZ53:CA53,'[10]МЕТАЛЛОСТРОЙ  Окт.'!BZ53:CA53+'[11]МЕТАЛЛОСТРОЙ  Нояб.'!BZ53:CA53,'[11]МЕТАЛЛОСТРОЙ  Нояб.'!BZ53:CA53,'[12]МЕТАЛЛОСТРОЙ  Дек.'!BZ53:CA53)</f>
        <v>0</v>
      </c>
      <c r="CB58" s="47"/>
      <c r="CC58" s="49">
        <f>SUM('[1]МЕТАЛЛОСТРОЙ Янв.'!CB53:CC53,'[2]МЕТАЛЛОСТРОЙ Февр.'!CB53:CC53,'[3]МЕТАЛЛОСТРОЙ Март'!CB53:CC53,'[4]МЕТАЛЛОСТРОЙ  Апр.'!CB53:CC53,'[5]МЕТАЛЛОСТРОЙ Май'!CB53:CC53,'[6]МЕТАЛЛОСТРОЙ Июнь'!CB53:CC53,'[7]МЕТАЛЛОСТРОЙ  Июль'!CB53:CC53,'[8]МЕТАЛЛОСТРОЙ  Авг.'!CB53:CC53,'[9]МЕТАЛЛОСТРОЙ  Сент.'!CB53:CC53,'[10]МЕТАЛЛОСТРОЙ  Окт.'!CB53:CC53+'[11]МЕТАЛЛОСТРОЙ  Нояб.'!CB53:CC53,'[11]МЕТАЛЛОСТРОЙ  Нояб.'!CB53:CC53,'[12]МЕТАЛЛОСТРОЙ  Дек.'!CB53:CC53)</f>
        <v>0</v>
      </c>
      <c r="CD58" s="47"/>
      <c r="CE58" s="49">
        <f>SUM('[1]МЕТАЛЛОСТРОЙ Янв.'!CD53:CE53,'[2]МЕТАЛЛОСТРОЙ Февр.'!CD53:CE53,'[3]МЕТАЛЛОСТРОЙ Март'!CD53:CE53,'[4]МЕТАЛЛОСТРОЙ  Апр.'!CD53:CE53,'[5]МЕТАЛЛОСТРОЙ Май'!CD53:CE53,'[6]МЕТАЛЛОСТРОЙ Июнь'!CD53:CE53,'[7]МЕТАЛЛОСТРОЙ  Июль'!CD53:CE53,'[8]МЕТАЛЛОСТРОЙ  Авг.'!CD53:CE53,'[9]МЕТАЛЛОСТРОЙ  Сент.'!CD53:CE53,'[10]МЕТАЛЛОСТРОЙ  Окт.'!CD53:CE53+'[11]МЕТАЛЛОСТРОЙ  Нояб.'!CD53:CE53,'[11]МЕТАЛЛОСТРОЙ  Нояб.'!CD53:CE53,'[12]МЕТАЛЛОСТРОЙ  Дек.'!CD53:CE53)</f>
        <v>0</v>
      </c>
      <c r="CF58" s="47"/>
      <c r="CG58" s="49">
        <f>SUM('[1]МЕТАЛЛОСТРОЙ Янв.'!CF53:CG53,'[2]МЕТАЛЛОСТРОЙ Февр.'!CF53:CG53,'[3]МЕТАЛЛОСТРОЙ Март'!CF53:CG53,'[4]МЕТАЛЛОСТРОЙ  Апр.'!CF53:CG53,'[5]МЕТАЛЛОСТРОЙ Май'!CF53:CG53,'[6]МЕТАЛЛОСТРОЙ Июнь'!CF53:CG53,'[7]МЕТАЛЛОСТРОЙ  Июль'!CF53:CG53,'[8]МЕТАЛЛОСТРОЙ  Авг.'!CF53:CG53,'[9]МЕТАЛЛОСТРОЙ  Сент.'!CF53:CG53,'[10]МЕТАЛЛОСТРОЙ  Окт.'!CF53:CG53+'[11]МЕТАЛЛОСТРОЙ  Нояб.'!CF53:CG53,'[11]МЕТАЛЛОСТРОЙ  Нояб.'!CF53:CG53,'[12]МЕТАЛЛОСТРОЙ  Дек.'!CF53:CG53)</f>
        <v>0</v>
      </c>
      <c r="CH58" s="47"/>
      <c r="CI58" s="49">
        <f>SUM('[1]МЕТАЛЛОСТРОЙ Янв.'!CH53:CI53,'[2]МЕТАЛЛОСТРОЙ Февр.'!CH53:CI53,'[3]МЕТАЛЛОСТРОЙ Март'!CH53:CI53,'[4]МЕТАЛЛОСТРОЙ  Апр.'!CH53:CI53,'[5]МЕТАЛЛОСТРОЙ Май'!CH53:CI53,'[6]МЕТАЛЛОСТРОЙ Июнь'!CH53:CI53,'[7]МЕТАЛЛОСТРОЙ  Июль'!CH53:CI53,'[8]МЕТАЛЛОСТРОЙ  Авг.'!CH53:CI53,'[9]МЕТАЛЛОСТРОЙ  Сент.'!CH53:CI53,'[10]МЕТАЛЛОСТРОЙ  Окт.'!CH53:CI53+'[11]МЕТАЛЛОСТРОЙ  Нояб.'!CH53:CI53,'[11]МЕТАЛЛОСТРОЙ  Нояб.'!CH53:CI53,'[12]МЕТАЛЛОСТРОЙ  Дек.'!CH53:CI53)</f>
        <v>0</v>
      </c>
      <c r="CJ58" s="47"/>
      <c r="CK58" s="49">
        <f>SUM('[1]МЕТАЛЛОСТРОЙ Янв.'!CJ53:CK53,'[2]МЕТАЛЛОСТРОЙ Февр.'!CJ53:CK53,'[3]МЕТАЛЛОСТРОЙ Март'!CJ53:CK53,'[4]МЕТАЛЛОСТРОЙ  Апр.'!CJ53:CK53,'[5]МЕТАЛЛОСТРОЙ Май'!CJ53:CK53,'[6]МЕТАЛЛОСТРОЙ Июнь'!CJ53:CK53,'[7]МЕТАЛЛОСТРОЙ  Июль'!CJ53:CK53,'[8]МЕТАЛЛОСТРОЙ  Авг.'!CJ53:CK53,'[9]МЕТАЛЛОСТРОЙ  Сент.'!CJ53:CK53,'[10]МЕТАЛЛОСТРОЙ  Окт.'!CJ53:CK53+'[11]МЕТАЛЛОСТРОЙ  Нояб.'!CJ53:CK53,'[11]МЕТАЛЛОСТРОЙ  Нояб.'!CJ53:CK53,'[12]МЕТАЛЛОСТРОЙ  Дек.'!CJ53:CK53)</f>
        <v>0</v>
      </c>
      <c r="CL58" s="47"/>
      <c r="CM58" s="49">
        <f>SUM('[1]МЕТАЛЛОСТРОЙ Янв.'!CL53:CM53,'[2]МЕТАЛЛОСТРОЙ Февр.'!CL53:CM53,'[3]МЕТАЛЛОСТРОЙ Март'!CL53:CM53,'[4]МЕТАЛЛОСТРОЙ  Апр.'!CL53:CM53,'[5]МЕТАЛЛОСТРОЙ Май'!CL53:CM53,'[6]МЕТАЛЛОСТРОЙ Июнь'!CL53:CM53,'[7]МЕТАЛЛОСТРОЙ  Июль'!CL53:CM53,'[8]МЕТАЛЛОСТРОЙ  Авг.'!CL53:CM53,'[9]МЕТАЛЛОСТРОЙ  Сент.'!CL53:CM53,'[10]МЕТАЛЛОСТРОЙ  Окт.'!CL53:CM53+'[11]МЕТАЛЛОСТРОЙ  Нояб.'!CL53:CM53,'[11]МЕТАЛЛОСТРОЙ  Нояб.'!CL53:CM53,'[12]МЕТАЛЛОСТРОЙ  Дек.'!CL53:CM53)</f>
        <v>0</v>
      </c>
      <c r="CN58" s="47"/>
      <c r="CO58" s="49">
        <f>SUM('[1]МЕТАЛЛОСТРОЙ Янв.'!CN53:CO53,'[2]МЕТАЛЛОСТРОЙ Февр.'!CN53:CO53,'[3]МЕТАЛЛОСТРОЙ Март'!CN53:CO53,'[4]МЕТАЛЛОСТРОЙ  Апр.'!CN53:CO53,'[5]МЕТАЛЛОСТРОЙ Май'!CN53:CO53,'[6]МЕТАЛЛОСТРОЙ Июнь'!CN53:CO53,'[7]МЕТАЛЛОСТРОЙ  Июль'!CN53:CO53,'[8]МЕТАЛЛОСТРОЙ  Авг.'!CN53:CO53,'[9]МЕТАЛЛОСТРОЙ  Сент.'!CN53:CO53,'[10]МЕТАЛЛОСТРОЙ  Окт.'!CN53:CO53+'[11]МЕТАЛЛОСТРОЙ  Нояб.'!CN53:CO53,'[11]МЕТАЛЛОСТРОЙ  Нояб.'!CN53:CO53,'[12]МЕТАЛЛОСТРОЙ  Дек.'!CN53:CO53)</f>
        <v>0</v>
      </c>
      <c r="CQ58" s="94"/>
    </row>
    <row r="59" spans="1:95" ht="15.95" customHeight="1" thickBot="1" x14ac:dyDescent="0.3">
      <c r="A59" s="213"/>
      <c r="B59" s="234"/>
      <c r="C59" s="26" t="s">
        <v>20</v>
      </c>
      <c r="D59" s="47"/>
      <c r="E59" s="50">
        <f>SUM('[1]МЕТАЛЛОСТРОЙ Янв.'!D54:E54,'[2]МЕТАЛЛОСТРОЙ Февр.'!D54:E54,'[3]МЕТАЛЛОСТРОЙ Март'!D54:E54,'[4]МЕТАЛЛОСТРОЙ  Апр.'!D54:E54,'[5]МЕТАЛЛОСТРОЙ Май'!D54:E54,'[6]МЕТАЛЛОСТРОЙ Июнь'!D54:E54,'[7]МЕТАЛЛОСТРОЙ  Июль'!D54:E54,'[8]МЕТАЛЛОСТРОЙ  Авг.'!D54:E54,'[9]МЕТАЛЛОСТРОЙ  Сент.'!D54:E54,'[10]МЕТАЛЛОСТРОЙ  Окт.'!D54:E54+'[11]МЕТАЛЛОСТРОЙ  Нояб.'!D54:E54,'[11]МЕТАЛЛОСТРОЙ  Нояб.'!D54:E54,'[12]МЕТАЛЛОСТРОЙ  Дек.'!D54:E54)</f>
        <v>0</v>
      </c>
      <c r="F59" s="47"/>
      <c r="G59" s="50">
        <f>SUM('[1]МЕТАЛЛОСТРОЙ Янв.'!F54:G54,'[2]МЕТАЛЛОСТРОЙ Февр.'!F54:G54,'[3]МЕТАЛЛОСТРОЙ Март'!F54:G54,'[4]МЕТАЛЛОСТРОЙ  Апр.'!F54:G54,'[5]МЕТАЛЛОСТРОЙ Май'!F54:G54,'[6]МЕТАЛЛОСТРОЙ Июнь'!F54:G54,'[7]МЕТАЛЛОСТРОЙ  Июль'!F54:G54,'[8]МЕТАЛЛОСТРОЙ  Авг.'!F54:G54,'[9]МЕТАЛЛОСТРОЙ  Сент.'!F54:G54,'[10]МЕТАЛЛОСТРОЙ  Окт.'!F54:G54+'[11]МЕТАЛЛОСТРОЙ  Нояб.'!F54:G54,'[11]МЕТАЛЛОСТРОЙ  Нояб.'!F54:G54,'[12]МЕТАЛЛОСТРОЙ  Дек.'!F54:G54)</f>
        <v>0</v>
      </c>
      <c r="H59" s="47"/>
      <c r="I59" s="50">
        <f>SUM('[1]МЕТАЛЛОСТРОЙ Янв.'!H54:I54,'[2]МЕТАЛЛОСТРОЙ Февр.'!H54:I54,'[3]МЕТАЛЛОСТРОЙ Март'!H54:I54,'[4]МЕТАЛЛОСТРОЙ  Апр.'!H54:I54,'[5]МЕТАЛЛОСТРОЙ Май'!H54:I54,'[6]МЕТАЛЛОСТРОЙ Июнь'!H54:I54,'[7]МЕТАЛЛОСТРОЙ  Июль'!H54:I54,'[8]МЕТАЛЛОСТРОЙ  Авг.'!H54:I54,'[9]МЕТАЛЛОСТРОЙ  Сент.'!H54:I54,'[10]МЕТАЛЛОСТРОЙ  Окт.'!H54:I54+'[11]МЕТАЛЛОСТРОЙ  Нояб.'!H54:I54,'[11]МЕТАЛЛОСТРОЙ  Нояб.'!H54:I54,'[12]МЕТАЛЛОСТРОЙ  Дек.'!H54:I54)</f>
        <v>0</v>
      </c>
      <c r="J59" s="47"/>
      <c r="K59" s="50">
        <f>SUM('[1]МЕТАЛЛОСТРОЙ Янв.'!J54:K54,'[2]МЕТАЛЛОСТРОЙ Февр.'!J54:K54,'[3]МЕТАЛЛОСТРОЙ Март'!J54:K54,'[4]МЕТАЛЛОСТРОЙ  Апр.'!J54:K54,'[5]МЕТАЛЛОСТРОЙ Май'!J54:K54,'[6]МЕТАЛЛОСТРОЙ Июнь'!J54:K54,'[7]МЕТАЛЛОСТРОЙ  Июль'!J54:K54,'[8]МЕТАЛЛОСТРОЙ  Авг.'!J54:K54,'[9]МЕТАЛЛОСТРОЙ  Сент.'!J54:K54,'[10]МЕТАЛЛОСТРОЙ  Окт.'!J54:K54+'[11]МЕТАЛЛОСТРОЙ  Нояб.'!J54:K54,'[11]МЕТАЛЛОСТРОЙ  Нояб.'!J54:K54,'[12]МЕТАЛЛОСТРОЙ  Дек.'!J54:K54)</f>
        <v>0</v>
      </c>
      <c r="L59" s="47"/>
      <c r="M59" s="50">
        <f>SUM('[1]МЕТАЛЛОСТРОЙ Янв.'!L54:M54,'[2]МЕТАЛЛОСТРОЙ Февр.'!L54:M54,'[3]МЕТАЛЛОСТРОЙ Март'!L54:M54,'[4]МЕТАЛЛОСТРОЙ  Апр.'!L54:M54,'[5]МЕТАЛЛОСТРОЙ Май'!L54:M54,'[6]МЕТАЛЛОСТРОЙ Июнь'!L54:M54,'[7]МЕТАЛЛОСТРОЙ  Июль'!L54:M54,'[8]МЕТАЛЛОСТРОЙ  Авг.'!L54:M54,'[9]МЕТАЛЛОСТРОЙ  Сент.'!L54:M54,'[10]МЕТАЛЛОСТРОЙ  Окт.'!L54:M54+'[11]МЕТАЛЛОСТРОЙ  Нояб.'!L54:M54,'[11]МЕТАЛЛОСТРОЙ  Нояб.'!L54:M54,'[12]МЕТАЛЛОСТРОЙ  Дек.'!L54:M54)</f>
        <v>0</v>
      </c>
      <c r="N59" s="47"/>
      <c r="O59" s="50">
        <f>SUM('[1]МЕТАЛЛОСТРОЙ Янв.'!N54:O54,'[2]МЕТАЛЛОСТРОЙ Февр.'!N54:O54,'[3]МЕТАЛЛОСТРОЙ Март'!N54:O54,'[4]МЕТАЛЛОСТРОЙ  Апр.'!N54:O54,'[5]МЕТАЛЛОСТРОЙ Май'!N54:O54,'[6]МЕТАЛЛОСТРОЙ Июнь'!N54:O54,'[7]МЕТАЛЛОСТРОЙ  Июль'!N54:O54,'[8]МЕТАЛЛОСТРОЙ  Авг.'!N54:O54,'[9]МЕТАЛЛОСТРОЙ  Сент.'!N54:O54,'[10]МЕТАЛЛОСТРОЙ  Окт.'!N54:O54+'[11]МЕТАЛЛОСТРОЙ  Нояб.'!N54:O54,'[11]МЕТАЛЛОСТРОЙ  Нояб.'!N54:O54,'[12]МЕТАЛЛОСТРОЙ  Дек.'!N54:O54)</f>
        <v>0</v>
      </c>
      <c r="P59" s="47"/>
      <c r="Q59" s="50">
        <f>SUM('[1]МЕТАЛЛОСТРОЙ Янв.'!P54:Q54,'[2]МЕТАЛЛОСТРОЙ Февр.'!P54:Q54,'[3]МЕТАЛЛОСТРОЙ Март'!P54:Q54,'[4]МЕТАЛЛОСТРОЙ  Апр.'!P54:Q54,'[5]МЕТАЛЛОСТРОЙ Май'!P54:Q54,'[6]МЕТАЛЛОСТРОЙ Июнь'!P54:Q54,'[7]МЕТАЛЛОСТРОЙ  Июль'!P54:Q54,'[8]МЕТАЛЛОСТРОЙ  Авг.'!P54:Q54,'[9]МЕТАЛЛОСТРОЙ  Сент.'!P54:Q54,'[10]МЕТАЛЛОСТРОЙ  Окт.'!P54:Q54+'[11]МЕТАЛЛОСТРОЙ  Нояб.'!P54:Q54,'[11]МЕТАЛЛОСТРОЙ  Нояб.'!P54:Q54,'[12]МЕТАЛЛОСТРОЙ  Дек.'!P54:Q54)</f>
        <v>0</v>
      </c>
      <c r="R59" s="47"/>
      <c r="S59" s="50">
        <f>SUM('[1]МЕТАЛЛОСТРОЙ Янв.'!R54:S54,'[2]МЕТАЛЛОСТРОЙ Февр.'!R54:S54,'[3]МЕТАЛЛОСТРОЙ Март'!R54:S54,'[4]МЕТАЛЛОСТРОЙ  Апр.'!R54:S54,'[5]МЕТАЛЛОСТРОЙ Май'!R54:S54,'[6]МЕТАЛЛОСТРОЙ Июнь'!R54:S54,'[7]МЕТАЛЛОСТРОЙ  Июль'!R54:S54,'[8]МЕТАЛЛОСТРОЙ  Авг.'!R54:S54,'[9]МЕТАЛЛОСТРОЙ  Сент.'!R54:S54,'[10]МЕТАЛЛОСТРОЙ  Окт.'!R54:S54+'[11]МЕТАЛЛОСТРОЙ  Нояб.'!R54:S54,'[11]МЕТАЛЛОСТРОЙ  Нояб.'!R54:S54,'[12]МЕТАЛЛОСТРОЙ  Дек.'!R54:S54)</f>
        <v>0</v>
      </c>
      <c r="T59" s="47"/>
      <c r="U59" s="50">
        <f>SUM('[1]МЕТАЛЛОСТРОЙ Янв.'!T54:U54,'[2]МЕТАЛЛОСТРОЙ Февр.'!T54:U54,'[3]МЕТАЛЛОСТРОЙ Март'!T54:U54,'[4]МЕТАЛЛОСТРОЙ  Апр.'!T54:U54,'[5]МЕТАЛЛОСТРОЙ Май'!T54:U54,'[6]МЕТАЛЛОСТРОЙ Июнь'!T54:U54,'[7]МЕТАЛЛОСТРОЙ  Июль'!T54:U54,'[8]МЕТАЛЛОСТРОЙ  Авг.'!T54:U54,'[9]МЕТАЛЛОСТРОЙ  Сент.'!T54:U54,'[10]МЕТАЛЛОСТРОЙ  Окт.'!T54:U54+'[11]МЕТАЛЛОСТРОЙ  Нояб.'!T54:U54,'[11]МЕТАЛЛОСТРОЙ  Нояб.'!T54:U54,'[12]МЕТАЛЛОСТРОЙ  Дек.'!T54:U54)</f>
        <v>0</v>
      </c>
      <c r="V59" s="47"/>
      <c r="W59" s="50">
        <f>SUM('[1]МЕТАЛЛОСТРОЙ Янв.'!V54:W54,'[2]МЕТАЛЛОСТРОЙ Февр.'!V54:W54,'[3]МЕТАЛЛОСТРОЙ Март'!V54:W54,'[4]МЕТАЛЛОСТРОЙ  Апр.'!V54:W54,'[5]МЕТАЛЛОСТРОЙ Май'!V54:W54,'[6]МЕТАЛЛОСТРОЙ Июнь'!V54:W54,'[7]МЕТАЛЛОСТРОЙ  Июль'!V54:W54,'[8]МЕТАЛЛОСТРОЙ  Авг.'!V54:W54,'[9]МЕТАЛЛОСТРОЙ  Сент.'!V54:W54,'[10]МЕТАЛЛОСТРОЙ  Окт.'!V54:W54+'[11]МЕТАЛЛОСТРОЙ  Нояб.'!V54:W54,'[11]МЕТАЛЛОСТРОЙ  Нояб.'!V54:W54,'[12]МЕТАЛЛОСТРОЙ  Дек.'!V54:W54)</f>
        <v>0</v>
      </c>
      <c r="X59" s="47"/>
      <c r="Y59" s="50">
        <f>SUM('[1]МЕТАЛЛОСТРОЙ Янв.'!X54:Y54,'[2]МЕТАЛЛОСТРОЙ Февр.'!X54:Y54,'[3]МЕТАЛЛОСТРОЙ Март'!X54:Y54,'[4]МЕТАЛЛОСТРОЙ  Апр.'!X54:Y54,'[5]МЕТАЛЛОСТРОЙ Май'!X54:Y54,'[6]МЕТАЛЛОСТРОЙ Июнь'!X54:Y54,'[7]МЕТАЛЛОСТРОЙ  Июль'!X54:Y54,'[8]МЕТАЛЛОСТРОЙ  Авг.'!X54:Y54,'[9]МЕТАЛЛОСТРОЙ  Сент.'!X54:Y54,'[10]МЕТАЛЛОСТРОЙ  Окт.'!X54:Y54+'[11]МЕТАЛЛОСТРОЙ  Нояб.'!X54:Y54,'[11]МЕТАЛЛОСТРОЙ  Нояб.'!X54:Y54,'[12]МЕТАЛЛОСТРОЙ  Дек.'!X54:Y54)</f>
        <v>0</v>
      </c>
      <c r="Z59" s="47"/>
      <c r="AA59" s="50">
        <f>SUM('[1]МЕТАЛЛОСТРОЙ Янв.'!Z54:AA54,'[2]МЕТАЛЛОСТРОЙ Февр.'!Z54:AA54,'[3]МЕТАЛЛОСТРОЙ Март'!Z54:AA54,'[4]МЕТАЛЛОСТРОЙ  Апр.'!Z54:AA54,'[5]МЕТАЛЛОСТРОЙ Май'!Z54:AA54,'[6]МЕТАЛЛОСТРОЙ Июнь'!Z54:AA54,'[7]МЕТАЛЛОСТРОЙ  Июль'!Z54:AA54,'[8]МЕТАЛЛОСТРОЙ  Авг.'!Z54:AA54,'[9]МЕТАЛЛОСТРОЙ  Сент.'!Z54:AA54,'[10]МЕТАЛЛОСТРОЙ  Окт.'!Z54:AA54+'[11]МЕТАЛЛОСТРОЙ  Нояб.'!Z54:AA54,'[11]МЕТАЛЛОСТРОЙ  Нояб.'!Z54:AA54,'[12]МЕТАЛЛОСТРОЙ  Дек.'!Z54:AA54)</f>
        <v>0</v>
      </c>
      <c r="AB59" s="47"/>
      <c r="AC59" s="50">
        <f>SUM('[1]МЕТАЛЛОСТРОЙ Янв.'!AB54:AC54,'[2]МЕТАЛЛОСТРОЙ Февр.'!AB54:AC54,'[3]МЕТАЛЛОСТРОЙ Март'!AB54:AC54,'[4]МЕТАЛЛОСТРОЙ  Апр.'!AB54:AC54,'[5]МЕТАЛЛОСТРОЙ Май'!AB54:AC54,'[6]МЕТАЛЛОСТРОЙ Июнь'!AB54:AC54,'[7]МЕТАЛЛОСТРОЙ  Июль'!AB54:AC54,'[8]МЕТАЛЛОСТРОЙ  Авг.'!AB54:AC54,'[9]МЕТАЛЛОСТРОЙ  Сент.'!AB54:AC54,'[10]МЕТАЛЛОСТРОЙ  Окт.'!AB54:AC54+'[11]МЕТАЛЛОСТРОЙ  Нояб.'!AB54:AC54,'[11]МЕТАЛЛОСТРОЙ  Нояб.'!AB54:AC54,'[12]МЕТАЛЛОСТРОЙ  Дек.'!AB54:AC54)</f>
        <v>0</v>
      </c>
      <c r="AD59" s="47"/>
      <c r="AE59" s="50">
        <f>SUM('[1]МЕТАЛЛОСТРОЙ Янв.'!AD54:AE54,'[2]МЕТАЛЛОСТРОЙ Февр.'!AD54:AE54,'[3]МЕТАЛЛОСТРОЙ Март'!AD54:AE54,'[4]МЕТАЛЛОСТРОЙ  Апр.'!AD54:AE54,'[5]МЕТАЛЛОСТРОЙ Май'!AD54:AE54,'[6]МЕТАЛЛОСТРОЙ Июнь'!AD54:AE54,'[7]МЕТАЛЛОСТРОЙ  Июль'!AD54:AE54,'[8]МЕТАЛЛОСТРОЙ  Авг.'!AD54:AE54,'[9]МЕТАЛЛОСТРОЙ  Сент.'!AD54:AE54,'[10]МЕТАЛЛОСТРОЙ  Окт.'!AD54:AE54+'[11]МЕТАЛЛОСТРОЙ  Нояб.'!AD54:AE54,'[11]МЕТАЛЛОСТРОЙ  Нояб.'!AD54:AE54,'[12]МЕТАЛЛОСТРОЙ  Дек.'!AD54:AE54)</f>
        <v>0</v>
      </c>
      <c r="AF59" s="47"/>
      <c r="AG59" s="50">
        <f>SUM('[1]МЕТАЛЛОСТРОЙ Янв.'!AF54:AG54,'[2]МЕТАЛЛОСТРОЙ Февр.'!AF54:AG54,'[3]МЕТАЛЛОСТРОЙ Март'!AF54:AG54,'[4]МЕТАЛЛОСТРОЙ  Апр.'!AF54:AG54,'[5]МЕТАЛЛОСТРОЙ Май'!AF54:AG54,'[6]МЕТАЛЛОСТРОЙ Июнь'!AF54:AG54,'[7]МЕТАЛЛОСТРОЙ  Июль'!AF54:AG54,'[8]МЕТАЛЛОСТРОЙ  Авг.'!AF54:AG54,'[9]МЕТАЛЛОСТРОЙ  Сент.'!AF54:AG54,'[10]МЕТАЛЛОСТРОЙ  Окт.'!AF54:AG54+'[11]МЕТАЛЛОСТРОЙ  Нояб.'!AF54:AG54,'[11]МЕТАЛЛОСТРОЙ  Нояб.'!AF54:AG54,'[12]МЕТАЛЛОСТРОЙ  Дек.'!AF54:AG54)</f>
        <v>0</v>
      </c>
      <c r="AH59" s="47"/>
      <c r="AI59" s="50">
        <f>SUM('[1]МЕТАЛЛОСТРОЙ Янв.'!AH54:AI54,'[2]МЕТАЛЛОСТРОЙ Февр.'!AH54:AI54,'[3]МЕТАЛЛОСТРОЙ Март'!AH54:AI54,'[4]МЕТАЛЛОСТРОЙ  Апр.'!AH54:AI54,'[5]МЕТАЛЛОСТРОЙ Май'!AH54:AI54,'[6]МЕТАЛЛОСТРОЙ Июнь'!AH54:AI54,'[7]МЕТАЛЛОСТРОЙ  Июль'!AH54:AI54,'[8]МЕТАЛЛОСТРОЙ  Авг.'!AH54:AI54,'[9]МЕТАЛЛОСТРОЙ  Сент.'!AH54:AI54,'[10]МЕТАЛЛОСТРОЙ  Окт.'!AH54:AI54+'[11]МЕТАЛЛОСТРОЙ  Нояб.'!AH54:AI54,'[11]МЕТАЛЛОСТРОЙ  Нояб.'!AH54:AI54,'[12]МЕТАЛЛОСТРОЙ  Дек.'!AH54:AI54)</f>
        <v>0</v>
      </c>
      <c r="AJ59" s="47"/>
      <c r="AK59" s="50">
        <f>SUM('[1]МЕТАЛЛОСТРОЙ Янв.'!AJ54:AK54,'[2]МЕТАЛЛОСТРОЙ Февр.'!AJ54:AK54,'[3]МЕТАЛЛОСТРОЙ Март'!AJ54:AK54,'[4]МЕТАЛЛОСТРОЙ  Апр.'!AJ54:AK54,'[5]МЕТАЛЛОСТРОЙ Май'!AJ54:AK54,'[6]МЕТАЛЛОСТРОЙ Июнь'!AJ54:AK54,'[7]МЕТАЛЛОСТРОЙ  Июль'!AJ54:AK54,'[8]МЕТАЛЛОСТРОЙ  Авг.'!AJ54:AK54,'[9]МЕТАЛЛОСТРОЙ  Сент.'!AJ54:AK54,'[10]МЕТАЛЛОСТРОЙ  Окт.'!AJ54:AK54+'[11]МЕТАЛЛОСТРОЙ  Нояб.'!AJ54:AK54,'[11]МЕТАЛЛОСТРОЙ  Нояб.'!AJ54:AK54,'[12]МЕТАЛЛОСТРОЙ  Дек.'!AJ54:AK54)</f>
        <v>0</v>
      </c>
      <c r="AL59" s="47"/>
      <c r="AM59" s="50">
        <f>SUM('[1]МЕТАЛЛОСТРОЙ Янв.'!AL54:AM54,'[2]МЕТАЛЛОСТРОЙ Февр.'!AL54:AM54,'[3]МЕТАЛЛОСТРОЙ Март'!AL54:AM54,'[4]МЕТАЛЛОСТРОЙ  Апр.'!AL54:AM54,'[5]МЕТАЛЛОСТРОЙ Май'!AL54:AM54,'[6]МЕТАЛЛОСТРОЙ Июнь'!AL54:AM54,'[7]МЕТАЛЛОСТРОЙ  Июль'!AL54:AM54,'[8]МЕТАЛЛОСТРОЙ  Авг.'!AL54:AM54,'[9]МЕТАЛЛОСТРОЙ  Сент.'!AL54:AM54,'[10]МЕТАЛЛОСТРОЙ  Окт.'!AL54:AM54+'[11]МЕТАЛЛОСТРОЙ  Нояб.'!AL54:AM54,'[11]МЕТАЛЛОСТРОЙ  Нояб.'!AL54:AM54,'[12]МЕТАЛЛОСТРОЙ  Дек.'!AL54:AM54)</f>
        <v>0</v>
      </c>
      <c r="AN59" s="47"/>
      <c r="AO59" s="50">
        <f>SUM('[1]МЕТАЛЛОСТРОЙ Янв.'!AN54:AO54,'[2]МЕТАЛЛОСТРОЙ Февр.'!AN54:AO54,'[3]МЕТАЛЛОСТРОЙ Март'!AN54:AO54,'[4]МЕТАЛЛОСТРОЙ  Апр.'!AN54:AO54,'[5]МЕТАЛЛОСТРОЙ Май'!AN54:AO54,'[6]МЕТАЛЛОСТРОЙ Июнь'!AN54:AO54,'[7]МЕТАЛЛОСТРОЙ  Июль'!AN54:AO54,'[8]МЕТАЛЛОСТРОЙ  Авг.'!AN54:AO54,'[9]МЕТАЛЛОСТРОЙ  Сент.'!AN54:AO54,'[10]МЕТАЛЛОСТРОЙ  Окт.'!AN54:AO54+'[11]МЕТАЛЛОСТРОЙ  Нояб.'!AN54:AO54,'[11]МЕТАЛЛОСТРОЙ  Нояб.'!AN54:AO54,'[12]МЕТАЛЛОСТРОЙ  Дек.'!AN54:AO54)</f>
        <v>0</v>
      </c>
      <c r="AP59" s="47"/>
      <c r="AQ59" s="50">
        <f>SUM('[1]МЕТАЛЛОСТРОЙ Янв.'!AP54:AQ54,'[2]МЕТАЛЛОСТРОЙ Февр.'!AP54:AQ54,'[3]МЕТАЛЛОСТРОЙ Март'!AP54:AQ54,'[4]МЕТАЛЛОСТРОЙ  Апр.'!AP54:AQ54,'[5]МЕТАЛЛОСТРОЙ Май'!AP54:AQ54,'[6]МЕТАЛЛОСТРОЙ Июнь'!AP54:AQ54,'[7]МЕТАЛЛОСТРОЙ  Июль'!AP54:AQ54,'[8]МЕТАЛЛОСТРОЙ  Авг.'!AP54:AQ54,'[9]МЕТАЛЛОСТРОЙ  Сент.'!AP54:AQ54,'[10]МЕТАЛЛОСТРОЙ  Окт.'!AP54:AQ54+'[11]МЕТАЛЛОСТРОЙ  Нояб.'!AP54:AQ54,'[11]МЕТАЛЛОСТРОЙ  Нояб.'!AP54:AQ54,'[12]МЕТАЛЛОСТРОЙ  Дек.'!AP54:AQ54)</f>
        <v>0</v>
      </c>
      <c r="AR59" s="47"/>
      <c r="AS59" s="50">
        <f>SUM('[1]МЕТАЛЛОСТРОЙ Янв.'!AR54:AS54,'[2]МЕТАЛЛОСТРОЙ Февр.'!AR54:AS54,'[3]МЕТАЛЛОСТРОЙ Март'!AR54:AS54,'[4]МЕТАЛЛОСТРОЙ  Апр.'!AR54:AS54,'[5]МЕТАЛЛОСТРОЙ Май'!AR54:AS54,'[6]МЕТАЛЛОСТРОЙ Июнь'!AR54:AS54,'[7]МЕТАЛЛОСТРОЙ  Июль'!AR54:AS54,'[8]МЕТАЛЛОСТРОЙ  Авг.'!AR54:AS54,'[9]МЕТАЛЛОСТРОЙ  Сент.'!AR54:AS54,'[10]МЕТАЛЛОСТРОЙ  Окт.'!AR54:AS54+'[11]МЕТАЛЛОСТРОЙ  Нояб.'!AR54:AS54,'[11]МЕТАЛЛОСТРОЙ  Нояб.'!AR54:AS54,'[12]МЕТАЛЛОСТРОЙ  Дек.'!AR54:AS54)</f>
        <v>0</v>
      </c>
      <c r="AT59" s="47"/>
      <c r="AU59" s="50">
        <f>SUM('[1]МЕТАЛЛОСТРОЙ Янв.'!AT54:AU54,'[2]МЕТАЛЛОСТРОЙ Февр.'!AT54:AU54,'[3]МЕТАЛЛОСТРОЙ Март'!AT54:AU54,'[4]МЕТАЛЛОСТРОЙ  Апр.'!AT54:AU54,'[5]МЕТАЛЛОСТРОЙ Май'!AT54:AU54,'[6]МЕТАЛЛОСТРОЙ Июнь'!AT54:AU54,'[7]МЕТАЛЛОСТРОЙ  Июль'!AT54:AU54,'[8]МЕТАЛЛОСТРОЙ  Авг.'!AT54:AU54,'[9]МЕТАЛЛОСТРОЙ  Сент.'!AT54:AU54,'[10]МЕТАЛЛОСТРОЙ  Окт.'!AT54:AU54+'[11]МЕТАЛЛОСТРОЙ  Нояб.'!AT54:AU54,'[11]МЕТАЛЛОСТРОЙ  Нояб.'!AT54:AU54,'[12]МЕТАЛЛОСТРОЙ  Дек.'!AT54:AU54)</f>
        <v>0</v>
      </c>
      <c r="AV59" s="47"/>
      <c r="AW59" s="50">
        <f>SUM('[1]МЕТАЛЛОСТРОЙ Янв.'!AV54:AW54,'[2]МЕТАЛЛОСТРОЙ Февр.'!AV54:AW54,'[3]МЕТАЛЛОСТРОЙ Март'!AV54:AW54,'[4]МЕТАЛЛОСТРОЙ  Апр.'!AV54:AW54,'[5]МЕТАЛЛОСТРОЙ Май'!AV54:AW54,'[6]МЕТАЛЛОСТРОЙ Июнь'!AV54:AW54,'[7]МЕТАЛЛОСТРОЙ  Июль'!AV54:AW54,'[8]МЕТАЛЛОСТРОЙ  Авг.'!AV54:AW54,'[9]МЕТАЛЛОСТРОЙ  Сент.'!AV54:AW54,'[10]МЕТАЛЛОСТРОЙ  Окт.'!AV54:AW54+'[11]МЕТАЛЛОСТРОЙ  Нояб.'!AV54:AW54,'[11]МЕТАЛЛОСТРОЙ  Нояб.'!AV54:AW54,'[12]МЕТАЛЛОСТРОЙ  Дек.'!AV54:AW54)</f>
        <v>0</v>
      </c>
      <c r="AX59" s="47"/>
      <c r="AY59" s="50">
        <f>SUM('[1]МЕТАЛЛОСТРОЙ Янв.'!AX54:AY54,'[2]МЕТАЛЛОСТРОЙ Февр.'!AX54:AY54,'[3]МЕТАЛЛОСТРОЙ Март'!AX54:AY54,'[4]МЕТАЛЛОСТРОЙ  Апр.'!AX54:AY54,'[5]МЕТАЛЛОСТРОЙ Май'!AX54:AY54,'[6]МЕТАЛЛОСТРОЙ Июнь'!AX54:AY54,'[7]МЕТАЛЛОСТРОЙ  Июль'!AX54:AY54,'[8]МЕТАЛЛОСТРОЙ  Авг.'!AX54:AY54,'[9]МЕТАЛЛОСТРОЙ  Сент.'!AX54:AY54,'[10]МЕТАЛЛОСТРОЙ  Окт.'!AX54:AY54+'[11]МЕТАЛЛОСТРОЙ  Нояб.'!AX54:AY54,'[11]МЕТАЛЛОСТРОЙ  Нояб.'!AX54:AY54,'[12]МЕТАЛЛОСТРОЙ  Дек.'!AX54:AY54)</f>
        <v>0</v>
      </c>
      <c r="AZ59" s="47"/>
      <c r="BA59" s="50">
        <f>SUM('[1]МЕТАЛЛОСТРОЙ Янв.'!AZ54:BA54,'[2]МЕТАЛЛОСТРОЙ Февр.'!AZ54:BA54,'[3]МЕТАЛЛОСТРОЙ Март'!AZ54:BA54,'[4]МЕТАЛЛОСТРОЙ  Апр.'!AZ54:BA54,'[5]МЕТАЛЛОСТРОЙ Май'!AZ54:BA54,'[6]МЕТАЛЛОСТРОЙ Июнь'!AZ54:BA54,'[7]МЕТАЛЛОСТРОЙ  Июль'!AZ54:BA54,'[8]МЕТАЛЛОСТРОЙ  Авг.'!AZ54:BA54,'[9]МЕТАЛЛОСТРОЙ  Сент.'!AZ54:BA54,'[10]МЕТАЛЛОСТРОЙ  Окт.'!AZ54:BA54+'[11]МЕТАЛЛОСТРОЙ  Нояб.'!AZ54:BA54,'[11]МЕТАЛЛОСТРОЙ  Нояб.'!AZ54:BA54,'[12]МЕТАЛЛОСТРОЙ  Дек.'!AZ54:BA54)</f>
        <v>0</v>
      </c>
      <c r="BB59" s="47"/>
      <c r="BC59" s="50">
        <f>SUM('[1]МЕТАЛЛОСТРОЙ Янв.'!BB54:BC54,'[2]МЕТАЛЛОСТРОЙ Февр.'!BB54:BC54,'[3]МЕТАЛЛОСТРОЙ Март'!BB54:BC54,'[4]МЕТАЛЛОСТРОЙ  Апр.'!BB54:BC54,'[5]МЕТАЛЛОСТРОЙ Май'!BB54:BC54,'[6]МЕТАЛЛОСТРОЙ Июнь'!BB54:BC54,'[7]МЕТАЛЛОСТРОЙ  Июль'!BB54:BC54,'[8]МЕТАЛЛОСТРОЙ  Авг.'!BB54:BC54,'[9]МЕТАЛЛОСТРОЙ  Сент.'!BB54:BC54,'[10]МЕТАЛЛОСТРОЙ  Окт.'!BB54:BC54+'[11]МЕТАЛЛОСТРОЙ  Нояб.'!BB54:BC54,'[11]МЕТАЛЛОСТРОЙ  Нояб.'!BB54:BC54,'[12]МЕТАЛЛОСТРОЙ  Дек.'!BB54:BC54)</f>
        <v>0</v>
      </c>
      <c r="BD59" s="47"/>
      <c r="BE59" s="50">
        <f>SUM('[1]МЕТАЛЛОСТРОЙ Янв.'!BD54:BE54,'[2]МЕТАЛЛОСТРОЙ Февр.'!BD54:BE54,'[3]МЕТАЛЛОСТРОЙ Март'!BD54:BE54,'[4]МЕТАЛЛОСТРОЙ  Апр.'!BD54:BE54,'[5]МЕТАЛЛОСТРОЙ Май'!BD54:BE54,'[6]МЕТАЛЛОСТРОЙ Июнь'!BD54:BE54,'[7]МЕТАЛЛОСТРОЙ  Июль'!BD54:BE54,'[8]МЕТАЛЛОСТРОЙ  Авг.'!BD54:BE54,'[9]МЕТАЛЛОСТРОЙ  Сент.'!BD54:BE54,'[10]МЕТАЛЛОСТРОЙ  Окт.'!BD54:BE54+'[11]МЕТАЛЛОСТРОЙ  Нояб.'!BD54:BE54,'[11]МЕТАЛЛОСТРОЙ  Нояб.'!BD54:BE54,'[12]МЕТАЛЛОСТРОЙ  Дек.'!BD54:BE54)</f>
        <v>0</v>
      </c>
      <c r="BF59" s="47"/>
      <c r="BG59" s="50">
        <f>SUM('[1]МЕТАЛЛОСТРОЙ Янв.'!BF54:BG54,'[2]МЕТАЛЛОСТРОЙ Февр.'!BF54:BG54,'[3]МЕТАЛЛОСТРОЙ Март'!BF54:BG54,'[4]МЕТАЛЛОСТРОЙ  Апр.'!BF54:BG54,'[5]МЕТАЛЛОСТРОЙ Май'!BF54:BG54,'[6]МЕТАЛЛОСТРОЙ Июнь'!BF54:BG54,'[7]МЕТАЛЛОСТРОЙ  Июль'!BF54:BG54,'[8]МЕТАЛЛОСТРОЙ  Авг.'!BF54:BG54,'[9]МЕТАЛЛОСТРОЙ  Сент.'!BF54:BG54,'[10]МЕТАЛЛОСТРОЙ  Окт.'!BF54:BG54+'[11]МЕТАЛЛОСТРОЙ  Нояб.'!BF54:BG54,'[11]МЕТАЛЛОСТРОЙ  Нояб.'!BF54:BG54,'[12]МЕТАЛЛОСТРОЙ  Дек.'!BF54:BG54)</f>
        <v>0</v>
      </c>
      <c r="BH59" s="47"/>
      <c r="BI59" s="50">
        <f>SUM('[1]МЕТАЛЛОСТРОЙ Янв.'!BH54:BI54,'[2]МЕТАЛЛОСТРОЙ Февр.'!BH54:BI54,'[3]МЕТАЛЛОСТРОЙ Март'!BH54:BI54,'[4]МЕТАЛЛОСТРОЙ  Апр.'!BH54:BI54,'[5]МЕТАЛЛОСТРОЙ Май'!BH54:BI54,'[6]МЕТАЛЛОСТРОЙ Июнь'!BH54:BI54,'[7]МЕТАЛЛОСТРОЙ  Июль'!BH54:BI54,'[8]МЕТАЛЛОСТРОЙ  Авг.'!BH54:BI54,'[9]МЕТАЛЛОСТРОЙ  Сент.'!BH54:BI54,'[10]МЕТАЛЛОСТРОЙ  Окт.'!BH54:BI54+'[11]МЕТАЛЛОСТРОЙ  Нояб.'!BH54:BI54,'[11]МЕТАЛЛОСТРОЙ  Нояб.'!BH54:BI54,'[12]МЕТАЛЛОСТРОЙ  Дек.'!BH54:BI54)</f>
        <v>0</v>
      </c>
      <c r="BJ59" s="47"/>
      <c r="BK59" s="50">
        <f>SUM('[1]МЕТАЛЛОСТРОЙ Янв.'!BJ54:BK54,'[2]МЕТАЛЛОСТРОЙ Февр.'!BJ54:BK54,'[3]МЕТАЛЛОСТРОЙ Март'!BJ54:BK54,'[4]МЕТАЛЛОСТРОЙ  Апр.'!BJ54:BK54,'[5]МЕТАЛЛОСТРОЙ Май'!BJ54:BK54,'[6]МЕТАЛЛОСТРОЙ Июнь'!BJ54:BK54,'[7]МЕТАЛЛОСТРОЙ  Июль'!BJ54:BK54,'[8]МЕТАЛЛОСТРОЙ  Авг.'!BJ54:BK54,'[9]МЕТАЛЛОСТРОЙ  Сент.'!BJ54:BK54,'[10]МЕТАЛЛОСТРОЙ  Окт.'!BJ54:BK54+'[11]МЕТАЛЛОСТРОЙ  Нояб.'!BJ54:BK54,'[11]МЕТАЛЛОСТРОЙ  Нояб.'!BJ54:BK54,'[12]МЕТАЛЛОСТРОЙ  Дек.'!BJ54:BK54)</f>
        <v>0</v>
      </c>
      <c r="BL59" s="47"/>
      <c r="BM59" s="50">
        <f>SUM('[1]МЕТАЛЛОСТРОЙ Янв.'!BL54:BM54,'[2]МЕТАЛЛОСТРОЙ Февр.'!BL54:BM54,'[3]МЕТАЛЛОСТРОЙ Март'!BL54:BM54,'[4]МЕТАЛЛОСТРОЙ  Апр.'!BL54:BM54,'[5]МЕТАЛЛОСТРОЙ Май'!BL54:BM54,'[6]МЕТАЛЛОСТРОЙ Июнь'!BL54:BM54,'[7]МЕТАЛЛОСТРОЙ  Июль'!BL54:BM54,'[8]МЕТАЛЛОСТРОЙ  Авг.'!BL54:BM54,'[9]МЕТАЛЛОСТРОЙ  Сент.'!BL54:BM54,'[10]МЕТАЛЛОСТРОЙ  Окт.'!BL54:BM54+'[11]МЕТАЛЛОСТРОЙ  Нояб.'!BL54:BM54,'[11]МЕТАЛЛОСТРОЙ  Нояб.'!BL54:BM54,'[12]МЕТАЛЛОСТРОЙ  Дек.'!BL54:BM54)</f>
        <v>0</v>
      </c>
      <c r="BN59" s="47"/>
      <c r="BO59" s="50">
        <f>SUM('[1]МЕТАЛЛОСТРОЙ Янв.'!BN54:BO54,'[2]МЕТАЛЛОСТРОЙ Февр.'!BN54:BO54,'[3]МЕТАЛЛОСТРОЙ Март'!BN54:BO54,'[4]МЕТАЛЛОСТРОЙ  Апр.'!BN54:BO54,'[5]МЕТАЛЛОСТРОЙ Май'!BN54:BO54,'[6]МЕТАЛЛОСТРОЙ Июнь'!BN54:BO54,'[7]МЕТАЛЛОСТРОЙ  Июль'!BN54:BO54,'[8]МЕТАЛЛОСТРОЙ  Авг.'!BN54:BO54,'[9]МЕТАЛЛОСТРОЙ  Сент.'!BN54:BO54,'[10]МЕТАЛЛОСТРОЙ  Окт.'!BN54:BO54+'[11]МЕТАЛЛОСТРОЙ  Нояб.'!BN54:BO54,'[11]МЕТАЛЛОСТРОЙ  Нояб.'!BN54:BO54,'[12]МЕТАЛЛОСТРОЙ  Дек.'!BN54:BO54)</f>
        <v>0</v>
      </c>
      <c r="BP59" s="47"/>
      <c r="BQ59" s="50">
        <f>SUM('[1]МЕТАЛЛОСТРОЙ Янв.'!BP54:BQ54,'[2]МЕТАЛЛОСТРОЙ Февр.'!BP54:BQ54,'[3]МЕТАЛЛОСТРОЙ Март'!BP54:BQ54,'[4]МЕТАЛЛОСТРОЙ  Апр.'!BP54:BQ54,'[5]МЕТАЛЛОСТРОЙ Май'!BP54:BQ54,'[6]МЕТАЛЛОСТРОЙ Июнь'!BP54:BQ54,'[7]МЕТАЛЛОСТРОЙ  Июль'!BP54:BQ54,'[8]МЕТАЛЛОСТРОЙ  Авг.'!BP54:BQ54,'[9]МЕТАЛЛОСТРОЙ  Сент.'!BP54:BQ54,'[10]МЕТАЛЛОСТРОЙ  Окт.'!BP54:BQ54+'[11]МЕТАЛЛОСТРОЙ  Нояб.'!BP54:BQ54,'[11]МЕТАЛЛОСТРОЙ  Нояб.'!BP54:BQ54,'[12]МЕТАЛЛОСТРОЙ  Дек.'!BP54:BQ54)</f>
        <v>0</v>
      </c>
      <c r="BR59" s="47"/>
      <c r="BS59" s="50">
        <f>SUM('[1]МЕТАЛЛОСТРОЙ Янв.'!BR54:BS54,'[2]МЕТАЛЛОСТРОЙ Февр.'!BR54:BS54,'[3]МЕТАЛЛОСТРОЙ Март'!BR54:BS54,'[4]МЕТАЛЛОСТРОЙ  Апр.'!BR54:BS54,'[5]МЕТАЛЛОСТРОЙ Май'!BR54:BS54,'[6]МЕТАЛЛОСТРОЙ Июнь'!BR54:BS54,'[7]МЕТАЛЛОСТРОЙ  Июль'!BR54:BS54,'[8]МЕТАЛЛОСТРОЙ  Авг.'!BR54:BS54,'[9]МЕТАЛЛОСТРОЙ  Сент.'!BR54:BS54,'[10]МЕТАЛЛОСТРОЙ  Окт.'!BR54:BS54+'[11]МЕТАЛЛОСТРОЙ  Нояб.'!BR54:BS54,'[11]МЕТАЛЛОСТРОЙ  Нояб.'!BR54:BS54,'[12]МЕТАЛЛОСТРОЙ  Дек.'!BR54:BS54)</f>
        <v>0</v>
      </c>
      <c r="BT59" s="47"/>
      <c r="BU59" s="50">
        <f>SUM('[1]МЕТАЛЛОСТРОЙ Янв.'!BT54:BU54,'[2]МЕТАЛЛОСТРОЙ Февр.'!BT54:BU54,'[3]МЕТАЛЛОСТРОЙ Март'!BT54:BU54,'[4]МЕТАЛЛОСТРОЙ  Апр.'!BT54:BU54,'[5]МЕТАЛЛОСТРОЙ Май'!BT54:BU54,'[6]МЕТАЛЛОСТРОЙ Июнь'!BT54:BU54,'[7]МЕТАЛЛОСТРОЙ  Июль'!BT54:BU54,'[8]МЕТАЛЛОСТРОЙ  Авг.'!BT54:BU54,'[9]МЕТАЛЛОСТРОЙ  Сент.'!BT54:BU54,'[10]МЕТАЛЛОСТРОЙ  Окт.'!BT54:BU54+'[11]МЕТАЛЛОСТРОЙ  Нояб.'!BT54:BU54,'[11]МЕТАЛЛОСТРОЙ  Нояб.'!BT54:BU54,'[12]МЕТАЛЛОСТРОЙ  Дек.'!BT54:BU54)</f>
        <v>0</v>
      </c>
      <c r="BV59" s="47"/>
      <c r="BW59" s="50">
        <f>SUM('[1]МЕТАЛЛОСТРОЙ Янв.'!BV54:BW54,'[2]МЕТАЛЛОСТРОЙ Февр.'!BV54:BW54,'[3]МЕТАЛЛОСТРОЙ Март'!BV54:BW54,'[4]МЕТАЛЛОСТРОЙ  Апр.'!BV54:BW54,'[5]МЕТАЛЛОСТРОЙ Май'!BV54:BW54,'[6]МЕТАЛЛОСТРОЙ Июнь'!BV54:BW54,'[7]МЕТАЛЛОСТРОЙ  Июль'!BV54:BW54,'[8]МЕТАЛЛОСТРОЙ  Авг.'!BV54:BW54,'[9]МЕТАЛЛОСТРОЙ  Сент.'!BV54:BW54,'[10]МЕТАЛЛОСТРОЙ  Окт.'!BV54:BW54+'[11]МЕТАЛЛОСТРОЙ  Нояб.'!BV54:BW54,'[11]МЕТАЛЛОСТРОЙ  Нояб.'!BV54:BW54,'[12]МЕТАЛЛОСТРОЙ  Дек.'!BV54:BW54)</f>
        <v>0</v>
      </c>
      <c r="BX59" s="47"/>
      <c r="BY59" s="50">
        <f>SUM('[1]МЕТАЛЛОСТРОЙ Янв.'!BX54:BY54,'[2]МЕТАЛЛОСТРОЙ Февр.'!BX54:BY54,'[3]МЕТАЛЛОСТРОЙ Март'!BX54:BY54,'[4]МЕТАЛЛОСТРОЙ  Апр.'!BX54:BY54,'[5]МЕТАЛЛОСТРОЙ Май'!BX54:BY54,'[6]МЕТАЛЛОСТРОЙ Июнь'!BX54:BY54,'[7]МЕТАЛЛОСТРОЙ  Июль'!BX54:BY54,'[8]МЕТАЛЛОСТРОЙ  Авг.'!BX54:BY54,'[9]МЕТАЛЛОСТРОЙ  Сент.'!BX54:BY54,'[10]МЕТАЛЛОСТРОЙ  Окт.'!BX54:BY54+'[11]МЕТАЛЛОСТРОЙ  Нояб.'!BX54:BY54,'[11]МЕТАЛЛОСТРОЙ  Нояб.'!BX54:BY54,'[12]МЕТАЛЛОСТРОЙ  Дек.'!BX54:BY54)</f>
        <v>0</v>
      </c>
      <c r="BZ59" s="47"/>
      <c r="CA59" s="50">
        <f>SUM('[1]МЕТАЛЛОСТРОЙ Янв.'!BZ54:CA54,'[2]МЕТАЛЛОСТРОЙ Февр.'!BZ54:CA54,'[3]МЕТАЛЛОСТРОЙ Март'!BZ54:CA54,'[4]МЕТАЛЛОСТРОЙ  Апр.'!BZ54:CA54,'[5]МЕТАЛЛОСТРОЙ Май'!BZ54:CA54,'[6]МЕТАЛЛОСТРОЙ Июнь'!BZ54:CA54,'[7]МЕТАЛЛОСТРОЙ  Июль'!BZ54:CA54,'[8]МЕТАЛЛОСТРОЙ  Авг.'!BZ54:CA54,'[9]МЕТАЛЛОСТРОЙ  Сент.'!BZ54:CA54,'[10]МЕТАЛЛОСТРОЙ  Окт.'!BZ54:CA54+'[11]МЕТАЛЛОСТРОЙ  Нояб.'!BZ54:CA54,'[11]МЕТАЛЛОСТРОЙ  Нояб.'!BZ54:CA54,'[12]МЕТАЛЛОСТРОЙ  Дек.'!BZ54:CA54)</f>
        <v>0</v>
      </c>
      <c r="CB59" s="47"/>
      <c r="CC59" s="50">
        <f>SUM('[1]МЕТАЛЛОСТРОЙ Янв.'!CB54:CC54,'[2]МЕТАЛЛОСТРОЙ Февр.'!CB54:CC54,'[3]МЕТАЛЛОСТРОЙ Март'!CB54:CC54,'[4]МЕТАЛЛОСТРОЙ  Апр.'!CB54:CC54,'[5]МЕТАЛЛОСТРОЙ Май'!CB54:CC54,'[6]МЕТАЛЛОСТРОЙ Июнь'!CB54:CC54,'[7]МЕТАЛЛОСТРОЙ  Июль'!CB54:CC54,'[8]МЕТАЛЛОСТРОЙ  Авг.'!CB54:CC54,'[9]МЕТАЛЛОСТРОЙ  Сент.'!CB54:CC54,'[10]МЕТАЛЛОСТРОЙ  Окт.'!CB54:CC54+'[11]МЕТАЛЛОСТРОЙ  Нояб.'!CB54:CC54,'[11]МЕТАЛЛОСТРОЙ  Нояб.'!CB54:CC54,'[12]МЕТАЛЛОСТРОЙ  Дек.'!CB54:CC54)</f>
        <v>0</v>
      </c>
      <c r="CD59" s="47"/>
      <c r="CE59" s="50">
        <f>SUM('[1]МЕТАЛЛОСТРОЙ Янв.'!CD54:CE54,'[2]МЕТАЛЛОСТРОЙ Февр.'!CD54:CE54,'[3]МЕТАЛЛОСТРОЙ Март'!CD54:CE54,'[4]МЕТАЛЛОСТРОЙ  Апр.'!CD54:CE54,'[5]МЕТАЛЛОСТРОЙ Май'!CD54:CE54,'[6]МЕТАЛЛОСТРОЙ Июнь'!CD54:CE54,'[7]МЕТАЛЛОСТРОЙ  Июль'!CD54:CE54,'[8]МЕТАЛЛОСТРОЙ  Авг.'!CD54:CE54,'[9]МЕТАЛЛОСТРОЙ  Сент.'!CD54:CE54,'[10]МЕТАЛЛОСТРОЙ  Окт.'!CD54:CE54+'[11]МЕТАЛЛОСТРОЙ  Нояб.'!CD54:CE54,'[11]МЕТАЛЛОСТРОЙ  Нояб.'!CD54:CE54,'[12]МЕТАЛЛОСТРОЙ  Дек.'!CD54:CE54)</f>
        <v>0</v>
      </c>
      <c r="CF59" s="47"/>
      <c r="CG59" s="50">
        <f>SUM('[1]МЕТАЛЛОСТРОЙ Янв.'!CF54:CG54,'[2]МЕТАЛЛОСТРОЙ Февр.'!CF54:CG54,'[3]МЕТАЛЛОСТРОЙ Март'!CF54:CG54,'[4]МЕТАЛЛОСТРОЙ  Апр.'!CF54:CG54,'[5]МЕТАЛЛОСТРОЙ Май'!CF54:CG54,'[6]МЕТАЛЛОСТРОЙ Июнь'!CF54:CG54,'[7]МЕТАЛЛОСТРОЙ  Июль'!CF54:CG54,'[8]МЕТАЛЛОСТРОЙ  Авг.'!CF54:CG54,'[9]МЕТАЛЛОСТРОЙ  Сент.'!CF54:CG54,'[10]МЕТАЛЛОСТРОЙ  Окт.'!CF54:CG54+'[11]МЕТАЛЛОСТРОЙ  Нояб.'!CF54:CG54,'[11]МЕТАЛЛОСТРОЙ  Нояб.'!CF54:CG54,'[12]МЕТАЛЛОСТРОЙ  Дек.'!CF54:CG54)</f>
        <v>0</v>
      </c>
      <c r="CH59" s="47"/>
      <c r="CI59" s="50">
        <f>SUM('[1]МЕТАЛЛОСТРОЙ Янв.'!CH54:CI54,'[2]МЕТАЛЛОСТРОЙ Февр.'!CH54:CI54,'[3]МЕТАЛЛОСТРОЙ Март'!CH54:CI54,'[4]МЕТАЛЛОСТРОЙ  Апр.'!CH54:CI54,'[5]МЕТАЛЛОСТРОЙ Май'!CH54:CI54,'[6]МЕТАЛЛОСТРОЙ Июнь'!CH54:CI54,'[7]МЕТАЛЛОСТРОЙ  Июль'!CH54:CI54,'[8]МЕТАЛЛОСТРОЙ  Авг.'!CH54:CI54,'[9]МЕТАЛЛОСТРОЙ  Сент.'!CH54:CI54,'[10]МЕТАЛЛОСТРОЙ  Окт.'!CH54:CI54+'[11]МЕТАЛЛОСТРОЙ  Нояб.'!CH54:CI54,'[11]МЕТАЛЛОСТРОЙ  Нояб.'!CH54:CI54,'[12]МЕТАЛЛОСТРОЙ  Дек.'!CH54:CI54)</f>
        <v>0</v>
      </c>
      <c r="CJ59" s="47"/>
      <c r="CK59" s="50">
        <f>SUM('[1]МЕТАЛЛОСТРОЙ Янв.'!CJ54:CK54,'[2]МЕТАЛЛОСТРОЙ Февр.'!CJ54:CK54,'[3]МЕТАЛЛОСТРОЙ Март'!CJ54:CK54,'[4]МЕТАЛЛОСТРОЙ  Апр.'!CJ54:CK54,'[5]МЕТАЛЛОСТРОЙ Май'!CJ54:CK54,'[6]МЕТАЛЛОСТРОЙ Июнь'!CJ54:CK54,'[7]МЕТАЛЛОСТРОЙ  Июль'!CJ54:CK54,'[8]МЕТАЛЛОСТРОЙ  Авг.'!CJ54:CK54,'[9]МЕТАЛЛОСТРОЙ  Сент.'!CJ54:CK54,'[10]МЕТАЛЛОСТРОЙ  Окт.'!CJ54:CK54+'[11]МЕТАЛЛОСТРОЙ  Нояб.'!CJ54:CK54,'[11]МЕТАЛЛОСТРОЙ  Нояб.'!CJ54:CK54,'[12]МЕТАЛЛОСТРОЙ  Дек.'!CJ54:CK54)</f>
        <v>0</v>
      </c>
      <c r="CL59" s="47"/>
      <c r="CM59" s="50">
        <f>SUM('[1]МЕТАЛЛОСТРОЙ Янв.'!CL54:CM54,'[2]МЕТАЛЛОСТРОЙ Февр.'!CL54:CM54,'[3]МЕТАЛЛОСТРОЙ Март'!CL54:CM54,'[4]МЕТАЛЛОСТРОЙ  Апр.'!CL54:CM54,'[5]МЕТАЛЛОСТРОЙ Май'!CL54:CM54,'[6]МЕТАЛЛОСТРОЙ Июнь'!CL54:CM54,'[7]МЕТАЛЛОСТРОЙ  Июль'!CL54:CM54,'[8]МЕТАЛЛОСТРОЙ  Авг.'!CL54:CM54,'[9]МЕТАЛЛОСТРОЙ  Сент.'!CL54:CM54,'[10]МЕТАЛЛОСТРОЙ  Окт.'!CL54:CM54+'[11]МЕТАЛЛОСТРОЙ  Нояб.'!CL54:CM54,'[11]МЕТАЛЛОСТРОЙ  Нояб.'!CL54:CM54,'[12]МЕТАЛЛОСТРОЙ  Дек.'!CL54:CM54)</f>
        <v>0</v>
      </c>
      <c r="CN59" s="47"/>
      <c r="CO59" s="50">
        <f>SUM('[1]МЕТАЛЛОСТРОЙ Янв.'!CN54:CO54,'[2]МЕТАЛЛОСТРОЙ Февр.'!CN54:CO54,'[3]МЕТАЛЛОСТРОЙ Март'!CN54:CO54,'[4]МЕТАЛЛОСТРОЙ  Апр.'!CN54:CO54,'[5]МЕТАЛЛОСТРОЙ Май'!CN54:CO54,'[6]МЕТАЛЛОСТРОЙ Июнь'!CN54:CO54,'[7]МЕТАЛЛОСТРОЙ  Июль'!CN54:CO54,'[8]МЕТАЛЛОСТРОЙ  Авг.'!CN54:CO54,'[9]МЕТАЛЛОСТРОЙ  Сент.'!CN54:CO54,'[10]МЕТАЛЛОСТРОЙ  Окт.'!CN54:CO54+'[11]МЕТАЛЛОСТРОЙ  Нояб.'!CN54:CO54,'[11]МЕТАЛЛОСТРОЙ  Нояб.'!CN54:CO54,'[12]МЕТАЛЛОСТРОЙ  Дек.'!CN54:CO54)</f>
        <v>0</v>
      </c>
      <c r="CQ59" s="94"/>
    </row>
    <row r="60" spans="1:95" ht="32.1" customHeight="1" thickBot="1" x14ac:dyDescent="0.3">
      <c r="A60" s="6" t="s">
        <v>39</v>
      </c>
      <c r="B60" s="3" t="s">
        <v>40</v>
      </c>
      <c r="C60" s="27" t="s">
        <v>5</v>
      </c>
      <c r="D60" s="57">
        <f>D62+D64+D66+D68+D70+D72</f>
        <v>68.400000000000006</v>
      </c>
      <c r="E60" s="58">
        <f>SUM('[1]МЕТАЛЛОСТРОЙ Янв.'!D55:E55,'[2]МЕТАЛЛОСТРОЙ Февр.'!D55:E55,'[3]МЕТАЛЛОСТРОЙ Март'!D55:E55,'[4]МЕТАЛЛОСТРОЙ  Апр.'!D55:E55,'[5]МЕТАЛЛОСТРОЙ Май'!D55:E55,'[6]МЕТАЛЛОСТРОЙ Июнь'!D55:E55,'[7]МЕТАЛЛОСТРОЙ  Июль'!D55:E55,'[8]МЕТАЛЛОСТРОЙ  Авг.'!D55:E55,'[9]МЕТАЛЛОСТРОЙ  Сент.'!D55:E55,'[10]МЕТАЛЛОСТРОЙ  Окт.'!D55:E55+'[11]МЕТАЛЛОСТРОЙ  Нояб.'!D55:E55,'[11]МЕТАЛЛОСТРОЙ  Нояб.'!D55:E55,'[12]МЕТАЛЛОСТРОЙ  Дек.'!D55:E55)</f>
        <v>160.12800000000001</v>
      </c>
      <c r="F60" s="57">
        <f>F62+F64+F66+F68+F70+F72</f>
        <v>3.7</v>
      </c>
      <c r="G60" s="58">
        <f>SUM('[1]МЕТАЛЛОСТРОЙ Янв.'!F55:G55,'[2]МЕТАЛЛОСТРОЙ Февр.'!F55:G55,'[3]МЕТАЛЛОСТРОЙ Март'!F55:G55,'[4]МЕТАЛЛОСТРОЙ  Апр.'!F55:G55,'[5]МЕТАЛЛОСТРОЙ Май'!F55:G55,'[6]МЕТАЛЛОСТРОЙ Июнь'!F55:G55,'[7]МЕТАЛЛОСТРОЙ  Июль'!F55:G55,'[8]МЕТАЛЛОСТРОЙ  Авг.'!F55:G55,'[9]МЕТАЛЛОСТРОЙ  Сент.'!F55:G55,'[10]МЕТАЛЛОСТРОЙ  Окт.'!F55:G55+'[11]МЕТАЛЛОСТРОЙ  Нояб.'!F55:G55,'[11]МЕТАЛЛОСТРОЙ  Нояб.'!F55:G55,'[12]МЕТАЛЛОСТРОЙ  Дек.'!F55:G55)</f>
        <v>4.24</v>
      </c>
      <c r="H60" s="57">
        <f>H62+H64+H66+H68+H70+H72</f>
        <v>634.20000000000005</v>
      </c>
      <c r="I60" s="58">
        <f>SUM('[1]МЕТАЛЛОСТРОЙ Янв.'!H55:I55,'[2]МЕТАЛЛОСТРОЙ Февр.'!H55:I55,'[3]МЕТАЛЛОСТРОЙ Март'!H55:I55,'[4]МЕТАЛЛОСТРОЙ  Апр.'!H55:I55,'[5]МЕТАЛЛОСТРОЙ Май'!H55:I55,'[6]МЕТАЛЛОСТРОЙ Июнь'!H55:I55,'[7]МЕТАЛЛОСТРОЙ  Июль'!H55:I55,'[8]МЕТАЛЛОСТРОЙ  Авг.'!H55:I55,'[9]МЕТАЛЛОСТРОЙ  Сент.'!H55:I55,'[10]МЕТАЛЛОСТРОЙ  Окт.'!H55:I55+'[11]МЕТАЛЛОСТРОЙ  Нояб.'!H55:I55,'[11]МЕТАЛЛОСТРОЙ  Нояб.'!H55:I55,'[12]МЕТАЛЛОСТРОЙ  Дек.'!H55:I55)</f>
        <v>18.603000000000002</v>
      </c>
      <c r="J60" s="57">
        <f>J62+J64+J66+J68+J70+J72</f>
        <v>63.2</v>
      </c>
      <c r="K60" s="58">
        <f>SUM('[1]МЕТАЛЛОСТРОЙ Янв.'!J55:K55,'[2]МЕТАЛЛОСТРОЙ Февр.'!J55:K55,'[3]МЕТАЛЛОСТРОЙ Март'!J55:K55,'[4]МЕТАЛЛОСТРОЙ  Апр.'!J55:K55,'[5]МЕТАЛЛОСТРОЙ Май'!J55:K55,'[6]МЕТАЛЛОСТРОЙ Июнь'!J55:K55,'[7]МЕТАЛЛОСТРОЙ  Июль'!J55:K55,'[8]МЕТАЛЛОСТРОЙ  Авг.'!J55:K55,'[9]МЕТАЛЛОСТРОЙ  Сент.'!J55:K55,'[10]МЕТАЛЛОСТРОЙ  Окт.'!J55:K55+'[11]МЕТАЛЛОСТРОЙ  Нояб.'!J55:K55,'[11]МЕТАЛЛОСТРОЙ  Нояб.'!J55:K55,'[12]МЕТАЛЛОСТРОЙ  Дек.'!J55:K55)</f>
        <v>159.96700000000001</v>
      </c>
      <c r="L60" s="57">
        <f>L62+L64+L66+L68+L70+L72</f>
        <v>11.9</v>
      </c>
      <c r="M60" s="58">
        <f>SUM('[1]МЕТАЛЛОСТРОЙ Янв.'!L55:M55,'[2]МЕТАЛЛОСТРОЙ Февр.'!L55:M55,'[3]МЕТАЛЛОСТРОЙ Март'!L55:M55,'[4]МЕТАЛЛОСТРОЙ  Апр.'!L55:M55,'[5]МЕТАЛЛОСТРОЙ Май'!L55:M55,'[6]МЕТАЛЛОСТРОЙ Июнь'!L55:M55,'[7]МЕТАЛЛОСТРОЙ  Июль'!L55:M55,'[8]МЕТАЛЛОСТРОЙ  Авг.'!L55:M55,'[9]МЕТАЛЛОСТРОЙ  Сент.'!L55:M55,'[10]МЕТАЛЛОСТРОЙ  Окт.'!L55:M55+'[11]МЕТАЛЛОСТРОЙ  Нояб.'!L55:M55,'[11]МЕТАЛЛОСТРОЙ  Нояб.'!L55:M55,'[12]МЕТАЛЛОСТРОЙ  Дек.'!L55:M55)</f>
        <v>52.749999999999993</v>
      </c>
      <c r="N60" s="57">
        <f>N62+N64+N66+N68+N70+N72</f>
        <v>47.9</v>
      </c>
      <c r="O60" s="58">
        <f>SUM('[1]МЕТАЛЛОСТРОЙ Янв.'!N55:O55,'[2]МЕТАЛЛОСТРОЙ Февр.'!N55:O55,'[3]МЕТАЛЛОСТРОЙ Март'!N55:O55,'[4]МЕТАЛЛОСТРОЙ  Апр.'!N55:O55,'[5]МЕТАЛЛОСТРОЙ Май'!N55:O55,'[6]МЕТАЛЛОСТРОЙ Июнь'!N55:O55,'[7]МЕТАЛЛОСТРОЙ  Июль'!N55:O55,'[8]МЕТАЛЛОСТРОЙ  Авг.'!N55:O55,'[9]МЕТАЛЛОСТРОЙ  Сент.'!N55:O55,'[10]МЕТАЛЛОСТРОЙ  Окт.'!N55:O55+'[11]МЕТАЛЛОСТРОЙ  Нояб.'!N55:O55,'[11]МЕТАЛЛОСТРОЙ  Нояб.'!N55:O55,'[12]МЕТАЛЛОСТРОЙ  Дек.'!N55:O55)</f>
        <v>302.14400000000001</v>
      </c>
      <c r="P60" s="57">
        <f>P62+P64+P66+P68+P70+P72</f>
        <v>37.200000000000003</v>
      </c>
      <c r="Q60" s="58">
        <f>SUM('[1]МЕТАЛЛОСТРОЙ Янв.'!P55:Q55,'[2]МЕТАЛЛОСТРОЙ Февр.'!P55:Q55,'[3]МЕТАЛЛОСТРОЙ Март'!P55:Q55,'[4]МЕТАЛЛОСТРОЙ  Апр.'!P55:Q55,'[5]МЕТАЛЛОСТРОЙ Май'!P55:Q55,'[6]МЕТАЛЛОСТРОЙ Июнь'!P55:Q55,'[7]МЕТАЛЛОСТРОЙ  Июль'!P55:Q55,'[8]МЕТАЛЛОСТРОЙ  Авг.'!P55:Q55,'[9]МЕТАЛЛОСТРОЙ  Сент.'!P55:Q55,'[10]МЕТАЛЛОСТРОЙ  Окт.'!P55:Q55+'[11]МЕТАЛЛОСТРОЙ  Нояб.'!P55:Q55,'[11]МЕТАЛЛОСТРОЙ  Нояб.'!P55:Q55,'[12]МЕТАЛЛОСТРОЙ  Дек.'!P55:Q55)</f>
        <v>8.9619999999999997</v>
      </c>
      <c r="R60" s="57">
        <f>R62+R64+R66+R68+R70+R72</f>
        <v>40.200000000000003</v>
      </c>
      <c r="S60" s="58">
        <f>SUM('[1]МЕТАЛЛОСТРОЙ Янв.'!R55:S55,'[2]МЕТАЛЛОСТРОЙ Февр.'!R55:S55,'[3]МЕТАЛЛОСТРОЙ Март'!R55:S55,'[4]МЕТАЛЛОСТРОЙ  Апр.'!R55:S55,'[5]МЕТАЛЛОСТРОЙ Май'!R55:S55,'[6]МЕТАЛЛОСТРОЙ Июнь'!R55:S55,'[7]МЕТАЛЛОСТРОЙ  Июль'!R55:S55,'[8]МЕТАЛЛОСТРОЙ  Авг.'!R55:S55,'[9]МЕТАЛЛОСТРОЙ  Сент.'!R55:S55,'[10]МЕТАЛЛОСТРОЙ  Окт.'!R55:S55+'[11]МЕТАЛЛОСТРОЙ  Нояб.'!R55:S55,'[11]МЕТАЛЛОСТРОЙ  Нояб.'!R55:S55,'[12]МЕТАЛЛОСТРОЙ  Дек.'!R55:S55)</f>
        <v>5.4249999999999998</v>
      </c>
      <c r="T60" s="57">
        <f>T62+T64+T66+T68+T70+T72</f>
        <v>3.7</v>
      </c>
      <c r="U60" s="58">
        <f>SUM('[1]МЕТАЛЛОСТРОЙ Янв.'!T55:U55,'[2]МЕТАЛЛОСТРОЙ Февр.'!T55:U55,'[3]МЕТАЛЛОСТРОЙ Март'!T55:U55,'[4]МЕТАЛЛОСТРОЙ  Апр.'!T55:U55,'[5]МЕТАЛЛОСТРОЙ Май'!T55:U55,'[6]МЕТАЛЛОСТРОЙ Июнь'!T55:U55,'[7]МЕТАЛЛОСТРОЙ  Июль'!T55:U55,'[8]МЕТАЛЛОСТРОЙ  Авг.'!T55:U55,'[9]МЕТАЛЛОСТРОЙ  Сент.'!T55:U55,'[10]МЕТАЛЛОСТРОЙ  Окт.'!T55:U55+'[11]МЕТАЛЛОСТРОЙ  Нояб.'!T55:U55,'[11]МЕТАЛЛОСТРОЙ  Нояб.'!T55:U55,'[12]МЕТАЛЛОСТРОЙ  Дек.'!T55:U55)</f>
        <v>1.1080000000000001</v>
      </c>
      <c r="V60" s="57">
        <f>V62+V64+V66+V68+V70+V72</f>
        <v>205.2</v>
      </c>
      <c r="W60" s="58">
        <f>SUM('[1]МЕТАЛЛОСТРОЙ Янв.'!V55:W55,'[2]МЕТАЛЛОСТРОЙ Февр.'!V55:W55,'[3]МЕТАЛЛОСТРОЙ Март'!V55:W55,'[4]МЕТАЛЛОСТРОЙ  Апр.'!V55:W55,'[5]МЕТАЛЛОСТРОЙ Май'!V55:W55,'[6]МЕТАЛЛОСТРОЙ Июнь'!V55:W55,'[7]МЕТАЛЛОСТРОЙ  Июль'!V55:W55,'[8]МЕТАЛЛОСТРОЙ  Авг.'!V55:W55,'[9]МЕТАЛЛОСТРОЙ  Сент.'!V55:W55,'[10]МЕТАЛЛОСТРОЙ  Окт.'!V55:W55+'[11]МЕТАЛЛОСТРОЙ  Нояб.'!V55:W55,'[11]МЕТАЛЛОСТРОЙ  Нояб.'!V55:W55,'[12]МЕТАЛЛОСТРОЙ  Дек.'!V55:W55)</f>
        <v>84.477000000000004</v>
      </c>
      <c r="X60" s="57">
        <f>X62+X64+X66+X68+X70+X72</f>
        <v>8.1999999999999993</v>
      </c>
      <c r="Y60" s="58">
        <f>SUM('[1]МЕТАЛЛОСТРОЙ Янв.'!X55:Y55,'[2]МЕТАЛЛОСТРОЙ Февр.'!X55:Y55,'[3]МЕТАЛЛОСТРОЙ Март'!X55:Y55,'[4]МЕТАЛЛОСТРОЙ  Апр.'!X55:Y55,'[5]МЕТАЛЛОСТРОЙ Май'!X55:Y55,'[6]МЕТАЛЛОСТРОЙ Июнь'!X55:Y55,'[7]МЕТАЛЛОСТРОЙ  Июль'!X55:Y55,'[8]МЕТАЛЛОСТРОЙ  Авг.'!X55:Y55,'[9]МЕТАЛЛОСТРОЙ  Сент.'!X55:Y55,'[10]МЕТАЛЛОСТРОЙ  Окт.'!X55:Y55+'[11]МЕТАЛЛОСТРОЙ  Нояб.'!X55:Y55,'[11]МЕТАЛЛОСТРОЙ  Нояб.'!X55:Y55,'[12]МЕТАЛЛОСТРОЙ  Дек.'!X55:Y55)</f>
        <v>34.692</v>
      </c>
      <c r="Z60" s="57">
        <f>Z62+Z64+Z66+Z68+Z70+Z72</f>
        <v>38.700000000000003</v>
      </c>
      <c r="AA60" s="58">
        <f>SUM('[1]МЕТАЛЛОСТРОЙ Янв.'!Z55:AA55,'[2]МЕТАЛЛОСТРОЙ Февр.'!Z55:AA55,'[3]МЕТАЛЛОСТРОЙ Март'!Z55:AA55,'[4]МЕТАЛЛОСТРОЙ  Апр.'!Z55:AA55,'[5]МЕТАЛЛОСТРОЙ Май'!Z55:AA55,'[6]МЕТАЛЛОСТРОЙ Июнь'!Z55:AA55,'[7]МЕТАЛЛОСТРОЙ  Июль'!Z55:AA55,'[8]МЕТАЛЛОСТРОЙ  Авг.'!Z55:AA55,'[9]МЕТАЛЛОСТРОЙ  Сент.'!Z55:AA55,'[10]МЕТАЛЛОСТРОЙ  Окт.'!Z55:AA55+'[11]МЕТАЛЛОСТРОЙ  Нояб.'!Z55:AA55,'[11]МЕТАЛЛОСТРОЙ  Нояб.'!Z55:AA55,'[12]МЕТАЛЛОСТРОЙ  Дек.'!Z55:AA55)</f>
        <v>21.042000000000002</v>
      </c>
      <c r="AB60" s="57">
        <f>AB62+AB64+AB66+AB68+AB70+AB72</f>
        <v>40.200000000000003</v>
      </c>
      <c r="AC60" s="58">
        <f>SUM('[1]МЕТАЛЛОСТРОЙ Янв.'!AB55:AC55,'[2]МЕТАЛЛОСТРОЙ Февр.'!AB55:AC55,'[3]МЕТАЛЛОСТРОЙ Март'!AB55:AC55,'[4]МЕТАЛЛОСТРОЙ  Апр.'!AB55:AC55,'[5]МЕТАЛЛОСТРОЙ Май'!AB55:AC55,'[6]МЕТАЛЛОСТРОЙ Июнь'!AB55:AC55,'[7]МЕТАЛЛОСТРОЙ  Июль'!AB55:AC55,'[8]МЕТАЛЛОСТРОЙ  Авг.'!AB55:AC55,'[9]МЕТАЛЛОСТРОЙ  Сент.'!AB55:AC55,'[10]МЕТАЛЛОСТРОЙ  Окт.'!AB55:AC55+'[11]МЕТАЛЛОСТРОЙ  Нояб.'!AB55:AC55,'[11]МЕТАЛЛОСТРОЙ  Нояб.'!AB55:AC55,'[12]МЕТАЛЛОСТРОЙ  Дек.'!AB55:AC55)</f>
        <v>51.945999999999998</v>
      </c>
      <c r="AD60" s="57">
        <f>AD62+AD64+AD66+AD68+AD70+AD72</f>
        <v>45.1</v>
      </c>
      <c r="AE60" s="58">
        <f>SUM('[1]МЕТАЛЛОСТРОЙ Янв.'!AD55:AE55,'[2]МЕТАЛЛОСТРОЙ Февр.'!AD55:AE55,'[3]МЕТАЛЛОСТРОЙ Март'!AD55:AE55,'[4]МЕТАЛЛОСТРОЙ  Апр.'!AD55:AE55,'[5]МЕТАЛЛОСТРОЙ Май'!AD55:AE55,'[6]МЕТАЛЛОСТРОЙ Июнь'!AD55:AE55,'[7]МЕТАЛЛОСТРОЙ  Июль'!AD55:AE55,'[8]МЕТАЛЛОСТРОЙ  Авг.'!AD55:AE55,'[9]МЕТАЛЛОСТРОЙ  Сент.'!AD55:AE55,'[10]МЕТАЛЛОСТРОЙ  Окт.'!AD55:AE55+'[11]МЕТАЛЛОСТРОЙ  Нояб.'!AD55:AE55,'[11]МЕТАЛЛОСТРОЙ  Нояб.'!AD55:AE55,'[12]МЕТАЛЛОСТРОЙ  Дек.'!AD55:AE55)</f>
        <v>67.571999999999989</v>
      </c>
      <c r="AF60" s="57">
        <f>AF62+AF64+AF66+AF68+AF70+AF72</f>
        <v>70.2</v>
      </c>
      <c r="AG60" s="58">
        <f>SUM('[1]МЕТАЛЛОСТРОЙ Янв.'!AF55:AG55,'[2]МЕТАЛЛОСТРОЙ Февр.'!AF55:AG55,'[3]МЕТАЛЛОСТРОЙ Март'!AF55:AG55,'[4]МЕТАЛЛОСТРОЙ  Апр.'!AF55:AG55,'[5]МЕТАЛЛОСТРОЙ Май'!AF55:AG55,'[6]МЕТАЛЛОСТРОЙ Июнь'!AF55:AG55,'[7]МЕТАЛЛОСТРОЙ  Июль'!AF55:AG55,'[8]МЕТАЛЛОСТРОЙ  Авг.'!AF55:AG55,'[9]МЕТАЛЛОСТРОЙ  Сент.'!AF55:AG55,'[10]МЕТАЛЛОСТРОЙ  Окт.'!AF55:AG55+'[11]МЕТАЛЛОСТРОЙ  Нояб.'!AF55:AG55,'[11]МЕТАЛЛОСТРОЙ  Нояб.'!AF55:AG55,'[12]МЕТАЛЛОСТРОЙ  Дек.'!AF55:AG55)</f>
        <v>57.347999999999999</v>
      </c>
      <c r="AH60" s="57">
        <f>AH62+AH64+AH66+AH68+AH70+AH72</f>
        <v>35.700000000000003</v>
      </c>
      <c r="AI60" s="58">
        <f>SUM('[1]МЕТАЛЛОСТРОЙ Янв.'!AH55:AI55,'[2]МЕТАЛЛОСТРОЙ Февр.'!AH55:AI55,'[3]МЕТАЛЛОСТРОЙ Март'!AH55:AI55,'[4]МЕТАЛЛОСТРОЙ  Апр.'!AH55:AI55,'[5]МЕТАЛЛОСТРОЙ Май'!AH55:AI55,'[6]МЕТАЛЛОСТРОЙ Июнь'!AH55:AI55,'[7]МЕТАЛЛОСТРОЙ  Июль'!AH55:AI55,'[8]МЕТАЛЛОСТРОЙ  Авг.'!AH55:AI55,'[9]МЕТАЛЛОСТРОЙ  Сент.'!AH55:AI55,'[10]МЕТАЛЛОСТРОЙ  Окт.'!AH55:AI55+'[11]МЕТАЛЛОСТРОЙ  Нояб.'!AH55:AI55,'[11]МЕТАЛЛОСТРОЙ  Нояб.'!AH55:AI55,'[12]МЕТАЛЛОСТРОЙ  Дек.'!AH55:AI55)</f>
        <v>21.435000000000002</v>
      </c>
      <c r="AJ60" s="57">
        <f>AJ62+AJ64+AJ66+AJ68+AJ70+AJ72</f>
        <v>35.700000000000003</v>
      </c>
      <c r="AK60" s="58">
        <f>SUM('[1]МЕТАЛЛОСТРОЙ Янв.'!AJ55:AK55,'[2]МЕТАЛЛОСТРОЙ Февр.'!AJ55:AK55,'[3]МЕТАЛЛОСТРОЙ Март'!AJ55:AK55,'[4]МЕТАЛЛОСТРОЙ  Апр.'!AJ55:AK55,'[5]МЕТАЛЛОСТРОЙ Май'!AJ55:AK55,'[6]МЕТАЛЛОСТРОЙ Июнь'!AJ55:AK55,'[7]МЕТАЛЛОСТРОЙ  Июль'!AJ55:AK55,'[8]МЕТАЛЛОСТРОЙ  Авг.'!AJ55:AK55,'[9]МЕТАЛЛОСТРОЙ  Сент.'!AJ55:AK55,'[10]МЕТАЛЛОСТРОЙ  Окт.'!AJ55:AK55+'[11]МЕТАЛЛОСТРОЙ  Нояб.'!AJ55:AK55,'[11]МЕТАЛЛОСТРОЙ  Нояб.'!AJ55:AK55,'[12]МЕТАЛЛОСТРОЙ  Дек.'!AJ55:AK55)</f>
        <v>19.951999999999998</v>
      </c>
      <c r="AL60" s="57">
        <f>AL62+AL64+AL66+AL68+AL70+AL72</f>
        <v>6.7</v>
      </c>
      <c r="AM60" s="58">
        <f>SUM('[1]МЕТАЛЛОСТРОЙ Янв.'!AL55:AM55,'[2]МЕТАЛЛОСТРОЙ Февр.'!AL55:AM55,'[3]МЕТАЛЛОСТРОЙ Март'!AL55:AM55,'[4]МЕТАЛЛОСТРОЙ  Апр.'!AL55:AM55,'[5]МЕТАЛЛОСТРОЙ Май'!AL55:AM55,'[6]МЕТАЛЛОСТРОЙ Июнь'!AL55:AM55,'[7]МЕТАЛЛОСТРОЙ  Июль'!AL55:AM55,'[8]МЕТАЛЛОСТРОЙ  Авг.'!AL55:AM55,'[9]МЕТАЛЛОСТРОЙ  Сент.'!AL55:AM55,'[10]МЕТАЛЛОСТРОЙ  Окт.'!AL55:AM55+'[11]МЕТАЛЛОСТРОЙ  Нояб.'!AL55:AM55,'[11]МЕТАЛЛОСТРОЙ  Нояб.'!AL55:AM55,'[12]МЕТАЛЛОСТРОЙ  Дек.'!AL55:AM55)</f>
        <v>61.027999999999992</v>
      </c>
      <c r="AN60" s="57">
        <f>AN62+AN64+AN66+AN68+AN70+AN72</f>
        <v>82.4</v>
      </c>
      <c r="AO60" s="58">
        <f>SUM('[1]МЕТАЛЛОСТРОЙ Янв.'!AN55:AO55,'[2]МЕТАЛЛОСТРОЙ Февр.'!AN55:AO55,'[3]МЕТАЛЛОСТРОЙ Март'!AN55:AO55,'[4]МЕТАЛЛОСТРОЙ  Апр.'!AN55:AO55,'[5]МЕТАЛЛОСТРОЙ Май'!AN55:AO55,'[6]МЕТАЛЛОСТРОЙ Июнь'!AN55:AO55,'[7]МЕТАЛЛОСТРОЙ  Июль'!AN55:AO55,'[8]МЕТАЛЛОСТРОЙ  Авг.'!AN55:AO55,'[9]МЕТАЛЛОСТРОЙ  Сент.'!AN55:AO55,'[10]МЕТАЛЛОСТРОЙ  Окт.'!AN55:AO55+'[11]МЕТАЛЛОСТРОЙ  Нояб.'!AN55:AO55,'[11]МЕТАЛЛОСТРОЙ  Нояб.'!AN55:AO55,'[12]МЕТАЛЛОСТРОЙ  Дек.'!AN55:AO55)</f>
        <v>221.8</v>
      </c>
      <c r="AP60" s="57">
        <f>AP62+AP64+AP66+AP68+AP70+AP72</f>
        <v>8.1999999999999993</v>
      </c>
      <c r="AQ60" s="58">
        <f>SUM('[1]МЕТАЛЛОСТРОЙ Янв.'!AP55:AQ55,'[2]МЕТАЛЛОСТРОЙ Февр.'!AP55:AQ55,'[3]МЕТАЛЛОСТРОЙ Март'!AP55:AQ55,'[4]МЕТАЛЛОСТРОЙ  Апр.'!AP55:AQ55,'[5]МЕТАЛЛОСТРОЙ Май'!AP55:AQ55,'[6]МЕТАЛЛОСТРОЙ Июнь'!AP55:AQ55,'[7]МЕТАЛЛОСТРОЙ  Июль'!AP55:AQ55,'[8]МЕТАЛЛОСТРОЙ  Авг.'!AP55:AQ55,'[9]МЕТАЛЛОСТРОЙ  Сент.'!AP55:AQ55,'[10]МЕТАЛЛОСТРОЙ  Окт.'!AP55:AQ55+'[11]МЕТАЛЛОСТРОЙ  Нояб.'!AP55:AQ55,'[11]МЕТАЛЛОСТРОЙ  Нояб.'!AP55:AQ55,'[12]МЕТАЛЛОСТРОЙ  Дек.'!AP55:AQ55)</f>
        <v>31.346000000000004</v>
      </c>
      <c r="AR60" s="57">
        <f>AR62+AR64+AR66+AR68+AR70+AR72</f>
        <v>26.2</v>
      </c>
      <c r="AS60" s="58">
        <f>SUM('[1]МЕТАЛЛОСТРОЙ Янв.'!AR55:AS55,'[2]МЕТАЛЛОСТРОЙ Февр.'!AR55:AS55,'[3]МЕТАЛЛОСТРОЙ Март'!AR55:AS55,'[4]МЕТАЛЛОСТРОЙ  Апр.'!AR55:AS55,'[5]МЕТАЛЛОСТРОЙ Май'!AR55:AS55,'[6]МЕТАЛЛОСТРОЙ Июнь'!AR55:AS55,'[7]МЕТАЛЛОСТРОЙ  Июль'!AR55:AS55,'[8]МЕТАЛЛОСТРОЙ  Авг.'!AR55:AS55,'[9]МЕТАЛЛОСТРОЙ  Сент.'!AR55:AS55,'[10]МЕТАЛЛОСТРОЙ  Окт.'!AR55:AS55+'[11]МЕТАЛЛОСТРОЙ  Нояб.'!AR55:AS55,'[11]МЕТАЛЛОСТРОЙ  Нояб.'!AR55:AS55,'[12]МЕТАЛЛОСТРОЙ  Дек.'!AR55:AS55)</f>
        <v>27.251999999999995</v>
      </c>
      <c r="AT60" s="57">
        <f>AT62+AT64+AT66+AT68+AT70+AT72</f>
        <v>6.7</v>
      </c>
      <c r="AU60" s="58">
        <f>SUM('[1]МЕТАЛЛОСТРОЙ Янв.'!AT55:AU55,'[2]МЕТАЛЛОСТРОЙ Февр.'!AT55:AU55,'[3]МЕТАЛЛОСТРОЙ Март'!AT55:AU55,'[4]МЕТАЛЛОСТРОЙ  Апр.'!AT55:AU55,'[5]МЕТАЛЛОСТРОЙ Май'!AT55:AU55,'[6]МЕТАЛЛОСТРОЙ Июнь'!AT55:AU55,'[7]МЕТАЛЛОСТРОЙ  Июль'!AT55:AU55,'[8]МЕТАЛЛОСТРОЙ  Авг.'!AT55:AU55,'[9]МЕТАЛЛОСТРОЙ  Сент.'!AT55:AU55,'[10]МЕТАЛЛОСТРОЙ  Окт.'!AT55:AU55+'[11]МЕТАЛЛОСТРОЙ  Нояб.'!AT55:AU55,'[11]МЕТАЛЛОСТРОЙ  Нояб.'!AT55:AU55,'[12]МЕТАЛЛОСТРОЙ  Дек.'!AT55:AU55)</f>
        <v>72.688000000000002</v>
      </c>
      <c r="AV60" s="57">
        <f>AV62+AV64+AV66+AV68+AV70+AV72</f>
        <v>5.2</v>
      </c>
      <c r="AW60" s="58">
        <f>SUM('[1]МЕТАЛЛОСТРОЙ Янв.'!AV55:AW55,'[2]МЕТАЛЛОСТРОЙ Февр.'!AV55:AW55,'[3]МЕТАЛЛОСТРОЙ Март'!AV55:AW55,'[4]МЕТАЛЛОСТРОЙ  Апр.'!AV55:AW55,'[5]МЕТАЛЛОСТРОЙ Май'!AV55:AW55,'[6]МЕТАЛЛОСТРОЙ Июнь'!AV55:AW55,'[7]МЕТАЛЛОСТРОЙ  Июль'!AV55:AW55,'[8]МЕТАЛЛОСТРОЙ  Авг.'!AV55:AW55,'[9]МЕТАЛЛОСТРОЙ  Сент.'!AV55:AW55,'[10]МЕТАЛЛОСТРОЙ  Окт.'!AV55:AW55+'[11]МЕТАЛЛОСТРОЙ  Нояб.'!AV55:AW55,'[11]МЕТАЛЛОСТРОЙ  Нояб.'!AV55:AW55,'[12]МЕТАЛЛОСТРОЙ  Дек.'!AV55:AW55)</f>
        <v>3.21</v>
      </c>
      <c r="AX60" s="57">
        <f>AX62+AX64+AX66+AX68+AX70+AX72</f>
        <v>8.1999999999999993</v>
      </c>
      <c r="AY60" s="58">
        <f>SUM('[1]МЕТАЛЛОСТРОЙ Янв.'!AX55:AY55,'[2]МЕТАЛЛОСТРОЙ Февр.'!AX55:AY55,'[3]МЕТАЛЛОСТРОЙ Март'!AX55:AY55,'[4]МЕТАЛЛОСТРОЙ  Апр.'!AX55:AY55,'[5]МЕТАЛЛОСТРОЙ Май'!AX55:AY55,'[6]МЕТАЛЛОСТРОЙ Июнь'!AX55:AY55,'[7]МЕТАЛЛОСТРОЙ  Июль'!AX55:AY55,'[8]МЕТАЛЛОСТРОЙ  Авг.'!AX55:AY55,'[9]МЕТАЛЛОСТРОЙ  Сент.'!AX55:AY55,'[10]МЕТАЛЛОСТРОЙ  Окт.'!AX55:AY55+'[11]МЕТАЛЛОСТРОЙ  Нояб.'!AX55:AY55,'[11]МЕТАЛЛОСТРОЙ  Нояб.'!AX55:AY55,'[12]МЕТАЛЛОСТРОЙ  Дек.'!AX55:AY55)</f>
        <v>2.2799999999999998</v>
      </c>
      <c r="AZ60" s="57">
        <f>AZ62+AZ64+AZ66+AZ68+AZ70+AZ72</f>
        <v>8.1999999999999993</v>
      </c>
      <c r="BA60" s="58">
        <f>SUM('[1]МЕТАЛЛОСТРОЙ Янв.'!AZ55:BA55,'[2]МЕТАЛЛОСТРОЙ Февр.'!AZ55:BA55,'[3]МЕТАЛЛОСТРОЙ Март'!AZ55:BA55,'[4]МЕТАЛЛОСТРОЙ  Апр.'!AZ55:BA55,'[5]МЕТАЛЛОСТРОЙ Май'!AZ55:BA55,'[6]МЕТАЛЛОСТРОЙ Июнь'!AZ55:BA55,'[7]МЕТАЛЛОСТРОЙ  Июль'!AZ55:BA55,'[8]МЕТАЛЛОСТРОЙ  Авг.'!AZ55:BA55,'[9]МЕТАЛЛОСТРОЙ  Сент.'!AZ55:BA55,'[10]МЕТАЛЛОСТРОЙ  Окт.'!AZ55:BA55+'[11]МЕТАЛЛОСТРОЙ  Нояб.'!AZ55:BA55,'[11]МЕТАЛЛОСТРОЙ  Нояб.'!AZ55:BA55,'[12]МЕТАЛЛОСТРОЙ  Дек.'!AZ55:BA55)</f>
        <v>67.304999999999993</v>
      </c>
      <c r="BB60" s="57">
        <f>BB62+BB64+BB66+BB68+BB70+BB72</f>
        <v>8.1999999999999993</v>
      </c>
      <c r="BC60" s="58">
        <f>SUM('[1]МЕТАЛЛОСТРОЙ Янв.'!BB55:BC55,'[2]МЕТАЛЛОСТРОЙ Февр.'!BB55:BC55,'[3]МЕТАЛЛОСТРОЙ Март'!BB55:BC55,'[4]МЕТАЛЛОСТРОЙ  Апр.'!BB55:BC55,'[5]МЕТАЛЛОСТРОЙ Май'!BB55:BC55,'[6]МЕТАЛЛОСТРОЙ Июнь'!BB55:BC55,'[7]МЕТАЛЛОСТРОЙ  Июль'!BB55:BC55,'[8]МЕТАЛЛОСТРОЙ  Авг.'!BB55:BC55,'[9]МЕТАЛЛОСТРОЙ  Сент.'!BB55:BC55,'[10]МЕТАЛЛОСТРОЙ  Окт.'!BB55:BC55+'[11]МЕТАЛЛОСТРОЙ  Нояб.'!BB55:BC55,'[11]МЕТАЛЛОСТРОЙ  Нояб.'!BB55:BC55,'[12]МЕТАЛЛОСТРОЙ  Дек.'!BB55:BC55)</f>
        <v>43.859000000000002</v>
      </c>
      <c r="BD60" s="57">
        <f>BD62+BD64+BD66+BD68+BD70+BD72</f>
        <v>8.1999999999999993</v>
      </c>
      <c r="BE60" s="58">
        <f>SUM('[1]МЕТАЛЛОСТРОЙ Янв.'!BD55:BE55,'[2]МЕТАЛЛОСТРОЙ Февр.'!BD55:BE55,'[3]МЕТАЛЛОСТРОЙ Март'!BD55:BE55,'[4]МЕТАЛЛОСТРОЙ  Апр.'!BD55:BE55,'[5]МЕТАЛЛОСТРОЙ Май'!BD55:BE55,'[6]МЕТАЛЛОСТРОЙ Июнь'!BD55:BE55,'[7]МЕТАЛЛОСТРОЙ  Июль'!BD55:BE55,'[8]МЕТАЛЛОСТРОЙ  Авг.'!BD55:BE55,'[9]МЕТАЛЛОСТРОЙ  Сент.'!BD55:BE55,'[10]МЕТАЛЛОСТРОЙ  Окт.'!BD55:BE55+'[11]МЕТАЛЛОСТРОЙ  Нояб.'!BD55:BE55,'[11]МЕТАЛЛОСТРОЙ  Нояб.'!BD55:BE55,'[12]МЕТАЛЛОСТРОЙ  Дек.'!BD55:BE55)</f>
        <v>78.36399999999999</v>
      </c>
      <c r="BF60" s="57">
        <f>BF62+BF64+BF66+BF68+BF70+BF72</f>
        <v>8.9</v>
      </c>
      <c r="BG60" s="58">
        <f>SUM('[1]МЕТАЛЛОСТРОЙ Янв.'!BF55:BG55,'[2]МЕТАЛЛОСТРОЙ Февр.'!BF55:BG55,'[3]МЕТАЛЛОСТРОЙ Март'!BF55:BG55,'[4]МЕТАЛЛОСТРОЙ  Апр.'!BF55:BG55,'[5]МЕТАЛЛОСТРОЙ Май'!BF55:BG55,'[6]МЕТАЛЛОСТРОЙ Июнь'!BF55:BG55,'[7]МЕТАЛЛОСТРОЙ  Июль'!BF55:BG55,'[8]МЕТАЛЛОСТРОЙ  Авг.'!BF55:BG55,'[9]МЕТАЛЛОСТРОЙ  Сент.'!BF55:BG55,'[10]МЕТАЛЛОСТРОЙ  Окт.'!BF55:BG55+'[11]МЕТАЛЛОСТРОЙ  Нояб.'!BF55:BG55,'[11]МЕТАЛЛОСТРОЙ  Нояб.'!BF55:BG55,'[12]МЕТАЛЛОСТРОЙ  Дек.'!BF55:BG55)</f>
        <v>169.50700000000001</v>
      </c>
      <c r="BH60" s="57">
        <f>BH62+BH64+BH66+BH68+BH70+BH72</f>
        <v>47.1</v>
      </c>
      <c r="BI60" s="58">
        <f>SUM('[1]МЕТАЛЛОСТРОЙ Янв.'!BH55:BI55,'[2]МЕТАЛЛОСТРОЙ Февр.'!BH55:BI55,'[3]МЕТАЛЛОСТРОЙ Март'!BH55:BI55,'[4]МЕТАЛЛОСТРОЙ  Апр.'!BH55:BI55,'[5]МЕТАЛЛОСТРОЙ Май'!BH55:BI55,'[6]МЕТАЛЛОСТРОЙ Июнь'!BH55:BI55,'[7]МЕТАЛЛОСТРОЙ  Июль'!BH55:BI55,'[8]МЕТАЛЛОСТРОЙ  Авг.'!BH55:BI55,'[9]МЕТАЛЛОСТРОЙ  Сент.'!BH55:BI55,'[10]МЕТАЛЛОСТРОЙ  Окт.'!BH55:BI55+'[11]МЕТАЛЛОСТРОЙ  Нояб.'!BH55:BI55,'[11]МЕТАЛЛОСТРОЙ  Нояб.'!BH55:BI55,'[12]МЕТАЛЛОСТРОЙ  Дек.'!BH55:BI55)</f>
        <v>48.595000000000006</v>
      </c>
      <c r="BJ60" s="57">
        <f>BJ62+BJ64+BJ66+BJ68+BJ70+BJ72</f>
        <v>8.1999999999999993</v>
      </c>
      <c r="BK60" s="58">
        <f>SUM('[1]МЕТАЛЛОСТРОЙ Янв.'!BJ55:BK55,'[2]МЕТАЛЛОСТРОЙ Февр.'!BJ55:BK55,'[3]МЕТАЛЛОСТРОЙ Март'!BJ55:BK55,'[4]МЕТАЛЛОСТРОЙ  Апр.'!BJ55:BK55,'[5]МЕТАЛЛОСТРОЙ Май'!BJ55:BK55,'[6]МЕТАЛЛОСТРОЙ Июнь'!BJ55:BK55,'[7]МЕТАЛЛОСТРОЙ  Июль'!BJ55:BK55,'[8]МЕТАЛЛОСТРОЙ  Авг.'!BJ55:BK55,'[9]МЕТАЛЛОСТРОЙ  Сент.'!BJ55:BK55,'[10]МЕТАЛЛОСТРОЙ  Окт.'!BJ55:BK55+'[11]МЕТАЛЛОСТРОЙ  Нояб.'!BJ55:BK55,'[11]МЕТАЛЛОСТРОЙ  Нояб.'!BJ55:BK55,'[12]МЕТАЛЛОСТРОЙ  Дек.'!BJ55:BK55)</f>
        <v>2.1999999999999997</v>
      </c>
      <c r="BL60" s="57">
        <f>BL62+BL64+BL66+BL68+BL70+BL72</f>
        <v>8.1999999999999993</v>
      </c>
      <c r="BM60" s="58">
        <f>SUM('[1]МЕТАЛЛОСТРОЙ Янв.'!BL55:BM55,'[2]МЕТАЛЛОСТРОЙ Февр.'!BL55:BM55,'[3]МЕТАЛЛОСТРОЙ Март'!BL55:BM55,'[4]МЕТАЛЛОСТРОЙ  Апр.'!BL55:BM55,'[5]МЕТАЛЛОСТРОЙ Май'!BL55:BM55,'[6]МЕТАЛЛОСТРОЙ Июнь'!BL55:BM55,'[7]МЕТАЛЛОСТРОЙ  Июль'!BL55:BM55,'[8]МЕТАЛЛОСТРОЙ  Авг.'!BL55:BM55,'[9]МЕТАЛЛОСТРОЙ  Сент.'!BL55:BM55,'[10]МЕТАЛЛОСТРОЙ  Окт.'!BL55:BM55+'[11]МЕТАЛЛОСТРОЙ  Нояб.'!BL55:BM55,'[11]МЕТАЛЛОСТРОЙ  Нояб.'!BL55:BM55,'[12]МЕТАЛЛОСТРОЙ  Дек.'!BL55:BM55)</f>
        <v>172.04</v>
      </c>
      <c r="BN60" s="57">
        <f>BN62+BN64+BN66+BN68+BN70+BN72</f>
        <v>5.9</v>
      </c>
      <c r="BO60" s="58">
        <f>SUM('[1]МЕТАЛЛОСТРОЙ Янв.'!BN55:BO55,'[2]МЕТАЛЛОСТРОЙ Февр.'!BN55:BO55,'[3]МЕТАЛЛОСТРОЙ Март'!BN55:BO55,'[4]МЕТАЛЛОСТРОЙ  Апр.'!BN55:BO55,'[5]МЕТАЛЛОСТРОЙ Май'!BN55:BO55,'[6]МЕТАЛЛОСТРОЙ Июнь'!BN55:BO55,'[7]МЕТАЛЛОСТРОЙ  Июль'!BN55:BO55,'[8]МЕТАЛЛОСТРОЙ  Авг.'!BN55:BO55,'[9]МЕТАЛЛОСТРОЙ  Сент.'!BN55:BO55,'[10]МЕТАЛЛОСТРОЙ  Окт.'!BN55:BO55+'[11]МЕТАЛЛОСТРОЙ  Нояб.'!BN55:BO55,'[11]МЕТАЛЛОСТРОЙ  Нояб.'!BN55:BO55,'[12]МЕТАЛЛОСТРОЙ  Дек.'!BN55:BO55)</f>
        <v>4.8520000000000003</v>
      </c>
      <c r="BP60" s="57">
        <f>BP62+BP64+BP66+BP68+BP70+BP72</f>
        <v>5.2</v>
      </c>
      <c r="BQ60" s="58">
        <f>SUM('[1]МЕТАЛЛОСТРОЙ Янв.'!BP55:BQ55,'[2]МЕТАЛЛОСТРОЙ Февр.'!BP55:BQ55,'[3]МЕТАЛЛОСТРОЙ Март'!BP55:BQ55,'[4]МЕТАЛЛОСТРОЙ  Апр.'!BP55:BQ55,'[5]МЕТАЛЛОСТРОЙ Май'!BP55:BQ55,'[6]МЕТАЛЛОСТРОЙ Июнь'!BP55:BQ55,'[7]МЕТАЛЛОСТРОЙ  Июль'!BP55:BQ55,'[8]МЕТАЛЛОСТРОЙ  Авг.'!BP55:BQ55,'[9]МЕТАЛЛОСТРОЙ  Сент.'!BP55:BQ55,'[10]МЕТАЛЛОСТРОЙ  Окт.'!BP55:BQ55+'[11]МЕТАЛЛОСТРОЙ  Нояб.'!BP55:BQ55,'[11]МЕТАЛЛОСТРОЙ  Нояб.'!BP55:BQ55,'[12]МЕТАЛЛОСТРОЙ  Дек.'!BP55:BQ55)</f>
        <v>52.286000000000001</v>
      </c>
      <c r="BR60" s="57">
        <f>BR62+BR64+BR66+BR68+BR70+BR72</f>
        <v>5.2</v>
      </c>
      <c r="BS60" s="58">
        <f>SUM('[1]МЕТАЛЛОСТРОЙ Янв.'!BR55:BS55,'[2]МЕТАЛЛОСТРОЙ Февр.'!BR55:BS55,'[3]МЕТАЛЛОСТРОЙ Март'!BR55:BS55,'[4]МЕТАЛЛОСТРОЙ  Апр.'!BR55:BS55,'[5]МЕТАЛЛОСТРОЙ Май'!BR55:BS55,'[6]МЕТАЛЛОСТРОЙ Июнь'!BR55:BS55,'[7]МЕТАЛЛОСТРОЙ  Июль'!BR55:BS55,'[8]МЕТАЛЛОСТРОЙ  Авг.'!BR55:BS55,'[9]МЕТАЛЛОСТРОЙ  Сент.'!BR55:BS55,'[10]МЕТАЛЛОСТРОЙ  Окт.'!BR55:BS55+'[11]МЕТАЛЛОСТРОЙ  Нояб.'!BR55:BS55,'[11]МЕТАЛЛОСТРОЙ  Нояб.'!BR55:BS55,'[12]МЕТАЛЛОСТРОЙ  Дек.'!BR55:BS55)</f>
        <v>14.540999999999999</v>
      </c>
      <c r="BT60" s="57">
        <f>BT62+BT64+BT66+BT68+BT70+BT72</f>
        <v>5.9</v>
      </c>
      <c r="BU60" s="58">
        <f>SUM('[1]МЕТАЛЛОСТРОЙ Янв.'!BT55:BU55,'[2]МЕТАЛЛОСТРОЙ Февр.'!BT55:BU55,'[3]МЕТАЛЛОСТРОЙ Март'!BT55:BU55,'[4]МЕТАЛЛОСТРОЙ  Апр.'!BT55:BU55,'[5]МЕТАЛЛОСТРОЙ Май'!BT55:BU55,'[6]МЕТАЛЛОСТРОЙ Июнь'!BT55:BU55,'[7]МЕТАЛЛОСТРОЙ  Июль'!BT55:BU55,'[8]МЕТАЛЛОСТРОЙ  Авг.'!BT55:BU55,'[9]МЕТАЛЛОСТРОЙ  Сент.'!BT55:BU55,'[10]МЕТАЛЛОСТРОЙ  Окт.'!BT55:BU55+'[11]МЕТАЛЛОСТРОЙ  Нояб.'!BT55:BU55,'[11]МЕТАЛЛОСТРОЙ  Нояб.'!BT55:BU55,'[12]МЕТАЛЛОСТРОЙ  Дек.'!BT55:BU55)</f>
        <v>11.407</v>
      </c>
      <c r="BV60" s="57">
        <f>BV62+BV64+BV66+BV68+BV70+BV72</f>
        <v>2.1</v>
      </c>
      <c r="BW60" s="58">
        <f>SUM('[1]МЕТАЛЛОСТРОЙ Янв.'!BV55:BW55,'[2]МЕТАЛЛОСТРОЙ Февр.'!BV55:BW55,'[3]МЕТАЛЛОСТРОЙ Март'!BV55:BW55,'[4]МЕТАЛЛОСТРОЙ  Апр.'!BV55:BW55,'[5]МЕТАЛЛОСТРОЙ Май'!BV55:BW55,'[6]МЕТАЛЛОСТРОЙ Июнь'!BV55:BW55,'[7]МЕТАЛЛОСТРОЙ  Июль'!BV55:BW55,'[8]МЕТАЛЛОСТРОЙ  Авг.'!BV55:BW55,'[9]МЕТАЛЛОСТРОЙ  Сент.'!BV55:BW55,'[10]МЕТАЛЛОСТРОЙ  Окт.'!BV55:BW55+'[11]МЕТАЛЛОСТРОЙ  Нояб.'!BV55:BW55,'[11]МЕТАЛЛОСТРОЙ  Нояб.'!BV55:BW55,'[12]МЕТАЛЛОСТРОЙ  Дек.'!BV55:BW55)</f>
        <v>21.797000000000001</v>
      </c>
      <c r="BX60" s="57">
        <f>BX62+BX64+BX66+BX68+BX70+BX72</f>
        <v>5.2</v>
      </c>
      <c r="BY60" s="58">
        <f>SUM('[1]МЕТАЛЛОСТРОЙ Янв.'!BX55:BY55,'[2]МЕТАЛЛОСТРОЙ Февр.'!BX55:BY55,'[3]МЕТАЛЛОСТРОЙ Март'!BX55:BY55,'[4]МЕТАЛЛОСТРОЙ  Апр.'!BX55:BY55,'[5]МЕТАЛЛОСТРОЙ Май'!BX55:BY55,'[6]МЕТАЛЛОСТРОЙ Июнь'!BX55:BY55,'[7]МЕТАЛЛОСТРОЙ  Июль'!BX55:BY55,'[8]МЕТАЛЛОСТРОЙ  Авг.'!BX55:BY55,'[9]МЕТАЛЛОСТРОЙ  Сент.'!BX55:BY55,'[10]МЕТАЛЛОСТРОЙ  Окт.'!BX55:BY55+'[11]МЕТАЛЛОСТРОЙ  Нояб.'!BX55:BY55,'[11]МЕТАЛЛОСТРОЙ  Нояб.'!BX55:BY55,'[12]МЕТАЛЛОСТРОЙ  Дек.'!BX55:BY55)</f>
        <v>5.3980000000000006</v>
      </c>
      <c r="BZ60" s="57">
        <f>BZ62+BZ64+BZ66+BZ68+BZ70+BZ72</f>
        <v>8.1999999999999993</v>
      </c>
      <c r="CA60" s="58">
        <f>SUM('[1]МЕТАЛЛОСТРОЙ Янв.'!BZ55:CA55,'[2]МЕТАЛЛОСТРОЙ Февр.'!BZ55:CA55,'[3]МЕТАЛЛОСТРОЙ Март'!BZ55:CA55,'[4]МЕТАЛЛОСТРОЙ  Апр.'!BZ55:CA55,'[5]МЕТАЛЛОСТРОЙ Май'!BZ55:CA55,'[6]МЕТАЛЛОСТРОЙ Июнь'!BZ55:CA55,'[7]МЕТАЛЛОСТРОЙ  Июль'!BZ55:CA55,'[8]МЕТАЛЛОСТРОЙ  Авг.'!BZ55:CA55,'[9]МЕТАЛЛОСТРОЙ  Сент.'!BZ55:CA55,'[10]МЕТАЛЛОСТРОЙ  Окт.'!BZ55:CA55+'[11]МЕТАЛЛОСТРОЙ  Нояб.'!BZ55:CA55,'[11]МЕТАЛЛОСТРОЙ  Нояб.'!BZ55:CA55,'[12]МЕТАЛЛОСТРОЙ  Дек.'!BZ55:CA55)</f>
        <v>34.582000000000001</v>
      </c>
      <c r="CB60" s="57">
        <f>CB62+CB64+CB66+CB68+CB70+CB72</f>
        <v>65.7</v>
      </c>
      <c r="CC60" s="58">
        <f>SUM('[1]МЕТАЛЛОСТРОЙ Янв.'!CB55:CC55,'[2]МЕТАЛЛОСТРОЙ Февр.'!CB55:CC55,'[3]МЕТАЛЛОСТРОЙ Март'!CB55:CC55,'[4]МЕТАЛЛОСТРОЙ  Апр.'!CB55:CC55,'[5]МЕТАЛЛОСТРОЙ Май'!CB55:CC55,'[6]МЕТАЛЛОСТРОЙ Июнь'!CB55:CC55,'[7]МЕТАЛЛОСТРОЙ  Июль'!CB55:CC55,'[8]МЕТАЛЛОСТРОЙ  Авг.'!CB55:CC55,'[9]МЕТАЛЛОСТРОЙ  Сент.'!CB55:CC55,'[10]МЕТАЛЛОСТРОЙ  Окт.'!CB55:CC55+'[11]МЕТАЛЛОСТРОЙ  Нояб.'!CB55:CC55,'[11]МЕТАЛЛОСТРОЙ  Нояб.'!CB55:CC55,'[12]МЕТАЛЛОСТРОЙ  Дек.'!CB55:CC55)</f>
        <v>28.381</v>
      </c>
      <c r="CD60" s="57">
        <f>CD62+CD64+CD66+CD68+CD70+CD72</f>
        <v>8.1999999999999993</v>
      </c>
      <c r="CE60" s="58">
        <f>SUM('[1]МЕТАЛЛОСТРОЙ Янв.'!CD55:CE55,'[2]МЕТАЛЛОСТРОЙ Февр.'!CD55:CE55,'[3]МЕТАЛЛОСТРОЙ Март'!CD55:CE55,'[4]МЕТАЛЛОСТРОЙ  Апр.'!CD55:CE55,'[5]МЕТАЛЛОСТРОЙ Май'!CD55:CE55,'[6]МЕТАЛЛОСТРОЙ Июнь'!CD55:CE55,'[7]МЕТАЛЛОСТРОЙ  Июль'!CD55:CE55,'[8]МЕТАЛЛОСТРОЙ  Авг.'!CD55:CE55,'[9]МЕТАЛЛОСТРОЙ  Сент.'!CD55:CE55,'[10]МЕТАЛЛОСТРОЙ  Окт.'!CD55:CE55+'[11]МЕТАЛЛОСТРОЙ  Нояб.'!CD55:CE55,'[11]МЕТАЛЛОСТРОЙ  Нояб.'!CD55:CE55,'[12]МЕТАЛЛОСТРОЙ  Дек.'!CD55:CE55)</f>
        <v>67.621000000000009</v>
      </c>
      <c r="CF60" s="57">
        <f>CF62+CF64+CF66+CF68+CF70+CF72</f>
        <v>5.2</v>
      </c>
      <c r="CG60" s="58">
        <f>SUM('[1]МЕТАЛЛОСТРОЙ Янв.'!CF55:CG55,'[2]МЕТАЛЛОСТРОЙ Февр.'!CF55:CG55,'[3]МЕТАЛЛОСТРОЙ Март'!CF55:CG55,'[4]МЕТАЛЛОСТРОЙ  Апр.'!CF55:CG55,'[5]МЕТАЛЛОСТРОЙ Май'!CF55:CG55,'[6]МЕТАЛЛОСТРОЙ Июнь'!CF55:CG55,'[7]МЕТАЛЛОСТРОЙ  Июль'!CF55:CG55,'[8]МЕТАЛЛОСТРОЙ  Авг.'!CF55:CG55,'[9]МЕТАЛЛОСТРОЙ  Сент.'!CF55:CG55,'[10]МЕТАЛЛОСТРОЙ  Окт.'!CF55:CG55+'[11]МЕТАЛЛОСТРОЙ  Нояб.'!CF55:CG55,'[11]МЕТАЛЛОСТРОЙ  Нояб.'!CF55:CG55,'[12]МЕТАЛЛОСТРОЙ  Дек.'!CF55:CG55)</f>
        <v>7.1240000000000006</v>
      </c>
      <c r="CH60" s="57">
        <f>CH62+CH64+CH66+CH68+CH70+CH72</f>
        <v>63.2</v>
      </c>
      <c r="CI60" s="58">
        <f>SUM('[1]МЕТАЛЛОСТРОЙ Янв.'!CH55:CI55,'[2]МЕТАЛЛОСТРОЙ Февр.'!CH55:CI55,'[3]МЕТАЛЛОСТРОЙ Март'!CH55:CI55,'[4]МЕТАЛЛОСТРОЙ  Апр.'!CH55:CI55,'[5]МЕТАЛЛОСТРОЙ Май'!CH55:CI55,'[6]МЕТАЛЛОСТРОЙ Июнь'!CH55:CI55,'[7]МЕТАЛЛОСТРОЙ  Июль'!CH55:CI55,'[8]МЕТАЛЛОСТРОЙ  Авг.'!CH55:CI55,'[9]МЕТАЛЛОСТРОЙ  Сент.'!CH55:CI55,'[10]МЕТАЛЛОСТРОЙ  Окт.'!CH55:CI55+'[11]МЕТАЛЛОСТРОЙ  Нояб.'!CH55:CI55,'[11]МЕТАЛЛОСТРОЙ  Нояб.'!CH55:CI55,'[12]МЕТАЛЛОСТРОЙ  Дек.'!CH55:CI55)</f>
        <v>45.544000000000004</v>
      </c>
      <c r="CJ60" s="57">
        <f>CJ62+CJ64+CJ66+CJ68+CJ70+CJ72</f>
        <v>122.6</v>
      </c>
      <c r="CK60" s="58">
        <f>SUM('[1]МЕТАЛЛОСТРОЙ Янв.'!CJ55:CK55,'[2]МЕТАЛЛОСТРОЙ Февр.'!CJ55:CK55,'[3]МЕТАЛЛОСТРОЙ Март'!CJ55:CK55,'[4]МЕТАЛЛОСТРОЙ  Апр.'!CJ55:CK55,'[5]МЕТАЛЛОСТРОЙ Май'!CJ55:CK55,'[6]МЕТАЛЛОСТРОЙ Июнь'!CJ55:CK55,'[7]МЕТАЛЛОСТРОЙ  Июль'!CJ55:CK55,'[8]МЕТАЛЛОСТРОЙ  Авг.'!CJ55:CK55,'[9]МЕТАЛЛОСТРОЙ  Сент.'!CJ55:CK55,'[10]МЕТАЛЛОСТРОЙ  Окт.'!CJ55:CK55+'[11]МЕТАЛЛОСТРОЙ  Нояб.'!CJ55:CK55,'[11]МЕТАЛЛОСТРОЙ  Нояб.'!CJ55:CK55,'[12]МЕТАЛЛОСТРОЙ  Дек.'!CJ55:CK55)</f>
        <v>17.045999999999999</v>
      </c>
      <c r="CL60" s="57">
        <f>CL62+CL64+CL66+CL68+CL70+CL72</f>
        <v>15.7</v>
      </c>
      <c r="CM60" s="58">
        <f>SUM('[1]МЕТАЛЛОСТРОЙ Янв.'!CL55:CM55,'[2]МЕТАЛЛОСТРОЙ Февр.'!CL55:CM55,'[3]МЕТАЛЛОСТРОЙ Март'!CL55:CM55,'[4]МЕТАЛЛОСТРОЙ  Апр.'!CL55:CM55,'[5]МЕТАЛЛОСТРОЙ Май'!CL55:CM55,'[6]МЕТАЛЛОСТРОЙ Июнь'!CL55:CM55,'[7]МЕТАЛЛОСТРОЙ  Июль'!CL55:CM55,'[8]МЕТАЛЛОСТРОЙ  Авг.'!CL55:CM55,'[9]МЕТАЛЛОСТРОЙ  Сент.'!CL55:CM55,'[10]МЕТАЛЛОСТРОЙ  Окт.'!CL55:CM55+'[11]МЕТАЛЛОСТРОЙ  Нояб.'!CL55:CM55,'[11]МЕТАЛЛОСТРОЙ  Нояб.'!CL55:CM55,'[12]МЕТАЛЛОСТРОЙ  Дек.'!CL55:CM55)</f>
        <v>65.849999999999994</v>
      </c>
      <c r="CN60" s="57">
        <f>CN62+CN64+CN66+CN68+CN70+CN72</f>
        <v>5.9</v>
      </c>
      <c r="CO60" s="58">
        <f>SUM('[1]МЕТАЛЛОСТРОЙ Янв.'!CN55:CO55,'[2]МЕТАЛЛОСТРОЙ Февр.'!CN55:CO55,'[3]МЕТАЛЛОСТРОЙ Март'!CN55:CO55,'[4]МЕТАЛЛОСТРОЙ  Апр.'!CN55:CO55,'[5]МЕТАЛЛОСТРОЙ Май'!CN55:CO55,'[6]МЕТАЛЛОСТРОЙ Июнь'!CN55:CO55,'[7]МЕТАЛЛОСТРОЙ  Июль'!CN55:CO55,'[8]МЕТАЛЛОСТРОЙ  Авг.'!CN55:CO55,'[9]МЕТАЛЛОСТРОЙ  Сент.'!CN55:CO55,'[10]МЕТАЛЛОСТРОЙ  Окт.'!CN55:CO55+'[11]МЕТАЛЛОСТРОЙ  Нояб.'!CN55:CO55,'[11]МЕТАЛЛОСТРОЙ  Нояб.'!CN55:CO55,'[12]МЕТАЛЛОСТРОЙ  Дек.'!CN55:CO55)</f>
        <v>73.625000000000014</v>
      </c>
      <c r="CQ60" s="93">
        <f>E60+G60+I60+K60+M60+O60+Q60+S60+U60+W60+Y60+AA60+AC60+AE60+AG60+AI60+AK60+AM60+AO60+AQ60+AS60+AU60+AW60+AY60+BA60+BC60+BE60+BG60+BI60+BK60+BM60+BO60+BQ60+BS60+BU60+BW60+BY60+CA60+CC60+CE60+CG60+CI60+CK60+CM60+CO60</f>
        <v>2523.319</v>
      </c>
    </row>
    <row r="61" spans="1:95" ht="15.95" customHeight="1" x14ac:dyDescent="0.25">
      <c r="A61" s="215" t="s">
        <v>48</v>
      </c>
      <c r="B61" s="232" t="s">
        <v>41</v>
      </c>
      <c r="C61" s="21" t="s">
        <v>64</v>
      </c>
      <c r="D61" s="43"/>
      <c r="E61" s="48">
        <f>SUM('[1]МЕТАЛЛОСТРОЙ Янв.'!D56:E56,'[2]МЕТАЛЛОСТРОЙ Февр.'!D56:E56,'[3]МЕТАЛЛОСТРОЙ Март'!D56:E56,'[4]МЕТАЛЛОСТРОЙ  Апр.'!D56:E56,'[5]МЕТАЛЛОСТРОЙ Май'!D56:E56,'[6]МЕТАЛЛОСТРОЙ Июнь'!D56:E56,'[7]МЕТАЛЛОСТРОЙ  Июль'!D56:E56,'[8]МЕТАЛЛОСТРОЙ  Авг.'!D56:E56,'[9]МЕТАЛЛОСТРОЙ  Сент.'!D56:E56,'[10]МЕТАЛЛОСТРОЙ  Окт.'!D56:E56+'[11]МЕТАЛЛОСТРОЙ  Нояб.'!D56:E56,'[11]МЕТАЛЛОСТРОЙ  Нояб.'!D56:E56,'[12]МЕТАЛЛОСТРОЙ  Дек.'!D56:E56)</f>
        <v>0</v>
      </c>
      <c r="F61" s="43"/>
      <c r="G61" s="48">
        <f>SUM('[1]МЕТАЛЛОСТРОЙ Янв.'!F56:G56,'[2]МЕТАЛЛОСТРОЙ Февр.'!F56:G56,'[3]МЕТАЛЛОСТРОЙ Март'!F56:G56,'[4]МЕТАЛЛОСТРОЙ  Апр.'!F56:G56,'[5]МЕТАЛЛОСТРОЙ Май'!F56:G56,'[6]МЕТАЛЛОСТРОЙ Июнь'!F56:G56,'[7]МЕТАЛЛОСТРОЙ  Июль'!F56:G56,'[8]МЕТАЛЛОСТРОЙ  Авг.'!F56:G56,'[9]МЕТАЛЛОСТРОЙ  Сент.'!F56:G56,'[10]МЕТАЛЛОСТРОЙ  Окт.'!F56:G56+'[11]МЕТАЛЛОСТРОЙ  Нояб.'!F56:G56,'[11]МЕТАЛЛОСТРОЙ  Нояб.'!F56:G56,'[12]МЕТАЛЛОСТРОЙ  Дек.'!F56:G56)</f>
        <v>0</v>
      </c>
      <c r="H61" s="43"/>
      <c r="I61" s="48">
        <f>SUM('[1]МЕТАЛЛОСТРОЙ Янв.'!H56:I56,'[2]МЕТАЛЛОСТРОЙ Февр.'!H56:I56,'[3]МЕТАЛЛОСТРОЙ Март'!H56:I56,'[4]МЕТАЛЛОСТРОЙ  Апр.'!H56:I56,'[5]МЕТАЛЛОСТРОЙ Май'!H56:I56,'[6]МЕТАЛЛОСТРОЙ Июнь'!H56:I56,'[7]МЕТАЛЛОСТРОЙ  Июль'!H56:I56,'[8]МЕТАЛЛОСТРОЙ  Авг.'!H56:I56,'[9]МЕТАЛЛОСТРОЙ  Сент.'!H56:I56,'[10]МЕТАЛЛОСТРОЙ  Окт.'!H56:I56+'[11]МЕТАЛЛОСТРОЙ  Нояб.'!H56:I56,'[11]МЕТАЛЛОСТРОЙ  Нояб.'!H56:I56,'[12]МЕТАЛЛОСТРОЙ  Дек.'!H56:I56)</f>
        <v>0</v>
      </c>
      <c r="J61" s="43"/>
      <c r="K61" s="48">
        <f>SUM('[1]МЕТАЛЛОСТРОЙ Янв.'!J56:K56,'[2]МЕТАЛЛОСТРОЙ Февр.'!J56:K56,'[3]МЕТАЛЛОСТРОЙ Март'!J56:K56,'[4]МЕТАЛЛОСТРОЙ  Апр.'!J56:K56,'[5]МЕТАЛЛОСТРОЙ Май'!J56:K56,'[6]МЕТАЛЛОСТРОЙ Июнь'!J56:K56,'[7]МЕТАЛЛОСТРОЙ  Июль'!J56:K56,'[8]МЕТАЛЛОСТРОЙ  Авг.'!J56:K56,'[9]МЕТАЛЛОСТРОЙ  Сент.'!J56:K56,'[10]МЕТАЛЛОСТРОЙ  Окт.'!J56:K56+'[11]МЕТАЛЛОСТРОЙ  Нояб.'!J56:K56,'[11]МЕТАЛЛОСТРОЙ  Нояб.'!J56:K56,'[12]МЕТАЛЛОСТРОЙ  Дек.'!J56:K56)</f>
        <v>0</v>
      </c>
      <c r="L61" s="43"/>
      <c r="M61" s="48">
        <f>SUM('[1]МЕТАЛЛОСТРОЙ Янв.'!L56:M56,'[2]МЕТАЛЛОСТРОЙ Февр.'!L56:M56,'[3]МЕТАЛЛОСТРОЙ Март'!L56:M56,'[4]МЕТАЛЛОСТРОЙ  Апр.'!L56:M56,'[5]МЕТАЛЛОСТРОЙ Май'!L56:M56,'[6]МЕТАЛЛОСТРОЙ Июнь'!L56:M56,'[7]МЕТАЛЛОСТРОЙ  Июль'!L56:M56,'[8]МЕТАЛЛОСТРОЙ  Авг.'!L56:M56,'[9]МЕТАЛЛОСТРОЙ  Сент.'!L56:M56,'[10]МЕТАЛЛОСТРОЙ  Окт.'!L56:M56+'[11]МЕТАЛЛОСТРОЙ  Нояб.'!L56:M56,'[11]МЕТАЛЛОСТРОЙ  Нояб.'!L56:M56,'[12]МЕТАЛЛОСТРОЙ  Дек.'!L56:M56)</f>
        <v>0</v>
      </c>
      <c r="N61" s="43">
        <v>9</v>
      </c>
      <c r="O61" s="48">
        <f>SUM('[1]МЕТАЛЛОСТРОЙ Янв.'!N56:O56,'[2]МЕТАЛЛОСТРОЙ Февр.'!N56:O56,'[3]МЕТАЛЛОСТРОЙ Март'!N56:O56,'[4]МЕТАЛЛОСТРОЙ  Апр.'!N56:O56,'[5]МЕТАЛЛОСТРОЙ Май'!N56:O56,'[6]МЕТАЛЛОСТРОЙ Июнь'!N56:O56,'[7]МЕТАЛЛОСТРОЙ  Июль'!N56:O56,'[8]МЕТАЛЛОСТРОЙ  Авг.'!N56:O56,'[9]МЕТАЛЛОСТРОЙ  Сент.'!N56:O56,'[10]МЕТАЛЛОСТРОЙ  Окт.'!N56:O56+'[11]МЕТАЛЛОСТРОЙ  Нояб.'!N56:O56,'[11]МЕТАЛЛОСТРОЙ  Нояб.'!N56:O56,'[12]МЕТАЛЛОСТРОЙ  Дек.'!N56:O56)</f>
        <v>12</v>
      </c>
      <c r="P61" s="43"/>
      <c r="Q61" s="48">
        <f>SUM('[1]МЕТАЛЛОСТРОЙ Янв.'!P56:Q56,'[2]МЕТАЛЛОСТРОЙ Февр.'!P56:Q56,'[3]МЕТАЛЛОСТРОЙ Март'!P56:Q56,'[4]МЕТАЛЛОСТРОЙ  Апр.'!P56:Q56,'[5]МЕТАЛЛОСТРОЙ Май'!P56:Q56,'[6]МЕТАЛЛОСТРОЙ Июнь'!P56:Q56,'[7]МЕТАЛЛОСТРОЙ  Июль'!P56:Q56,'[8]МЕТАЛЛОСТРОЙ  Авг.'!P56:Q56,'[9]МЕТАЛЛОСТРОЙ  Сент.'!P56:Q56,'[10]МЕТАЛЛОСТРОЙ  Окт.'!P56:Q56+'[11]МЕТАЛЛОСТРОЙ  Нояб.'!P56:Q56,'[11]МЕТАЛЛОСТРОЙ  Нояб.'!P56:Q56,'[12]МЕТАЛЛОСТРОЙ  Дек.'!P56:Q56)</f>
        <v>0</v>
      </c>
      <c r="R61" s="43"/>
      <c r="S61" s="48">
        <f>SUM('[1]МЕТАЛЛОСТРОЙ Янв.'!R56:S56,'[2]МЕТАЛЛОСТРОЙ Февр.'!R56:S56,'[3]МЕТАЛЛОСТРОЙ Март'!R56:S56,'[4]МЕТАЛЛОСТРОЙ  Апр.'!R56:S56,'[5]МЕТАЛЛОСТРОЙ Май'!R56:S56,'[6]МЕТАЛЛОСТРОЙ Июнь'!R56:S56,'[7]МЕТАЛЛОСТРОЙ  Июль'!R56:S56,'[8]МЕТАЛЛОСТРОЙ  Авг.'!R56:S56,'[9]МЕТАЛЛОСТРОЙ  Сент.'!R56:S56,'[10]МЕТАЛЛОСТРОЙ  Окт.'!R56:S56+'[11]МЕТАЛЛОСТРОЙ  Нояб.'!R56:S56,'[11]МЕТАЛЛОСТРОЙ  Нояб.'!R56:S56,'[12]МЕТАЛЛОСТРОЙ  Дек.'!R56:S56)</f>
        <v>0</v>
      </c>
      <c r="T61" s="43"/>
      <c r="U61" s="48">
        <f>SUM('[1]МЕТАЛЛОСТРОЙ Янв.'!T56:U56,'[2]МЕТАЛЛОСТРОЙ Февр.'!T56:U56,'[3]МЕТАЛЛОСТРОЙ Март'!T56:U56,'[4]МЕТАЛЛОСТРОЙ  Апр.'!T56:U56,'[5]МЕТАЛЛОСТРОЙ Май'!T56:U56,'[6]МЕТАЛЛОСТРОЙ Июнь'!T56:U56,'[7]МЕТАЛЛОСТРОЙ  Июль'!T56:U56,'[8]МЕТАЛЛОСТРОЙ  Авг.'!T56:U56,'[9]МЕТАЛЛОСТРОЙ  Сент.'!T56:U56,'[10]МЕТАЛЛОСТРОЙ  Окт.'!T56:U56+'[11]МЕТАЛЛОСТРОЙ  Нояб.'!T56:U56,'[11]МЕТАЛЛОСТРОЙ  Нояб.'!T56:U56,'[12]МЕТАЛЛОСТРОЙ  Дек.'!T56:U56)</f>
        <v>0</v>
      </c>
      <c r="V61" s="43"/>
      <c r="W61" s="48">
        <f>SUM('[1]МЕТАЛЛОСТРОЙ Янв.'!V56:W56,'[2]МЕТАЛЛОСТРОЙ Февр.'!V56:W56,'[3]МЕТАЛЛОСТРОЙ Март'!V56:W56,'[4]МЕТАЛЛОСТРОЙ  Апр.'!V56:W56,'[5]МЕТАЛЛОСТРОЙ Май'!V56:W56,'[6]МЕТАЛЛОСТРОЙ Июнь'!V56:W56,'[7]МЕТАЛЛОСТРОЙ  Июль'!V56:W56,'[8]МЕТАЛЛОСТРОЙ  Авг.'!V56:W56,'[9]МЕТАЛЛОСТРОЙ  Сент.'!V56:W56,'[10]МЕТАЛЛОСТРОЙ  Окт.'!V56:W56+'[11]МЕТАЛЛОСТРОЙ  Нояб.'!V56:W56,'[11]МЕТАЛЛОСТРОЙ  Нояб.'!V56:W56,'[12]МЕТАЛЛОСТРОЙ  Дек.'!V56:W56)</f>
        <v>0</v>
      </c>
      <c r="X61" s="43"/>
      <c r="Y61" s="48">
        <f>SUM('[1]МЕТАЛЛОСТРОЙ Янв.'!X56:Y56,'[2]МЕТАЛЛОСТРОЙ Февр.'!X56:Y56,'[3]МЕТАЛЛОСТРОЙ Март'!X56:Y56,'[4]МЕТАЛЛОСТРОЙ  Апр.'!X56:Y56,'[5]МЕТАЛЛОСТРОЙ Май'!X56:Y56,'[6]МЕТАЛЛОСТРОЙ Июнь'!X56:Y56,'[7]МЕТАЛЛОСТРОЙ  Июль'!X56:Y56,'[8]МЕТАЛЛОСТРОЙ  Авг.'!X56:Y56,'[9]МЕТАЛЛОСТРОЙ  Сент.'!X56:Y56,'[10]МЕТАЛЛОСТРОЙ  Окт.'!X56:Y56+'[11]МЕТАЛЛОСТРОЙ  Нояб.'!X56:Y56,'[11]МЕТАЛЛОСТРОЙ  Нояб.'!X56:Y56,'[12]МЕТАЛЛОСТРОЙ  Дек.'!X56:Y56)</f>
        <v>0</v>
      </c>
      <c r="Z61" s="43"/>
      <c r="AA61" s="48">
        <f>SUM('[1]МЕТАЛЛОСТРОЙ Янв.'!Z56:AA56,'[2]МЕТАЛЛОСТРОЙ Февр.'!Z56:AA56,'[3]МЕТАЛЛОСТРОЙ Март'!Z56:AA56,'[4]МЕТАЛЛОСТРОЙ  Апр.'!Z56:AA56,'[5]МЕТАЛЛОСТРОЙ Май'!Z56:AA56,'[6]МЕТАЛЛОСТРОЙ Июнь'!Z56:AA56,'[7]МЕТАЛЛОСТРОЙ  Июль'!Z56:AA56,'[8]МЕТАЛЛОСТРОЙ  Авг.'!Z56:AA56,'[9]МЕТАЛЛОСТРОЙ  Сент.'!Z56:AA56,'[10]МЕТАЛЛОСТРОЙ  Окт.'!Z56:AA56+'[11]МЕТАЛЛОСТРОЙ  Нояб.'!Z56:AA56,'[11]МЕТАЛЛОСТРОЙ  Нояб.'!Z56:AA56,'[12]МЕТАЛЛОСТРОЙ  Дек.'!Z56:AA56)</f>
        <v>0</v>
      </c>
      <c r="AB61" s="43"/>
      <c r="AC61" s="48">
        <f>SUM('[1]МЕТАЛЛОСТРОЙ Янв.'!AB56:AC56,'[2]МЕТАЛЛОСТРОЙ Февр.'!AB56:AC56,'[3]МЕТАЛЛОСТРОЙ Март'!AB56:AC56,'[4]МЕТАЛЛОСТРОЙ  Апр.'!AB56:AC56,'[5]МЕТАЛЛОСТРОЙ Май'!AB56:AC56,'[6]МЕТАЛЛОСТРОЙ Июнь'!AB56:AC56,'[7]МЕТАЛЛОСТРОЙ  Июль'!AB56:AC56,'[8]МЕТАЛЛОСТРОЙ  Авг.'!AB56:AC56,'[9]МЕТАЛЛОСТРОЙ  Сент.'!AB56:AC56,'[10]МЕТАЛЛОСТРОЙ  Окт.'!AB56:AC56+'[11]МЕТАЛЛОСТРОЙ  Нояб.'!AB56:AC56,'[11]МЕТАЛЛОСТРОЙ  Нояб.'!AB56:AC56,'[12]МЕТАЛЛОСТРОЙ  Дек.'!AB56:AC56)</f>
        <v>0</v>
      </c>
      <c r="AD61" s="43"/>
      <c r="AE61" s="48">
        <f>SUM('[1]МЕТАЛЛОСТРОЙ Янв.'!AD56:AE56,'[2]МЕТАЛЛОСТРОЙ Февр.'!AD56:AE56,'[3]МЕТАЛЛОСТРОЙ Март'!AD56:AE56,'[4]МЕТАЛЛОСТРОЙ  Апр.'!AD56:AE56,'[5]МЕТАЛЛОСТРОЙ Май'!AD56:AE56,'[6]МЕТАЛЛОСТРОЙ Июнь'!AD56:AE56,'[7]МЕТАЛЛОСТРОЙ  Июль'!AD56:AE56,'[8]МЕТАЛЛОСТРОЙ  Авг.'!AD56:AE56,'[9]МЕТАЛЛОСТРОЙ  Сент.'!AD56:AE56,'[10]МЕТАЛЛОСТРОЙ  Окт.'!AD56:AE56+'[11]МЕТАЛЛОСТРОЙ  Нояб.'!AD56:AE56,'[11]МЕТАЛЛОСТРОЙ  Нояб.'!AD56:AE56,'[12]МЕТАЛЛОСТРОЙ  Дек.'!AD56:AE56)</f>
        <v>0</v>
      </c>
      <c r="AF61" s="43"/>
      <c r="AG61" s="48">
        <f>SUM('[1]МЕТАЛЛОСТРОЙ Янв.'!AF56:AG56,'[2]МЕТАЛЛОСТРОЙ Февр.'!AF56:AG56,'[3]МЕТАЛЛОСТРОЙ Март'!AF56:AG56,'[4]МЕТАЛЛОСТРОЙ  Апр.'!AF56:AG56,'[5]МЕТАЛЛОСТРОЙ Май'!AF56:AG56,'[6]МЕТАЛЛОСТРОЙ Июнь'!AF56:AG56,'[7]МЕТАЛЛОСТРОЙ  Июль'!AF56:AG56,'[8]МЕТАЛЛОСТРОЙ  Авг.'!AF56:AG56,'[9]МЕТАЛЛОСТРОЙ  Сент.'!AF56:AG56,'[10]МЕТАЛЛОСТРОЙ  Окт.'!AF56:AG56+'[11]МЕТАЛЛОСТРОЙ  Нояб.'!AF56:AG56,'[11]МЕТАЛЛОСТРОЙ  Нояб.'!AF56:AG56,'[12]МЕТАЛЛОСТРОЙ  Дек.'!AF56:AG56)</f>
        <v>0</v>
      </c>
      <c r="AH61" s="43"/>
      <c r="AI61" s="48">
        <f>SUM('[1]МЕТАЛЛОСТРОЙ Янв.'!AH56:AI56,'[2]МЕТАЛЛОСТРОЙ Февр.'!AH56:AI56,'[3]МЕТАЛЛОСТРОЙ Март'!AH56:AI56,'[4]МЕТАЛЛОСТРОЙ  Апр.'!AH56:AI56,'[5]МЕТАЛЛОСТРОЙ Май'!AH56:AI56,'[6]МЕТАЛЛОСТРОЙ Июнь'!AH56:AI56,'[7]МЕТАЛЛОСТРОЙ  Июль'!AH56:AI56,'[8]МЕТАЛЛОСТРОЙ  Авг.'!AH56:AI56,'[9]МЕТАЛЛОСТРОЙ  Сент.'!AH56:AI56,'[10]МЕТАЛЛОСТРОЙ  Окт.'!AH56:AI56+'[11]МЕТАЛЛОСТРОЙ  Нояб.'!AH56:AI56,'[11]МЕТАЛЛОСТРОЙ  Нояб.'!AH56:AI56,'[12]МЕТАЛЛОСТРОЙ  Дек.'!AH56:AI56)</f>
        <v>0</v>
      </c>
      <c r="AJ61" s="43"/>
      <c r="AK61" s="48">
        <f>SUM('[1]МЕТАЛЛОСТРОЙ Янв.'!AJ56:AK56,'[2]МЕТАЛЛОСТРОЙ Февр.'!AJ56:AK56,'[3]МЕТАЛЛОСТРОЙ Март'!AJ56:AK56,'[4]МЕТАЛЛОСТРОЙ  Апр.'!AJ56:AK56,'[5]МЕТАЛЛОСТРОЙ Май'!AJ56:AK56,'[6]МЕТАЛЛОСТРОЙ Июнь'!AJ56:AK56,'[7]МЕТАЛЛОСТРОЙ  Июль'!AJ56:AK56,'[8]МЕТАЛЛОСТРОЙ  Авг.'!AJ56:AK56,'[9]МЕТАЛЛОСТРОЙ  Сент.'!AJ56:AK56,'[10]МЕТАЛЛОСТРОЙ  Окт.'!AJ56:AK56+'[11]МЕТАЛЛОСТРОЙ  Нояб.'!AJ56:AK56,'[11]МЕТАЛЛОСТРОЙ  Нояб.'!AJ56:AK56,'[12]МЕТАЛЛОСТРОЙ  Дек.'!AJ56:AK56)</f>
        <v>0</v>
      </c>
      <c r="AL61" s="43"/>
      <c r="AM61" s="48">
        <f>SUM('[1]МЕТАЛЛОСТРОЙ Янв.'!AL56:AM56,'[2]МЕТАЛЛОСТРОЙ Февр.'!AL56:AM56,'[3]МЕТАЛЛОСТРОЙ Март'!AL56:AM56,'[4]МЕТАЛЛОСТРОЙ  Апр.'!AL56:AM56,'[5]МЕТАЛЛОСТРОЙ Май'!AL56:AM56,'[6]МЕТАЛЛОСТРОЙ Июнь'!AL56:AM56,'[7]МЕТАЛЛОСТРОЙ  Июль'!AL56:AM56,'[8]МЕТАЛЛОСТРОЙ  Авг.'!AL56:AM56,'[9]МЕТАЛЛОСТРОЙ  Сент.'!AL56:AM56,'[10]МЕТАЛЛОСТРОЙ  Окт.'!AL56:AM56+'[11]МЕТАЛЛОСТРОЙ  Нояб.'!AL56:AM56,'[11]МЕТАЛЛОСТРОЙ  Нояб.'!AL56:AM56,'[12]МЕТАЛЛОСТРОЙ  Дек.'!AL56:AM56)</f>
        <v>5</v>
      </c>
      <c r="AN61" s="43">
        <v>15</v>
      </c>
      <c r="AO61" s="48">
        <f>SUM('[1]МЕТАЛЛОСТРОЙ Янв.'!AN56:AO56,'[2]МЕТАЛЛОСТРОЙ Февр.'!AN56:AO56,'[3]МЕТАЛЛОСТРОЙ Март'!AN56:AO56,'[4]МЕТАЛЛОСТРОЙ  Апр.'!AN56:AO56,'[5]МЕТАЛЛОСТРОЙ Май'!AN56:AO56,'[6]МЕТАЛЛОСТРОЙ Июнь'!AN56:AO56,'[7]МЕТАЛЛОСТРОЙ  Июль'!AN56:AO56,'[8]МЕТАЛЛОСТРОЙ  Авг.'!AN56:AO56,'[9]МЕТАЛЛОСТРОЙ  Сент.'!AN56:AO56,'[10]МЕТАЛЛОСТРОЙ  Окт.'!AN56:AO56+'[11]МЕТАЛЛОСТРОЙ  Нояб.'!AN56:AO56,'[11]МЕТАЛЛОСТРОЙ  Нояб.'!AN56:AO56,'[12]МЕТАЛЛОСТРОЙ  Дек.'!AN56:AO56)</f>
        <v>9.5</v>
      </c>
      <c r="AP61" s="43"/>
      <c r="AQ61" s="48">
        <f>SUM('[1]МЕТАЛЛОСТРОЙ Янв.'!AP56:AQ56,'[2]МЕТАЛЛОСТРОЙ Февр.'!AP56:AQ56,'[3]МЕТАЛЛОСТРОЙ Март'!AP56:AQ56,'[4]МЕТАЛЛОСТРОЙ  Апр.'!AP56:AQ56,'[5]МЕТАЛЛОСТРОЙ Май'!AP56:AQ56,'[6]МЕТАЛЛОСТРОЙ Июнь'!AP56:AQ56,'[7]МЕТАЛЛОСТРОЙ  Июль'!AP56:AQ56,'[8]МЕТАЛЛОСТРОЙ  Авг.'!AP56:AQ56,'[9]МЕТАЛЛОСТРОЙ  Сент.'!AP56:AQ56,'[10]МЕТАЛЛОСТРОЙ  Окт.'!AP56:AQ56+'[11]МЕТАЛЛОСТРОЙ  Нояб.'!AP56:AQ56,'[11]МЕТАЛЛОСТРОЙ  Нояб.'!AP56:AQ56,'[12]МЕТАЛЛОСТРОЙ  Дек.'!AP56:AQ56)</f>
        <v>0</v>
      </c>
      <c r="AR61" s="43"/>
      <c r="AS61" s="48">
        <f>SUM('[1]МЕТАЛЛОСТРОЙ Янв.'!AR56:AS56,'[2]МЕТАЛЛОСТРОЙ Февр.'!AR56:AS56,'[3]МЕТАЛЛОСТРОЙ Март'!AR56:AS56,'[4]МЕТАЛЛОСТРОЙ  Апр.'!AR56:AS56,'[5]МЕТАЛЛОСТРОЙ Май'!AR56:AS56,'[6]МЕТАЛЛОСТРОЙ Июнь'!AR56:AS56,'[7]МЕТАЛЛОСТРОЙ  Июль'!AR56:AS56,'[8]МЕТАЛЛОСТРОЙ  Авг.'!AR56:AS56,'[9]МЕТАЛЛОСТРОЙ  Сент.'!AR56:AS56,'[10]МЕТАЛЛОСТРОЙ  Окт.'!AR56:AS56+'[11]МЕТАЛЛОСТРОЙ  Нояб.'!AR56:AS56,'[11]МЕТАЛЛОСТРОЙ  Нояб.'!AR56:AS56,'[12]МЕТАЛЛОСТРОЙ  Дек.'!AR56:AS56)</f>
        <v>0</v>
      </c>
      <c r="AT61" s="43"/>
      <c r="AU61" s="48">
        <f>SUM('[1]МЕТАЛЛОСТРОЙ Янв.'!AT56:AU56,'[2]МЕТАЛЛОСТРОЙ Февр.'!AT56:AU56,'[3]МЕТАЛЛОСТРОЙ Март'!AT56:AU56,'[4]МЕТАЛЛОСТРОЙ  Апр.'!AT56:AU56,'[5]МЕТАЛЛОСТРОЙ Май'!AT56:AU56,'[6]МЕТАЛЛОСТРОЙ Июнь'!AT56:AU56,'[7]МЕТАЛЛОСТРОЙ  Июль'!AT56:AU56,'[8]МЕТАЛЛОСТРОЙ  Авг.'!AT56:AU56,'[9]МЕТАЛЛОСТРОЙ  Сент.'!AT56:AU56,'[10]МЕТАЛЛОСТРОЙ  Окт.'!AT56:AU56+'[11]МЕТАЛЛОСТРОЙ  Нояб.'!AT56:AU56,'[11]МЕТАЛЛОСТРОЙ  Нояб.'!AT56:AU56,'[12]МЕТАЛЛОСТРОЙ  Дек.'!AT56:AU56)</f>
        <v>0</v>
      </c>
      <c r="AV61" s="43"/>
      <c r="AW61" s="48">
        <f>SUM('[1]МЕТАЛЛОСТРОЙ Янв.'!AV56:AW56,'[2]МЕТАЛЛОСТРОЙ Февр.'!AV56:AW56,'[3]МЕТАЛЛОСТРОЙ Март'!AV56:AW56,'[4]МЕТАЛЛОСТРОЙ  Апр.'!AV56:AW56,'[5]МЕТАЛЛОСТРОЙ Май'!AV56:AW56,'[6]МЕТАЛЛОСТРОЙ Июнь'!AV56:AW56,'[7]МЕТАЛЛОСТРОЙ  Июль'!AV56:AW56,'[8]МЕТАЛЛОСТРОЙ  Авг.'!AV56:AW56,'[9]МЕТАЛЛОСТРОЙ  Сент.'!AV56:AW56,'[10]МЕТАЛЛОСТРОЙ  Окт.'!AV56:AW56+'[11]МЕТАЛЛОСТРОЙ  Нояб.'!AV56:AW56,'[11]МЕТАЛЛОСТРОЙ  Нояб.'!AV56:AW56,'[12]МЕТАЛЛОСТРОЙ  Дек.'!AV56:AW56)</f>
        <v>0</v>
      </c>
      <c r="AX61" s="43"/>
      <c r="AY61" s="48">
        <f>SUM('[1]МЕТАЛЛОСТРОЙ Янв.'!AX56:AY56,'[2]МЕТАЛЛОСТРОЙ Февр.'!AX56:AY56,'[3]МЕТАЛЛОСТРОЙ Март'!AX56:AY56,'[4]МЕТАЛЛОСТРОЙ  Апр.'!AX56:AY56,'[5]МЕТАЛЛОСТРОЙ Май'!AX56:AY56,'[6]МЕТАЛЛОСТРОЙ Июнь'!AX56:AY56,'[7]МЕТАЛЛОСТРОЙ  Июль'!AX56:AY56,'[8]МЕТАЛЛОСТРОЙ  Авг.'!AX56:AY56,'[9]МЕТАЛЛОСТРОЙ  Сент.'!AX56:AY56,'[10]МЕТАЛЛОСТРОЙ  Окт.'!AX56:AY56+'[11]МЕТАЛЛОСТРОЙ  Нояб.'!AX56:AY56,'[11]МЕТАЛЛОСТРОЙ  Нояб.'!AX56:AY56,'[12]МЕТАЛЛОСТРОЙ  Дек.'!AX56:AY56)</f>
        <v>0</v>
      </c>
      <c r="AZ61" s="43"/>
      <c r="BA61" s="48">
        <f>SUM('[1]МЕТАЛЛОСТРОЙ Янв.'!AZ56:BA56,'[2]МЕТАЛЛОСТРОЙ Февр.'!AZ56:BA56,'[3]МЕТАЛЛОСТРОЙ Март'!AZ56:BA56,'[4]МЕТАЛЛОСТРОЙ  Апр.'!AZ56:BA56,'[5]МЕТАЛЛОСТРОЙ Май'!AZ56:BA56,'[6]МЕТАЛЛОСТРОЙ Июнь'!AZ56:BA56,'[7]МЕТАЛЛОСТРОЙ  Июль'!AZ56:BA56,'[8]МЕТАЛЛОСТРОЙ  Авг.'!AZ56:BA56,'[9]МЕТАЛЛОСТРОЙ  Сент.'!AZ56:BA56,'[10]МЕТАЛЛОСТРОЙ  Окт.'!AZ56:BA56+'[11]МЕТАЛЛОСТРОЙ  Нояб.'!AZ56:BA56,'[11]МЕТАЛЛОСТРОЙ  Нояб.'!AZ56:BA56,'[12]МЕТАЛЛОСТРОЙ  Дек.'!AZ56:BA56)</f>
        <v>0</v>
      </c>
      <c r="BB61" s="43"/>
      <c r="BC61" s="48">
        <f>SUM('[1]МЕТАЛЛОСТРОЙ Янв.'!BB56:BC56,'[2]МЕТАЛЛОСТРОЙ Февр.'!BB56:BC56,'[3]МЕТАЛЛОСТРОЙ Март'!BB56:BC56,'[4]МЕТАЛЛОСТРОЙ  Апр.'!BB56:BC56,'[5]МЕТАЛЛОСТРОЙ Май'!BB56:BC56,'[6]МЕТАЛЛОСТРОЙ Июнь'!BB56:BC56,'[7]МЕТАЛЛОСТРОЙ  Июль'!BB56:BC56,'[8]МЕТАЛЛОСТРОЙ  Авг.'!BB56:BC56,'[9]МЕТАЛЛОСТРОЙ  Сент.'!BB56:BC56,'[10]МЕТАЛЛОСТРОЙ  Окт.'!BB56:BC56+'[11]МЕТАЛЛОСТРОЙ  Нояб.'!BB56:BC56,'[11]МЕТАЛЛОСТРОЙ  Нояб.'!BB56:BC56,'[12]МЕТАЛЛОСТРОЙ  Дек.'!BB56:BC56)</f>
        <v>0</v>
      </c>
      <c r="BD61" s="43"/>
      <c r="BE61" s="48">
        <f>SUM('[1]МЕТАЛЛОСТРОЙ Янв.'!BD56:BE56,'[2]МЕТАЛЛОСТРОЙ Февр.'!BD56:BE56,'[3]МЕТАЛЛОСТРОЙ Март'!BD56:BE56,'[4]МЕТАЛЛОСТРОЙ  Апр.'!BD56:BE56,'[5]МЕТАЛЛОСТРОЙ Май'!BD56:BE56,'[6]МЕТАЛЛОСТРОЙ Июнь'!BD56:BE56,'[7]МЕТАЛЛОСТРОЙ  Июль'!BD56:BE56,'[8]МЕТАЛЛОСТРОЙ  Авг.'!BD56:BE56,'[9]МЕТАЛЛОСТРОЙ  Сент.'!BD56:BE56,'[10]МЕТАЛЛОСТРОЙ  Окт.'!BD56:BE56+'[11]МЕТАЛЛОСТРОЙ  Нояб.'!BD56:BE56,'[11]МЕТАЛЛОСТРОЙ  Нояб.'!BD56:BE56,'[12]МЕТАЛЛОСТРОЙ  Дек.'!BD56:BE56)</f>
        <v>0</v>
      </c>
      <c r="BF61" s="43"/>
      <c r="BG61" s="48">
        <f>SUM('[1]МЕТАЛЛОСТРОЙ Янв.'!BF56:BG56,'[2]МЕТАЛЛОСТРОЙ Февр.'!BF56:BG56,'[3]МЕТАЛЛОСТРОЙ Март'!BF56:BG56,'[4]МЕТАЛЛОСТРОЙ  Апр.'!BF56:BG56,'[5]МЕТАЛЛОСТРОЙ Май'!BF56:BG56,'[6]МЕТАЛЛОСТРОЙ Июнь'!BF56:BG56,'[7]МЕТАЛЛОСТРОЙ  Июль'!BF56:BG56,'[8]МЕТАЛЛОСТРОЙ  Авг.'!BF56:BG56,'[9]МЕТАЛЛОСТРОЙ  Сент.'!BF56:BG56,'[10]МЕТАЛЛОСТРОЙ  Окт.'!BF56:BG56+'[11]МЕТАЛЛОСТРОЙ  Нояб.'!BF56:BG56,'[11]МЕТАЛЛОСТРОЙ  Нояб.'!BF56:BG56,'[12]МЕТАЛЛОСТРОЙ  Дек.'!BF56:BG56)</f>
        <v>0</v>
      </c>
      <c r="BH61" s="43"/>
      <c r="BI61" s="48">
        <f>SUM('[1]МЕТАЛЛОСТРОЙ Янв.'!BH56:BI56,'[2]МЕТАЛЛОСТРОЙ Февр.'!BH56:BI56,'[3]МЕТАЛЛОСТРОЙ Март'!BH56:BI56,'[4]МЕТАЛЛОСТРОЙ  Апр.'!BH56:BI56,'[5]МЕТАЛЛОСТРОЙ Май'!BH56:BI56,'[6]МЕТАЛЛОСТРОЙ Июнь'!BH56:BI56,'[7]МЕТАЛЛОСТРОЙ  Июль'!BH56:BI56,'[8]МЕТАЛЛОСТРОЙ  Авг.'!BH56:BI56,'[9]МЕТАЛЛОСТРОЙ  Сент.'!BH56:BI56,'[10]МЕТАЛЛОСТРОЙ  Окт.'!BH56:BI56+'[11]МЕТАЛЛОСТРОЙ  Нояб.'!BH56:BI56,'[11]МЕТАЛЛОСТРОЙ  Нояб.'!BH56:BI56,'[12]МЕТАЛЛОСТРОЙ  Дек.'!BH56:BI56)</f>
        <v>0</v>
      </c>
      <c r="BJ61" s="43"/>
      <c r="BK61" s="48">
        <f>SUM('[1]МЕТАЛЛОСТРОЙ Янв.'!BJ56:BK56,'[2]МЕТАЛЛОСТРОЙ Февр.'!BJ56:BK56,'[3]МЕТАЛЛОСТРОЙ Март'!BJ56:BK56,'[4]МЕТАЛЛОСТРОЙ  Апр.'!BJ56:BK56,'[5]МЕТАЛЛОСТРОЙ Май'!BJ56:BK56,'[6]МЕТАЛЛОСТРОЙ Июнь'!BJ56:BK56,'[7]МЕТАЛЛОСТРОЙ  Июль'!BJ56:BK56,'[8]МЕТАЛЛОСТРОЙ  Авг.'!BJ56:BK56,'[9]МЕТАЛЛОСТРОЙ  Сент.'!BJ56:BK56,'[10]МЕТАЛЛОСТРОЙ  Окт.'!BJ56:BK56+'[11]МЕТАЛЛОСТРОЙ  Нояб.'!BJ56:BK56,'[11]МЕТАЛЛОСТРОЙ  Нояб.'!BJ56:BK56,'[12]МЕТАЛЛОСТРОЙ  Дек.'!BJ56:BK56)</f>
        <v>0</v>
      </c>
      <c r="BL61" s="43"/>
      <c r="BM61" s="48">
        <f>SUM('[1]МЕТАЛЛОСТРОЙ Янв.'!BL56:BM56,'[2]МЕТАЛЛОСТРОЙ Февр.'!BL56:BM56,'[3]МЕТАЛЛОСТРОЙ Март'!BL56:BM56,'[4]МЕТАЛЛОСТРОЙ  Апр.'!BL56:BM56,'[5]МЕТАЛЛОСТРОЙ Май'!BL56:BM56,'[6]МЕТАЛЛОСТРОЙ Июнь'!BL56:BM56,'[7]МЕТАЛЛОСТРОЙ  Июль'!BL56:BM56,'[8]МЕТАЛЛОСТРОЙ  Авг.'!BL56:BM56,'[9]МЕТАЛЛОСТРОЙ  Сент.'!BL56:BM56,'[10]МЕТАЛЛОСТРОЙ  Окт.'!BL56:BM56+'[11]МЕТАЛЛОСТРОЙ  Нояб.'!BL56:BM56,'[11]МЕТАЛЛОСТРОЙ  Нояб.'!BL56:BM56,'[12]МЕТАЛЛОСТРОЙ  Дек.'!BL56:BM56)</f>
        <v>0</v>
      </c>
      <c r="BN61" s="43"/>
      <c r="BO61" s="48">
        <f>SUM('[1]МЕТАЛЛОСТРОЙ Янв.'!BN56:BO56,'[2]МЕТАЛЛОСТРОЙ Февр.'!BN56:BO56,'[3]МЕТАЛЛОСТРОЙ Март'!BN56:BO56,'[4]МЕТАЛЛОСТРОЙ  Апр.'!BN56:BO56,'[5]МЕТАЛЛОСТРОЙ Май'!BN56:BO56,'[6]МЕТАЛЛОСТРОЙ Июнь'!BN56:BO56,'[7]МЕТАЛЛОСТРОЙ  Июль'!BN56:BO56,'[8]МЕТАЛЛОСТРОЙ  Авг.'!BN56:BO56,'[9]МЕТАЛЛОСТРОЙ  Сент.'!BN56:BO56,'[10]МЕТАЛЛОСТРОЙ  Окт.'!BN56:BO56+'[11]МЕТАЛЛОСТРОЙ  Нояб.'!BN56:BO56,'[11]МЕТАЛЛОСТРОЙ  Нояб.'!BN56:BO56,'[12]МЕТАЛЛОСТРОЙ  Дек.'!BN56:BO56)</f>
        <v>0</v>
      </c>
      <c r="BP61" s="43"/>
      <c r="BQ61" s="48">
        <f>SUM('[1]МЕТАЛЛОСТРОЙ Янв.'!BP56:BQ56,'[2]МЕТАЛЛОСТРОЙ Февр.'!BP56:BQ56,'[3]МЕТАЛЛОСТРОЙ Март'!BP56:BQ56,'[4]МЕТАЛЛОСТРОЙ  Апр.'!BP56:BQ56,'[5]МЕТАЛЛОСТРОЙ Май'!BP56:BQ56,'[6]МЕТАЛЛОСТРОЙ Июнь'!BP56:BQ56,'[7]МЕТАЛЛОСТРОЙ  Июль'!BP56:BQ56,'[8]МЕТАЛЛОСТРОЙ  Авг.'!BP56:BQ56,'[9]МЕТАЛЛОСТРОЙ  Сент.'!BP56:BQ56,'[10]МЕТАЛЛОСТРОЙ  Окт.'!BP56:BQ56+'[11]МЕТАЛЛОСТРОЙ  Нояб.'!BP56:BQ56,'[11]МЕТАЛЛОСТРОЙ  Нояб.'!BP56:BQ56,'[12]МЕТАЛЛОСТРОЙ  Дек.'!BP56:BQ56)</f>
        <v>0</v>
      </c>
      <c r="BR61" s="43"/>
      <c r="BS61" s="48">
        <f>SUM('[1]МЕТАЛЛОСТРОЙ Янв.'!BR56:BS56,'[2]МЕТАЛЛОСТРОЙ Февр.'!BR56:BS56,'[3]МЕТАЛЛОСТРОЙ Март'!BR56:BS56,'[4]МЕТАЛЛОСТРОЙ  Апр.'!BR56:BS56,'[5]МЕТАЛЛОСТРОЙ Май'!BR56:BS56,'[6]МЕТАЛЛОСТРОЙ Июнь'!BR56:BS56,'[7]МЕТАЛЛОСТРОЙ  Июль'!BR56:BS56,'[8]МЕТАЛЛОСТРОЙ  Авг.'!BR56:BS56,'[9]МЕТАЛЛОСТРОЙ  Сент.'!BR56:BS56,'[10]МЕТАЛЛОСТРОЙ  Окт.'!BR56:BS56+'[11]МЕТАЛЛОСТРОЙ  Нояб.'!BR56:BS56,'[11]МЕТАЛЛОСТРОЙ  Нояб.'!BR56:BS56,'[12]МЕТАЛЛОСТРОЙ  Дек.'!BR56:BS56)</f>
        <v>0</v>
      </c>
      <c r="BT61" s="43"/>
      <c r="BU61" s="48">
        <f>SUM('[1]МЕТАЛЛОСТРОЙ Янв.'!BT56:BU56,'[2]МЕТАЛЛОСТРОЙ Февр.'!BT56:BU56,'[3]МЕТАЛЛОСТРОЙ Март'!BT56:BU56,'[4]МЕТАЛЛОСТРОЙ  Апр.'!BT56:BU56,'[5]МЕТАЛЛОСТРОЙ Май'!BT56:BU56,'[6]МЕТАЛЛОСТРОЙ Июнь'!BT56:BU56,'[7]МЕТАЛЛОСТРОЙ  Июль'!BT56:BU56,'[8]МЕТАЛЛОСТРОЙ  Авг.'!BT56:BU56,'[9]МЕТАЛЛОСТРОЙ  Сент.'!BT56:BU56,'[10]МЕТАЛЛОСТРОЙ  Окт.'!BT56:BU56+'[11]МЕТАЛЛОСТРОЙ  Нояб.'!BT56:BU56,'[11]МЕТАЛЛОСТРОЙ  Нояб.'!BT56:BU56,'[12]МЕТАЛЛОСТРОЙ  Дек.'!BT56:BU56)</f>
        <v>0</v>
      </c>
      <c r="BV61" s="43"/>
      <c r="BW61" s="48">
        <f>SUM('[1]МЕТАЛЛОСТРОЙ Янв.'!BV56:BW56,'[2]МЕТАЛЛОСТРОЙ Февр.'!BV56:BW56,'[3]МЕТАЛЛОСТРОЙ Март'!BV56:BW56,'[4]МЕТАЛЛОСТРОЙ  Апр.'!BV56:BW56,'[5]МЕТАЛЛОСТРОЙ Май'!BV56:BW56,'[6]МЕТАЛЛОСТРОЙ Июнь'!BV56:BW56,'[7]МЕТАЛЛОСТРОЙ  Июль'!BV56:BW56,'[8]МЕТАЛЛОСТРОЙ  Авг.'!BV56:BW56,'[9]МЕТАЛЛОСТРОЙ  Сент.'!BV56:BW56,'[10]МЕТАЛЛОСТРОЙ  Окт.'!BV56:BW56+'[11]МЕТАЛЛОСТРОЙ  Нояб.'!BV56:BW56,'[11]МЕТАЛЛОСТРОЙ  Нояб.'!BV56:BW56,'[12]МЕТАЛЛОСТРОЙ  Дек.'!BV56:BW56)</f>
        <v>0</v>
      </c>
      <c r="BX61" s="43"/>
      <c r="BY61" s="48">
        <f>SUM('[1]МЕТАЛЛОСТРОЙ Янв.'!BX56:BY56,'[2]МЕТАЛЛОСТРОЙ Февр.'!BX56:BY56,'[3]МЕТАЛЛОСТРОЙ Март'!BX56:BY56,'[4]МЕТАЛЛОСТРОЙ  Апр.'!BX56:BY56,'[5]МЕТАЛЛОСТРОЙ Май'!BX56:BY56,'[6]МЕТАЛЛОСТРОЙ Июнь'!BX56:BY56,'[7]МЕТАЛЛОСТРОЙ  Июль'!BX56:BY56,'[8]МЕТАЛЛОСТРОЙ  Авг.'!BX56:BY56,'[9]МЕТАЛЛОСТРОЙ  Сент.'!BX56:BY56,'[10]МЕТАЛЛОСТРОЙ  Окт.'!BX56:BY56+'[11]МЕТАЛЛОСТРОЙ  Нояб.'!BX56:BY56,'[11]МЕТАЛЛОСТРОЙ  Нояб.'!BX56:BY56,'[12]МЕТАЛЛОСТРОЙ  Дек.'!BX56:BY56)</f>
        <v>0</v>
      </c>
      <c r="BZ61" s="43"/>
      <c r="CA61" s="48">
        <f>SUM('[1]МЕТАЛЛОСТРОЙ Янв.'!BZ56:CA56,'[2]МЕТАЛЛОСТРОЙ Февр.'!BZ56:CA56,'[3]МЕТАЛЛОСТРОЙ Март'!BZ56:CA56,'[4]МЕТАЛЛОСТРОЙ  Апр.'!BZ56:CA56,'[5]МЕТАЛЛОСТРОЙ Май'!BZ56:CA56,'[6]МЕТАЛЛОСТРОЙ Июнь'!BZ56:CA56,'[7]МЕТАЛЛОСТРОЙ  Июль'!BZ56:CA56,'[8]МЕТАЛЛОСТРОЙ  Авг.'!BZ56:CA56,'[9]МЕТАЛЛОСТРОЙ  Сент.'!BZ56:CA56,'[10]МЕТАЛЛОСТРОЙ  Окт.'!BZ56:CA56+'[11]МЕТАЛЛОСТРОЙ  Нояб.'!BZ56:CA56,'[11]МЕТАЛЛОСТРОЙ  Нояб.'!BZ56:CA56,'[12]МЕТАЛЛОСТРОЙ  Дек.'!BZ56:CA56)</f>
        <v>0</v>
      </c>
      <c r="CB61" s="43"/>
      <c r="CC61" s="48">
        <f>SUM('[1]МЕТАЛЛОСТРОЙ Янв.'!CB56:CC56,'[2]МЕТАЛЛОСТРОЙ Февр.'!CB56:CC56,'[3]МЕТАЛЛОСТРОЙ Март'!CB56:CC56,'[4]МЕТАЛЛОСТРОЙ  Апр.'!CB56:CC56,'[5]МЕТАЛЛОСТРОЙ Май'!CB56:CC56,'[6]МЕТАЛЛОСТРОЙ Июнь'!CB56:CC56,'[7]МЕТАЛЛОСТРОЙ  Июль'!CB56:CC56,'[8]МЕТАЛЛОСТРОЙ  Авг.'!CB56:CC56,'[9]МЕТАЛЛОСТРОЙ  Сент.'!CB56:CC56,'[10]МЕТАЛЛОСТРОЙ  Окт.'!CB56:CC56+'[11]МЕТАЛЛОСТРОЙ  Нояб.'!CB56:CC56,'[11]МЕТАЛЛОСТРОЙ  Нояб.'!CB56:CC56,'[12]МЕТАЛЛОСТРОЙ  Дек.'!CB56:CC56)</f>
        <v>0</v>
      </c>
      <c r="CD61" s="43"/>
      <c r="CE61" s="48">
        <f>SUM('[1]МЕТАЛЛОСТРОЙ Янв.'!CD56:CE56,'[2]МЕТАЛЛОСТРОЙ Февр.'!CD56:CE56,'[3]МЕТАЛЛОСТРОЙ Март'!CD56:CE56,'[4]МЕТАЛЛОСТРОЙ  Апр.'!CD56:CE56,'[5]МЕТАЛЛОСТРОЙ Май'!CD56:CE56,'[6]МЕТАЛЛОСТРОЙ Июнь'!CD56:CE56,'[7]МЕТАЛЛОСТРОЙ  Июль'!CD56:CE56,'[8]МЕТАЛЛОСТРОЙ  Авг.'!CD56:CE56,'[9]МЕТАЛЛОСТРОЙ  Сент.'!CD56:CE56,'[10]МЕТАЛЛОСТРОЙ  Окт.'!CD56:CE56+'[11]МЕТАЛЛОСТРОЙ  Нояб.'!CD56:CE56,'[11]МЕТАЛЛОСТРОЙ  Нояб.'!CD56:CE56,'[12]МЕТАЛЛОСТРОЙ  Дек.'!CD56:CE56)</f>
        <v>0</v>
      </c>
      <c r="CF61" s="43"/>
      <c r="CG61" s="48">
        <f>SUM('[1]МЕТАЛЛОСТРОЙ Янв.'!CF56:CG56,'[2]МЕТАЛЛОСТРОЙ Февр.'!CF56:CG56,'[3]МЕТАЛЛОСТРОЙ Март'!CF56:CG56,'[4]МЕТАЛЛОСТРОЙ  Апр.'!CF56:CG56,'[5]МЕТАЛЛОСТРОЙ Май'!CF56:CG56,'[6]МЕТАЛЛОСТРОЙ Июнь'!CF56:CG56,'[7]МЕТАЛЛОСТРОЙ  Июль'!CF56:CG56,'[8]МЕТАЛЛОСТРОЙ  Авг.'!CF56:CG56,'[9]МЕТАЛЛОСТРОЙ  Сент.'!CF56:CG56,'[10]МЕТАЛЛОСТРОЙ  Окт.'!CF56:CG56+'[11]МЕТАЛЛОСТРОЙ  Нояб.'!CF56:CG56,'[11]МЕТАЛЛОСТРОЙ  Нояб.'!CF56:CG56,'[12]МЕТАЛЛОСТРОЙ  Дек.'!CF56:CG56)</f>
        <v>0</v>
      </c>
      <c r="CH61" s="43"/>
      <c r="CI61" s="48">
        <f>SUM('[1]МЕТАЛЛОСТРОЙ Янв.'!CH56:CI56,'[2]МЕТАЛЛОСТРОЙ Февр.'!CH56:CI56,'[3]МЕТАЛЛОСТРОЙ Март'!CH56:CI56,'[4]МЕТАЛЛОСТРОЙ  Апр.'!CH56:CI56,'[5]МЕТАЛЛОСТРОЙ Май'!CH56:CI56,'[6]МЕТАЛЛОСТРОЙ Июнь'!CH56:CI56,'[7]МЕТАЛЛОСТРОЙ  Июль'!CH56:CI56,'[8]МЕТАЛЛОСТРОЙ  Авг.'!CH56:CI56,'[9]МЕТАЛЛОСТРОЙ  Сент.'!CH56:CI56,'[10]МЕТАЛЛОСТРОЙ  Окт.'!CH56:CI56+'[11]МЕТАЛЛОСТРОЙ  Нояб.'!CH56:CI56,'[11]МЕТАЛЛОСТРОЙ  Нояб.'!CH56:CI56,'[12]МЕТАЛЛОСТРОЙ  Дек.'!CH56:CI56)</f>
        <v>0</v>
      </c>
      <c r="CJ61" s="43"/>
      <c r="CK61" s="48">
        <f>SUM('[1]МЕТАЛЛОСТРОЙ Янв.'!CJ56:CK56,'[2]МЕТАЛЛОСТРОЙ Февр.'!CJ56:CK56,'[3]МЕТАЛЛОСТРОЙ Март'!CJ56:CK56,'[4]МЕТАЛЛОСТРОЙ  Апр.'!CJ56:CK56,'[5]МЕТАЛЛОСТРОЙ Май'!CJ56:CK56,'[6]МЕТАЛЛОСТРОЙ Июнь'!CJ56:CK56,'[7]МЕТАЛЛОСТРОЙ  Июль'!CJ56:CK56,'[8]МЕТАЛЛОСТРОЙ  Авг.'!CJ56:CK56,'[9]МЕТАЛЛОСТРОЙ  Сент.'!CJ56:CK56,'[10]МЕТАЛЛОСТРОЙ  Окт.'!CJ56:CK56+'[11]МЕТАЛЛОСТРОЙ  Нояб.'!CJ56:CK56,'[11]МЕТАЛЛОСТРОЙ  Нояб.'!CJ56:CK56,'[12]МЕТАЛЛОСТРОЙ  Дек.'!CJ56:CK56)</f>
        <v>0</v>
      </c>
      <c r="CL61" s="43"/>
      <c r="CM61" s="48">
        <f>SUM('[1]МЕТАЛЛОСТРОЙ Янв.'!CL56:CM56,'[2]МЕТАЛЛОСТРОЙ Февр.'!CL56:CM56,'[3]МЕТАЛЛОСТРОЙ Март'!CL56:CM56,'[4]МЕТАЛЛОСТРОЙ  Апр.'!CL56:CM56,'[5]МЕТАЛЛОСТРОЙ Май'!CL56:CM56,'[6]МЕТАЛЛОСТРОЙ Июнь'!CL56:CM56,'[7]МЕТАЛЛОСТРОЙ  Июль'!CL56:CM56,'[8]МЕТАЛЛОСТРОЙ  Авг.'!CL56:CM56,'[9]МЕТАЛЛОСТРОЙ  Сент.'!CL56:CM56,'[10]МЕТАЛЛОСТРОЙ  Окт.'!CL56:CM56+'[11]МЕТАЛЛОСТРОЙ  Нояб.'!CL56:CM56,'[11]МЕТАЛЛОСТРОЙ  Нояб.'!CL56:CM56,'[12]МЕТАЛЛОСТРОЙ  Дек.'!CL56:CM56)</f>
        <v>0</v>
      </c>
      <c r="CN61" s="43"/>
      <c r="CO61" s="48">
        <f>SUM('[1]МЕТАЛЛОСТРОЙ Янв.'!CN56:CO56,'[2]МЕТАЛЛОСТРОЙ Февр.'!CN56:CO56,'[3]МЕТАЛЛОСТРОЙ Март'!CN56:CO56,'[4]МЕТАЛЛОСТРОЙ  Апр.'!CN56:CO56,'[5]МЕТАЛЛОСТРОЙ Май'!CN56:CO56,'[6]МЕТАЛЛОСТРОЙ Июнь'!CN56:CO56,'[7]МЕТАЛЛОСТРОЙ  Июль'!CN56:CO56,'[8]МЕТАЛЛОСТРОЙ  Авг.'!CN56:CO56,'[9]МЕТАЛЛОСТРОЙ  Сент.'!CN56:CO56,'[10]МЕТАЛЛОСТРОЙ  Окт.'!CN56:CO56+'[11]МЕТАЛЛОСТРОЙ  Нояб.'!CN56:CO56,'[11]МЕТАЛЛОСТРОЙ  Нояб.'!CN56:CO56,'[12]МЕТАЛЛОСТРОЙ  Дек.'!CN56:CO56)</f>
        <v>0</v>
      </c>
      <c r="CQ61" s="94"/>
    </row>
    <row r="62" spans="1:95" ht="15.95" customHeight="1" x14ac:dyDescent="0.25">
      <c r="A62" s="216"/>
      <c r="B62" s="230"/>
      <c r="C62" s="22" t="s">
        <v>5</v>
      </c>
      <c r="D62" s="47"/>
      <c r="E62" s="49">
        <f>SUM('[1]МЕТАЛЛОСТРОЙ Янв.'!D57:E57,'[2]МЕТАЛЛОСТРОЙ Февр.'!D57:E57,'[3]МЕТАЛЛОСТРОЙ Март'!D57:E57,'[4]МЕТАЛЛОСТРОЙ  Апр.'!D57:E57,'[5]МЕТАЛЛОСТРОЙ Май'!D57:E57,'[6]МЕТАЛЛОСТРОЙ Июнь'!D57:E57,'[7]МЕТАЛЛОСТРОЙ  Июль'!D57:E57,'[8]МЕТАЛЛОСТРОЙ  Авг.'!D57:E57,'[9]МЕТАЛЛОСТРОЙ  Сент.'!D57:E57,'[10]МЕТАЛЛОСТРОЙ  Окт.'!D57:E57+'[11]МЕТАЛЛОСТРОЙ  Нояб.'!D57:E57,'[11]МЕТАЛЛОСТРОЙ  Нояб.'!D57:E57,'[12]МЕТАЛЛОСТРОЙ  Дек.'!D57:E57)</f>
        <v>0</v>
      </c>
      <c r="F62" s="47"/>
      <c r="G62" s="49">
        <f>SUM('[1]МЕТАЛЛОСТРОЙ Янв.'!F57:G57,'[2]МЕТАЛЛОСТРОЙ Февр.'!F57:G57,'[3]МЕТАЛЛОСТРОЙ Март'!F57:G57,'[4]МЕТАЛЛОСТРОЙ  Апр.'!F57:G57,'[5]МЕТАЛЛОСТРОЙ Май'!F57:G57,'[6]МЕТАЛЛОСТРОЙ Июнь'!F57:G57,'[7]МЕТАЛЛОСТРОЙ  Июль'!F57:G57,'[8]МЕТАЛЛОСТРОЙ  Авг.'!F57:G57,'[9]МЕТАЛЛОСТРОЙ  Сент.'!F57:G57,'[10]МЕТАЛЛОСТРОЙ  Окт.'!F57:G57+'[11]МЕТАЛЛОСТРОЙ  Нояб.'!F57:G57,'[11]МЕТАЛЛОСТРОЙ  Нояб.'!F57:G57,'[12]МЕТАЛЛОСТРОЙ  Дек.'!F57:G57)</f>
        <v>0</v>
      </c>
      <c r="H62" s="47"/>
      <c r="I62" s="49">
        <f>SUM('[1]МЕТАЛЛОСТРОЙ Янв.'!H57:I57,'[2]МЕТАЛЛОСТРОЙ Февр.'!H57:I57,'[3]МЕТАЛЛОСТРОЙ Март'!H57:I57,'[4]МЕТАЛЛОСТРОЙ  Апр.'!H57:I57,'[5]МЕТАЛЛОСТРОЙ Май'!H57:I57,'[6]МЕТАЛЛОСТРОЙ Июнь'!H57:I57,'[7]МЕТАЛЛОСТРОЙ  Июль'!H57:I57,'[8]МЕТАЛЛОСТРОЙ  Авг.'!H57:I57,'[9]МЕТАЛЛОСТРОЙ  Сент.'!H57:I57,'[10]МЕТАЛЛОСТРОЙ  Окт.'!H57:I57+'[11]МЕТАЛЛОСТРОЙ  Нояб.'!H57:I57,'[11]МЕТАЛЛОСТРОЙ  Нояб.'!H57:I57,'[12]МЕТАЛЛОСТРОЙ  Дек.'!H57:I57)</f>
        <v>0</v>
      </c>
      <c r="J62" s="47"/>
      <c r="K62" s="49">
        <f>SUM('[1]МЕТАЛЛОСТРОЙ Янв.'!J57:K57,'[2]МЕТАЛЛОСТРОЙ Февр.'!J57:K57,'[3]МЕТАЛЛОСТРОЙ Март'!J57:K57,'[4]МЕТАЛЛОСТРОЙ  Апр.'!J57:K57,'[5]МЕТАЛЛОСТРОЙ Май'!J57:K57,'[6]МЕТАЛЛОСТРОЙ Июнь'!J57:K57,'[7]МЕТАЛЛОСТРОЙ  Июль'!J57:K57,'[8]МЕТАЛЛОСТРОЙ  Авг.'!J57:K57,'[9]МЕТАЛЛОСТРОЙ  Сент.'!J57:K57,'[10]МЕТАЛЛОСТРОЙ  Окт.'!J57:K57+'[11]МЕТАЛЛОСТРОЙ  Нояб.'!J57:K57,'[11]МЕТАЛЛОСТРОЙ  Нояб.'!J57:K57,'[12]МЕТАЛЛОСТРОЙ  Дек.'!J57:K57)</f>
        <v>0</v>
      </c>
      <c r="L62" s="47"/>
      <c r="M62" s="49">
        <f>SUM('[1]МЕТАЛЛОСТРОЙ Янв.'!L57:M57,'[2]МЕТАЛЛОСТРОЙ Февр.'!L57:M57,'[3]МЕТАЛЛОСТРОЙ Март'!L57:M57,'[4]МЕТАЛЛОСТРОЙ  Апр.'!L57:M57,'[5]МЕТАЛЛОСТРОЙ Май'!L57:M57,'[6]МЕТАЛЛОСТРОЙ Июнь'!L57:M57,'[7]МЕТАЛЛОСТРОЙ  Июль'!L57:M57,'[8]МЕТАЛЛОСТРОЙ  Авг.'!L57:M57,'[9]МЕТАЛЛОСТРОЙ  Сент.'!L57:M57,'[10]МЕТАЛЛОСТРОЙ  Окт.'!L57:M57+'[11]МЕТАЛЛОСТРОЙ  Нояб.'!L57:M57,'[11]МЕТАЛЛОСТРОЙ  Нояб.'!L57:M57,'[12]МЕТАЛЛОСТРОЙ  Дек.'!L57:M57)</f>
        <v>0</v>
      </c>
      <c r="N62" s="55">
        <v>13.5</v>
      </c>
      <c r="O62" s="49">
        <f>SUM('[1]МЕТАЛЛОСТРОЙ Янв.'!N57:O57,'[2]МЕТАЛЛОСТРОЙ Февр.'!N57:O57,'[3]МЕТАЛЛОСТРОЙ Март'!N57:O57,'[4]МЕТАЛЛОСТРОЙ  Апр.'!N57:O57,'[5]МЕТАЛЛОСТРОЙ Май'!N57:O57,'[6]МЕТАЛЛОСТРОЙ Июнь'!N57:O57,'[7]МЕТАЛЛОСТРОЙ  Июль'!N57:O57,'[8]МЕТАЛЛОСТРОЙ  Авг.'!N57:O57,'[9]МЕТАЛЛОСТРОЙ  Сент.'!N57:O57,'[10]МЕТАЛЛОСТРОЙ  Окт.'!N57:O57+'[11]МЕТАЛЛОСТРОЙ  Нояб.'!N57:O57,'[11]МЕТАЛЛОСТРОЙ  Нояб.'!N57:O57,'[12]МЕТАЛЛОСТРОЙ  Дек.'!N57:O57)</f>
        <v>14.173999999999999</v>
      </c>
      <c r="P62" s="47"/>
      <c r="Q62" s="49">
        <f>SUM('[1]МЕТАЛЛОСТРОЙ Янв.'!P57:Q57,'[2]МЕТАЛЛОСТРОЙ Февр.'!P57:Q57,'[3]МЕТАЛЛОСТРОЙ Март'!P57:Q57,'[4]МЕТАЛЛОСТРОЙ  Апр.'!P57:Q57,'[5]МЕТАЛЛОСТРОЙ Май'!P57:Q57,'[6]МЕТАЛЛОСТРОЙ Июнь'!P57:Q57,'[7]МЕТАЛЛОСТРОЙ  Июль'!P57:Q57,'[8]МЕТАЛЛОСТРОЙ  Авг.'!P57:Q57,'[9]МЕТАЛЛОСТРОЙ  Сент.'!P57:Q57,'[10]МЕТАЛЛОСТРОЙ  Окт.'!P57:Q57+'[11]МЕТАЛЛОСТРОЙ  Нояб.'!P57:Q57,'[11]МЕТАЛЛОСТРОЙ  Нояб.'!P57:Q57,'[12]МЕТАЛЛОСТРОЙ  Дек.'!P57:Q57)</f>
        <v>0</v>
      </c>
      <c r="R62" s="47"/>
      <c r="S62" s="49">
        <f>SUM('[1]МЕТАЛЛОСТРОЙ Янв.'!R57:S57,'[2]МЕТАЛЛОСТРОЙ Февр.'!R57:S57,'[3]МЕТАЛЛОСТРОЙ Март'!R57:S57,'[4]МЕТАЛЛОСТРОЙ  Апр.'!R57:S57,'[5]МЕТАЛЛОСТРОЙ Май'!R57:S57,'[6]МЕТАЛЛОСТРОЙ Июнь'!R57:S57,'[7]МЕТАЛЛОСТРОЙ  Июль'!R57:S57,'[8]МЕТАЛЛОСТРОЙ  Авг.'!R57:S57,'[9]МЕТАЛЛОСТРОЙ  Сент.'!R57:S57,'[10]МЕТАЛЛОСТРОЙ  Окт.'!R57:S57+'[11]МЕТАЛЛОСТРОЙ  Нояб.'!R57:S57,'[11]МЕТАЛЛОСТРОЙ  Нояб.'!R57:S57,'[12]МЕТАЛЛОСТРОЙ  Дек.'!R57:S57)</f>
        <v>0</v>
      </c>
      <c r="T62" s="47"/>
      <c r="U62" s="49">
        <f>SUM('[1]МЕТАЛЛОСТРОЙ Янв.'!T57:U57,'[2]МЕТАЛЛОСТРОЙ Февр.'!T57:U57,'[3]МЕТАЛЛОСТРОЙ Март'!T57:U57,'[4]МЕТАЛЛОСТРОЙ  Апр.'!T57:U57,'[5]МЕТАЛЛОСТРОЙ Май'!T57:U57,'[6]МЕТАЛЛОСТРОЙ Июнь'!T57:U57,'[7]МЕТАЛЛОСТРОЙ  Июль'!T57:U57,'[8]МЕТАЛЛОСТРОЙ  Авг.'!T57:U57,'[9]МЕТАЛЛОСТРОЙ  Сент.'!T57:U57,'[10]МЕТАЛЛОСТРОЙ  Окт.'!T57:U57+'[11]МЕТАЛЛОСТРОЙ  Нояб.'!T57:U57,'[11]МЕТАЛЛОСТРОЙ  Нояб.'!T57:U57,'[12]МЕТАЛЛОСТРОЙ  Дек.'!T57:U57)</f>
        <v>0</v>
      </c>
      <c r="V62" s="47"/>
      <c r="W62" s="49">
        <f>SUM('[1]МЕТАЛЛОСТРОЙ Янв.'!V57:W57,'[2]МЕТАЛЛОСТРОЙ Февр.'!V57:W57,'[3]МЕТАЛЛОСТРОЙ Март'!V57:W57,'[4]МЕТАЛЛОСТРОЙ  Апр.'!V57:W57,'[5]МЕТАЛЛОСТРОЙ Май'!V57:W57,'[6]МЕТАЛЛОСТРОЙ Июнь'!V57:W57,'[7]МЕТАЛЛОСТРОЙ  Июль'!V57:W57,'[8]МЕТАЛЛОСТРОЙ  Авг.'!V57:W57,'[9]МЕТАЛЛОСТРОЙ  Сент.'!V57:W57,'[10]МЕТАЛЛОСТРОЙ  Окт.'!V57:W57+'[11]МЕТАЛЛОСТРОЙ  Нояб.'!V57:W57,'[11]МЕТАЛЛОСТРОЙ  Нояб.'!V57:W57,'[12]МЕТАЛЛОСТРОЙ  Дек.'!V57:W57)</f>
        <v>0</v>
      </c>
      <c r="X62" s="47"/>
      <c r="Y62" s="49">
        <f>SUM('[1]МЕТАЛЛОСТРОЙ Янв.'!X57:Y57,'[2]МЕТАЛЛОСТРОЙ Февр.'!X57:Y57,'[3]МЕТАЛЛОСТРОЙ Март'!X57:Y57,'[4]МЕТАЛЛОСТРОЙ  Апр.'!X57:Y57,'[5]МЕТАЛЛОСТРОЙ Май'!X57:Y57,'[6]МЕТАЛЛОСТРОЙ Июнь'!X57:Y57,'[7]МЕТАЛЛОСТРОЙ  Июль'!X57:Y57,'[8]МЕТАЛЛОСТРОЙ  Авг.'!X57:Y57,'[9]МЕТАЛЛОСТРОЙ  Сент.'!X57:Y57,'[10]МЕТАЛЛОСТРОЙ  Окт.'!X57:Y57+'[11]МЕТАЛЛОСТРОЙ  Нояб.'!X57:Y57,'[11]МЕТАЛЛОСТРОЙ  Нояб.'!X57:Y57,'[12]МЕТАЛЛОСТРОЙ  Дек.'!X57:Y57)</f>
        <v>0</v>
      </c>
      <c r="Z62" s="47"/>
      <c r="AA62" s="49">
        <f>SUM('[1]МЕТАЛЛОСТРОЙ Янв.'!Z57:AA57,'[2]МЕТАЛЛОСТРОЙ Февр.'!Z57:AA57,'[3]МЕТАЛЛОСТРОЙ Март'!Z57:AA57,'[4]МЕТАЛЛОСТРОЙ  Апр.'!Z57:AA57,'[5]МЕТАЛЛОСТРОЙ Май'!Z57:AA57,'[6]МЕТАЛЛОСТРОЙ Июнь'!Z57:AA57,'[7]МЕТАЛЛОСТРОЙ  Июль'!Z57:AA57,'[8]МЕТАЛЛОСТРОЙ  Авг.'!Z57:AA57,'[9]МЕТАЛЛОСТРОЙ  Сент.'!Z57:AA57,'[10]МЕТАЛЛОСТРОЙ  Окт.'!Z57:AA57+'[11]МЕТАЛЛОСТРОЙ  Нояб.'!Z57:AA57,'[11]МЕТАЛЛОСТРОЙ  Нояб.'!Z57:AA57,'[12]МЕТАЛЛОСТРОЙ  Дек.'!Z57:AA57)</f>
        <v>0</v>
      </c>
      <c r="AB62" s="47"/>
      <c r="AC62" s="49">
        <f>SUM('[1]МЕТАЛЛОСТРОЙ Янв.'!AB57:AC57,'[2]МЕТАЛЛОСТРОЙ Февр.'!AB57:AC57,'[3]МЕТАЛЛОСТРОЙ Март'!AB57:AC57,'[4]МЕТАЛЛОСТРОЙ  Апр.'!AB57:AC57,'[5]МЕТАЛЛОСТРОЙ Май'!AB57:AC57,'[6]МЕТАЛЛОСТРОЙ Июнь'!AB57:AC57,'[7]МЕТАЛЛОСТРОЙ  Июль'!AB57:AC57,'[8]МЕТАЛЛОСТРОЙ  Авг.'!AB57:AC57,'[9]МЕТАЛЛОСТРОЙ  Сент.'!AB57:AC57,'[10]МЕТАЛЛОСТРОЙ  Окт.'!AB57:AC57+'[11]МЕТАЛЛОСТРОЙ  Нояб.'!AB57:AC57,'[11]МЕТАЛЛОСТРОЙ  Нояб.'!AB57:AC57,'[12]МЕТАЛЛОСТРОЙ  Дек.'!AB57:AC57)</f>
        <v>0</v>
      </c>
      <c r="AD62" s="47"/>
      <c r="AE62" s="49">
        <f>SUM('[1]МЕТАЛЛОСТРОЙ Янв.'!AD57:AE57,'[2]МЕТАЛЛОСТРОЙ Февр.'!AD57:AE57,'[3]МЕТАЛЛОСТРОЙ Март'!AD57:AE57,'[4]МЕТАЛЛОСТРОЙ  Апр.'!AD57:AE57,'[5]МЕТАЛЛОСТРОЙ Май'!AD57:AE57,'[6]МЕТАЛЛОСТРОЙ Июнь'!AD57:AE57,'[7]МЕТАЛЛОСТРОЙ  Июль'!AD57:AE57,'[8]МЕТАЛЛОСТРОЙ  Авг.'!AD57:AE57,'[9]МЕТАЛЛОСТРОЙ  Сент.'!AD57:AE57,'[10]МЕТАЛЛОСТРОЙ  Окт.'!AD57:AE57+'[11]МЕТАЛЛОСТРОЙ  Нояб.'!AD57:AE57,'[11]МЕТАЛЛОСТРОЙ  Нояб.'!AD57:AE57,'[12]МЕТАЛЛОСТРОЙ  Дек.'!AD57:AE57)</f>
        <v>0</v>
      </c>
      <c r="AF62" s="47"/>
      <c r="AG62" s="49">
        <f>SUM('[1]МЕТАЛЛОСТРОЙ Янв.'!AF57:AG57,'[2]МЕТАЛЛОСТРОЙ Февр.'!AF57:AG57,'[3]МЕТАЛЛОСТРОЙ Март'!AF57:AG57,'[4]МЕТАЛЛОСТРОЙ  Апр.'!AF57:AG57,'[5]МЕТАЛЛОСТРОЙ Май'!AF57:AG57,'[6]МЕТАЛЛОСТРОЙ Июнь'!AF57:AG57,'[7]МЕТАЛЛОСТРОЙ  Июль'!AF57:AG57,'[8]МЕТАЛЛОСТРОЙ  Авг.'!AF57:AG57,'[9]МЕТАЛЛОСТРОЙ  Сент.'!AF57:AG57,'[10]МЕТАЛЛОСТРОЙ  Окт.'!AF57:AG57+'[11]МЕТАЛЛОСТРОЙ  Нояб.'!AF57:AG57,'[11]МЕТАЛЛОСТРОЙ  Нояб.'!AF57:AG57,'[12]МЕТАЛЛОСТРОЙ  Дек.'!AF57:AG57)</f>
        <v>0</v>
      </c>
      <c r="AH62" s="47"/>
      <c r="AI62" s="49">
        <f>SUM('[1]МЕТАЛЛОСТРОЙ Янв.'!AH57:AI57,'[2]МЕТАЛЛОСТРОЙ Февр.'!AH57:AI57,'[3]МЕТАЛЛОСТРОЙ Март'!AH57:AI57,'[4]МЕТАЛЛОСТРОЙ  Апр.'!AH57:AI57,'[5]МЕТАЛЛОСТРОЙ Май'!AH57:AI57,'[6]МЕТАЛЛОСТРОЙ Июнь'!AH57:AI57,'[7]МЕТАЛЛОСТРОЙ  Июль'!AH57:AI57,'[8]МЕТАЛЛОСТРОЙ  Авг.'!AH57:AI57,'[9]МЕТАЛЛОСТРОЙ  Сент.'!AH57:AI57,'[10]МЕТАЛЛОСТРОЙ  Окт.'!AH57:AI57+'[11]МЕТАЛЛОСТРОЙ  Нояб.'!AH57:AI57,'[11]МЕТАЛЛОСТРОЙ  Нояб.'!AH57:AI57,'[12]МЕТАЛЛОСТРОЙ  Дек.'!AH57:AI57)</f>
        <v>0</v>
      </c>
      <c r="AJ62" s="47"/>
      <c r="AK62" s="49">
        <f>SUM('[1]МЕТАЛЛОСТРОЙ Янв.'!AJ57:AK57,'[2]МЕТАЛЛОСТРОЙ Февр.'!AJ57:AK57,'[3]МЕТАЛЛОСТРОЙ Март'!AJ57:AK57,'[4]МЕТАЛЛОСТРОЙ  Апр.'!AJ57:AK57,'[5]МЕТАЛЛОСТРОЙ Май'!AJ57:AK57,'[6]МЕТАЛЛОСТРОЙ Июнь'!AJ57:AK57,'[7]МЕТАЛЛОСТРОЙ  Июль'!AJ57:AK57,'[8]МЕТАЛЛОСТРОЙ  Авг.'!AJ57:AK57,'[9]МЕТАЛЛОСТРОЙ  Сент.'!AJ57:AK57,'[10]МЕТАЛЛОСТРОЙ  Окт.'!AJ57:AK57+'[11]МЕТАЛЛОСТРОЙ  Нояб.'!AJ57:AK57,'[11]МЕТАЛЛОСТРОЙ  Нояб.'!AJ57:AK57,'[12]МЕТАЛЛОСТРОЙ  Дек.'!AJ57:AK57)</f>
        <v>0</v>
      </c>
      <c r="AL62" s="47"/>
      <c r="AM62" s="49">
        <f>SUM('[1]МЕТАЛЛОСТРОЙ Янв.'!AL57:AM57,'[2]МЕТАЛЛОСТРОЙ Февр.'!AL57:AM57,'[3]МЕТАЛЛОСТРОЙ Март'!AL57:AM57,'[4]МЕТАЛЛОСТРОЙ  Апр.'!AL57:AM57,'[5]МЕТАЛЛОСТРОЙ Май'!AL57:AM57,'[6]МЕТАЛЛОСТРОЙ Июнь'!AL57:AM57,'[7]МЕТАЛЛОСТРОЙ  Июль'!AL57:AM57,'[8]МЕТАЛЛОСТРОЙ  Авг.'!AL57:AM57,'[9]МЕТАЛЛОСТРОЙ  Сент.'!AL57:AM57,'[10]МЕТАЛЛОСТРОЙ  Окт.'!AL57:AM57+'[11]МЕТАЛЛОСТРОЙ  Нояб.'!AL57:AM57,'[11]МЕТАЛЛОСТРОЙ  Нояб.'!AL57:AM57,'[12]МЕТАЛЛОСТРОЙ  Дек.'!AL57:AM57)</f>
        <v>7.4930000000000003</v>
      </c>
      <c r="AN62" s="55">
        <v>22.5</v>
      </c>
      <c r="AO62" s="49">
        <f>SUM('[1]МЕТАЛЛОСТРОЙ Янв.'!AN57:AO57,'[2]МЕТАЛЛОСТРОЙ Февр.'!AN57:AO57,'[3]МЕТАЛЛОСТРОЙ Март'!AN57:AO57,'[4]МЕТАЛЛОСТРОЙ  Апр.'!AN57:AO57,'[5]МЕТАЛЛОСТРОЙ Май'!AN57:AO57,'[6]МЕТАЛЛОСТРОЙ Июнь'!AN57:AO57,'[7]МЕТАЛЛОСТРОЙ  Июль'!AN57:AO57,'[8]МЕТАЛЛОСТРОЙ  Авг.'!AN57:AO57,'[9]МЕТАЛЛОСТРОЙ  Сент.'!AN57:AO57,'[10]МЕТАЛЛОСТРОЙ  Окт.'!AN57:AO57+'[11]МЕТАЛЛОСТРОЙ  Нояб.'!AN57:AO57,'[11]МЕТАЛЛОСТРОЙ  Нояб.'!AN57:AO57,'[12]МЕТАЛЛОСТРОЙ  Дек.'!AN57:AO57)</f>
        <v>13.122</v>
      </c>
      <c r="AP62" s="47"/>
      <c r="AQ62" s="49">
        <f>SUM('[1]МЕТАЛЛОСТРОЙ Янв.'!AP57:AQ57,'[2]МЕТАЛЛОСТРОЙ Февр.'!AP57:AQ57,'[3]МЕТАЛЛОСТРОЙ Март'!AP57:AQ57,'[4]МЕТАЛЛОСТРОЙ  Апр.'!AP57:AQ57,'[5]МЕТАЛЛОСТРОЙ Май'!AP57:AQ57,'[6]МЕТАЛЛОСТРОЙ Июнь'!AP57:AQ57,'[7]МЕТАЛЛОСТРОЙ  Июль'!AP57:AQ57,'[8]МЕТАЛЛОСТРОЙ  Авг.'!AP57:AQ57,'[9]МЕТАЛЛОСТРОЙ  Сент.'!AP57:AQ57,'[10]МЕТАЛЛОСТРОЙ  Окт.'!AP57:AQ57+'[11]МЕТАЛЛОСТРОЙ  Нояб.'!AP57:AQ57,'[11]МЕТАЛЛОСТРОЙ  Нояб.'!AP57:AQ57,'[12]МЕТАЛЛОСТРОЙ  Дек.'!AP57:AQ57)</f>
        <v>0</v>
      </c>
      <c r="AR62" s="47"/>
      <c r="AS62" s="49">
        <f>SUM('[1]МЕТАЛЛОСТРОЙ Янв.'!AR57:AS57,'[2]МЕТАЛЛОСТРОЙ Февр.'!AR57:AS57,'[3]МЕТАЛЛОСТРОЙ Март'!AR57:AS57,'[4]МЕТАЛЛОСТРОЙ  Апр.'!AR57:AS57,'[5]МЕТАЛЛОСТРОЙ Май'!AR57:AS57,'[6]МЕТАЛЛОСТРОЙ Июнь'!AR57:AS57,'[7]МЕТАЛЛОСТРОЙ  Июль'!AR57:AS57,'[8]МЕТАЛЛОСТРОЙ  Авг.'!AR57:AS57,'[9]МЕТАЛЛОСТРОЙ  Сент.'!AR57:AS57,'[10]МЕТАЛЛОСТРОЙ  Окт.'!AR57:AS57+'[11]МЕТАЛЛОСТРОЙ  Нояб.'!AR57:AS57,'[11]МЕТАЛЛОСТРОЙ  Нояб.'!AR57:AS57,'[12]МЕТАЛЛОСТРОЙ  Дек.'!AR57:AS57)</f>
        <v>0</v>
      </c>
      <c r="AT62" s="47"/>
      <c r="AU62" s="49">
        <f>SUM('[1]МЕТАЛЛОСТРОЙ Янв.'!AT57:AU57,'[2]МЕТАЛЛОСТРОЙ Февр.'!AT57:AU57,'[3]МЕТАЛЛОСТРОЙ Март'!AT57:AU57,'[4]МЕТАЛЛОСТРОЙ  Апр.'!AT57:AU57,'[5]МЕТАЛЛОСТРОЙ Май'!AT57:AU57,'[6]МЕТАЛЛОСТРОЙ Июнь'!AT57:AU57,'[7]МЕТАЛЛОСТРОЙ  Июль'!AT57:AU57,'[8]МЕТАЛЛОСТРОЙ  Авг.'!AT57:AU57,'[9]МЕТАЛЛОСТРОЙ  Сент.'!AT57:AU57,'[10]МЕТАЛЛОСТРОЙ  Окт.'!AT57:AU57+'[11]МЕТАЛЛОСТРОЙ  Нояб.'!AT57:AU57,'[11]МЕТАЛЛОСТРОЙ  Нояб.'!AT57:AU57,'[12]МЕТАЛЛОСТРОЙ  Дек.'!AT57:AU57)</f>
        <v>0</v>
      </c>
      <c r="AV62" s="47"/>
      <c r="AW62" s="49">
        <f>SUM('[1]МЕТАЛЛОСТРОЙ Янв.'!AV57:AW57,'[2]МЕТАЛЛОСТРОЙ Февр.'!AV57:AW57,'[3]МЕТАЛЛОСТРОЙ Март'!AV57:AW57,'[4]МЕТАЛЛОСТРОЙ  Апр.'!AV57:AW57,'[5]МЕТАЛЛОСТРОЙ Май'!AV57:AW57,'[6]МЕТАЛЛОСТРОЙ Июнь'!AV57:AW57,'[7]МЕТАЛЛОСТРОЙ  Июль'!AV57:AW57,'[8]МЕТАЛЛОСТРОЙ  Авг.'!AV57:AW57,'[9]МЕТАЛЛОСТРОЙ  Сент.'!AV57:AW57,'[10]МЕТАЛЛОСТРОЙ  Окт.'!AV57:AW57+'[11]МЕТАЛЛОСТРОЙ  Нояб.'!AV57:AW57,'[11]МЕТАЛЛОСТРОЙ  Нояб.'!AV57:AW57,'[12]МЕТАЛЛОСТРОЙ  Дек.'!AV57:AW57)</f>
        <v>0</v>
      </c>
      <c r="AX62" s="47"/>
      <c r="AY62" s="49">
        <f>SUM('[1]МЕТАЛЛОСТРОЙ Янв.'!AX57:AY57,'[2]МЕТАЛЛОСТРОЙ Февр.'!AX57:AY57,'[3]МЕТАЛЛОСТРОЙ Март'!AX57:AY57,'[4]МЕТАЛЛОСТРОЙ  Апр.'!AX57:AY57,'[5]МЕТАЛЛОСТРОЙ Май'!AX57:AY57,'[6]МЕТАЛЛОСТРОЙ Июнь'!AX57:AY57,'[7]МЕТАЛЛОСТРОЙ  Июль'!AX57:AY57,'[8]МЕТАЛЛОСТРОЙ  Авг.'!AX57:AY57,'[9]МЕТАЛЛОСТРОЙ  Сент.'!AX57:AY57,'[10]МЕТАЛЛОСТРОЙ  Окт.'!AX57:AY57+'[11]МЕТАЛЛОСТРОЙ  Нояб.'!AX57:AY57,'[11]МЕТАЛЛОСТРОЙ  Нояб.'!AX57:AY57,'[12]МЕТАЛЛОСТРОЙ  Дек.'!AX57:AY57)</f>
        <v>0</v>
      </c>
      <c r="AZ62" s="47"/>
      <c r="BA62" s="49">
        <f>SUM('[1]МЕТАЛЛОСТРОЙ Янв.'!AZ57:BA57,'[2]МЕТАЛЛОСТРОЙ Февр.'!AZ57:BA57,'[3]МЕТАЛЛОСТРОЙ Март'!AZ57:BA57,'[4]МЕТАЛЛОСТРОЙ  Апр.'!AZ57:BA57,'[5]МЕТАЛЛОСТРОЙ Май'!AZ57:BA57,'[6]МЕТАЛЛОСТРОЙ Июнь'!AZ57:BA57,'[7]МЕТАЛЛОСТРОЙ  Июль'!AZ57:BA57,'[8]МЕТАЛЛОСТРОЙ  Авг.'!AZ57:BA57,'[9]МЕТАЛЛОСТРОЙ  Сент.'!AZ57:BA57,'[10]МЕТАЛЛОСТРОЙ  Окт.'!AZ57:BA57+'[11]МЕТАЛЛОСТРОЙ  Нояб.'!AZ57:BA57,'[11]МЕТАЛЛОСТРОЙ  Нояб.'!AZ57:BA57,'[12]МЕТАЛЛОСТРОЙ  Дек.'!AZ57:BA57)</f>
        <v>0</v>
      </c>
      <c r="BB62" s="47"/>
      <c r="BC62" s="49">
        <f>SUM('[1]МЕТАЛЛОСТРОЙ Янв.'!BB57:BC57,'[2]МЕТАЛЛОСТРОЙ Февр.'!BB57:BC57,'[3]МЕТАЛЛОСТРОЙ Март'!BB57:BC57,'[4]МЕТАЛЛОСТРОЙ  Апр.'!BB57:BC57,'[5]МЕТАЛЛОСТРОЙ Май'!BB57:BC57,'[6]МЕТАЛЛОСТРОЙ Июнь'!BB57:BC57,'[7]МЕТАЛЛОСТРОЙ  Июль'!BB57:BC57,'[8]МЕТАЛЛОСТРОЙ  Авг.'!BB57:BC57,'[9]МЕТАЛЛОСТРОЙ  Сент.'!BB57:BC57,'[10]МЕТАЛЛОСТРОЙ  Окт.'!BB57:BC57+'[11]МЕТАЛЛОСТРОЙ  Нояб.'!BB57:BC57,'[11]МЕТАЛЛОСТРОЙ  Нояб.'!BB57:BC57,'[12]МЕТАЛЛОСТРОЙ  Дек.'!BB57:BC57)</f>
        <v>0</v>
      </c>
      <c r="BD62" s="47"/>
      <c r="BE62" s="49">
        <f>SUM('[1]МЕТАЛЛОСТРОЙ Янв.'!BD57:BE57,'[2]МЕТАЛЛОСТРОЙ Февр.'!BD57:BE57,'[3]МЕТАЛЛОСТРОЙ Март'!BD57:BE57,'[4]МЕТАЛЛОСТРОЙ  Апр.'!BD57:BE57,'[5]МЕТАЛЛОСТРОЙ Май'!BD57:BE57,'[6]МЕТАЛЛОСТРОЙ Июнь'!BD57:BE57,'[7]МЕТАЛЛОСТРОЙ  Июль'!BD57:BE57,'[8]МЕТАЛЛОСТРОЙ  Авг.'!BD57:BE57,'[9]МЕТАЛЛОСТРОЙ  Сент.'!BD57:BE57,'[10]МЕТАЛЛОСТРОЙ  Окт.'!BD57:BE57+'[11]МЕТАЛЛОСТРОЙ  Нояб.'!BD57:BE57,'[11]МЕТАЛЛОСТРОЙ  Нояб.'!BD57:BE57,'[12]МЕТАЛЛОСТРОЙ  Дек.'!BD57:BE57)</f>
        <v>0</v>
      </c>
      <c r="BF62" s="47"/>
      <c r="BG62" s="49">
        <f>SUM('[1]МЕТАЛЛОСТРОЙ Янв.'!BF57:BG57,'[2]МЕТАЛЛОСТРОЙ Февр.'!BF57:BG57,'[3]МЕТАЛЛОСТРОЙ Март'!BF57:BG57,'[4]МЕТАЛЛОСТРОЙ  Апр.'!BF57:BG57,'[5]МЕТАЛЛОСТРОЙ Май'!BF57:BG57,'[6]МЕТАЛЛОСТРОЙ Июнь'!BF57:BG57,'[7]МЕТАЛЛОСТРОЙ  Июль'!BF57:BG57,'[8]МЕТАЛЛОСТРОЙ  Авг.'!BF57:BG57,'[9]МЕТАЛЛОСТРОЙ  Сент.'!BF57:BG57,'[10]МЕТАЛЛОСТРОЙ  Окт.'!BF57:BG57+'[11]МЕТАЛЛОСТРОЙ  Нояб.'!BF57:BG57,'[11]МЕТАЛЛОСТРОЙ  Нояб.'!BF57:BG57,'[12]МЕТАЛЛОСТРОЙ  Дек.'!BF57:BG57)</f>
        <v>0</v>
      </c>
      <c r="BH62" s="47"/>
      <c r="BI62" s="49">
        <f>SUM('[1]МЕТАЛЛОСТРОЙ Янв.'!BH57:BI57,'[2]МЕТАЛЛОСТРОЙ Февр.'!BH57:BI57,'[3]МЕТАЛЛОСТРОЙ Март'!BH57:BI57,'[4]МЕТАЛЛОСТРОЙ  Апр.'!BH57:BI57,'[5]МЕТАЛЛОСТРОЙ Май'!BH57:BI57,'[6]МЕТАЛЛОСТРОЙ Июнь'!BH57:BI57,'[7]МЕТАЛЛОСТРОЙ  Июль'!BH57:BI57,'[8]МЕТАЛЛОСТРОЙ  Авг.'!BH57:BI57,'[9]МЕТАЛЛОСТРОЙ  Сент.'!BH57:BI57,'[10]МЕТАЛЛОСТРОЙ  Окт.'!BH57:BI57+'[11]МЕТАЛЛОСТРОЙ  Нояб.'!BH57:BI57,'[11]МЕТАЛЛОСТРОЙ  Нояб.'!BH57:BI57,'[12]МЕТАЛЛОСТРОЙ  Дек.'!BH57:BI57)</f>
        <v>0</v>
      </c>
      <c r="BJ62" s="47"/>
      <c r="BK62" s="49">
        <f>SUM('[1]МЕТАЛЛОСТРОЙ Янв.'!BJ57:BK57,'[2]МЕТАЛЛОСТРОЙ Февр.'!BJ57:BK57,'[3]МЕТАЛЛОСТРОЙ Март'!BJ57:BK57,'[4]МЕТАЛЛОСТРОЙ  Апр.'!BJ57:BK57,'[5]МЕТАЛЛОСТРОЙ Май'!BJ57:BK57,'[6]МЕТАЛЛОСТРОЙ Июнь'!BJ57:BK57,'[7]МЕТАЛЛОСТРОЙ  Июль'!BJ57:BK57,'[8]МЕТАЛЛОСТРОЙ  Авг.'!BJ57:BK57,'[9]МЕТАЛЛОСТРОЙ  Сент.'!BJ57:BK57,'[10]МЕТАЛЛОСТРОЙ  Окт.'!BJ57:BK57+'[11]МЕТАЛЛОСТРОЙ  Нояб.'!BJ57:BK57,'[11]МЕТАЛЛОСТРОЙ  Нояб.'!BJ57:BK57,'[12]МЕТАЛЛОСТРОЙ  Дек.'!BJ57:BK57)</f>
        <v>0</v>
      </c>
      <c r="BL62" s="47"/>
      <c r="BM62" s="49">
        <f>SUM('[1]МЕТАЛЛОСТРОЙ Янв.'!BL57:BM57,'[2]МЕТАЛЛОСТРОЙ Февр.'!BL57:BM57,'[3]МЕТАЛЛОСТРОЙ Март'!BL57:BM57,'[4]МЕТАЛЛОСТРОЙ  Апр.'!BL57:BM57,'[5]МЕТАЛЛОСТРОЙ Май'!BL57:BM57,'[6]МЕТАЛЛОСТРОЙ Июнь'!BL57:BM57,'[7]МЕТАЛЛОСТРОЙ  Июль'!BL57:BM57,'[8]МЕТАЛЛОСТРОЙ  Авг.'!BL57:BM57,'[9]МЕТАЛЛОСТРОЙ  Сент.'!BL57:BM57,'[10]МЕТАЛЛОСТРОЙ  Окт.'!BL57:BM57+'[11]МЕТАЛЛОСТРОЙ  Нояб.'!BL57:BM57,'[11]МЕТАЛЛОСТРОЙ  Нояб.'!BL57:BM57,'[12]МЕТАЛЛОСТРОЙ  Дек.'!BL57:BM57)</f>
        <v>0</v>
      </c>
      <c r="BN62" s="47"/>
      <c r="BO62" s="49">
        <f>SUM('[1]МЕТАЛЛОСТРОЙ Янв.'!BN57:BO57,'[2]МЕТАЛЛОСТРОЙ Февр.'!BN57:BO57,'[3]МЕТАЛЛОСТРОЙ Март'!BN57:BO57,'[4]МЕТАЛЛОСТРОЙ  Апр.'!BN57:BO57,'[5]МЕТАЛЛОСТРОЙ Май'!BN57:BO57,'[6]МЕТАЛЛОСТРОЙ Июнь'!BN57:BO57,'[7]МЕТАЛЛОСТРОЙ  Июль'!BN57:BO57,'[8]МЕТАЛЛОСТРОЙ  Авг.'!BN57:BO57,'[9]МЕТАЛЛОСТРОЙ  Сент.'!BN57:BO57,'[10]МЕТАЛЛОСТРОЙ  Окт.'!BN57:BO57+'[11]МЕТАЛЛОСТРОЙ  Нояб.'!BN57:BO57,'[11]МЕТАЛЛОСТРОЙ  Нояб.'!BN57:BO57,'[12]МЕТАЛЛОСТРОЙ  Дек.'!BN57:BO57)</f>
        <v>0</v>
      </c>
      <c r="BP62" s="47"/>
      <c r="BQ62" s="49">
        <f>SUM('[1]МЕТАЛЛОСТРОЙ Янв.'!BP57:BQ57,'[2]МЕТАЛЛОСТРОЙ Февр.'!BP57:BQ57,'[3]МЕТАЛЛОСТРОЙ Март'!BP57:BQ57,'[4]МЕТАЛЛОСТРОЙ  Апр.'!BP57:BQ57,'[5]МЕТАЛЛОСТРОЙ Май'!BP57:BQ57,'[6]МЕТАЛЛОСТРОЙ Июнь'!BP57:BQ57,'[7]МЕТАЛЛОСТРОЙ  Июль'!BP57:BQ57,'[8]МЕТАЛЛОСТРОЙ  Авг.'!BP57:BQ57,'[9]МЕТАЛЛОСТРОЙ  Сент.'!BP57:BQ57,'[10]МЕТАЛЛОСТРОЙ  Окт.'!BP57:BQ57+'[11]МЕТАЛЛОСТРОЙ  Нояб.'!BP57:BQ57,'[11]МЕТАЛЛОСТРОЙ  Нояб.'!BP57:BQ57,'[12]МЕТАЛЛОСТРОЙ  Дек.'!BP57:BQ57)</f>
        <v>0</v>
      </c>
      <c r="BR62" s="47"/>
      <c r="BS62" s="49">
        <f>SUM('[1]МЕТАЛЛОСТРОЙ Янв.'!BR57:BS57,'[2]МЕТАЛЛОСТРОЙ Февр.'!BR57:BS57,'[3]МЕТАЛЛОСТРОЙ Март'!BR57:BS57,'[4]МЕТАЛЛОСТРОЙ  Апр.'!BR57:BS57,'[5]МЕТАЛЛОСТРОЙ Май'!BR57:BS57,'[6]МЕТАЛЛОСТРОЙ Июнь'!BR57:BS57,'[7]МЕТАЛЛОСТРОЙ  Июль'!BR57:BS57,'[8]МЕТАЛЛОСТРОЙ  Авг.'!BR57:BS57,'[9]МЕТАЛЛОСТРОЙ  Сент.'!BR57:BS57,'[10]МЕТАЛЛОСТРОЙ  Окт.'!BR57:BS57+'[11]МЕТАЛЛОСТРОЙ  Нояб.'!BR57:BS57,'[11]МЕТАЛЛОСТРОЙ  Нояб.'!BR57:BS57,'[12]МЕТАЛЛОСТРОЙ  Дек.'!BR57:BS57)</f>
        <v>0</v>
      </c>
      <c r="BT62" s="47"/>
      <c r="BU62" s="49">
        <f>SUM('[1]МЕТАЛЛОСТРОЙ Янв.'!BT57:BU57,'[2]МЕТАЛЛОСТРОЙ Февр.'!BT57:BU57,'[3]МЕТАЛЛОСТРОЙ Март'!BT57:BU57,'[4]МЕТАЛЛОСТРОЙ  Апр.'!BT57:BU57,'[5]МЕТАЛЛОСТРОЙ Май'!BT57:BU57,'[6]МЕТАЛЛОСТРОЙ Июнь'!BT57:BU57,'[7]МЕТАЛЛОСТРОЙ  Июль'!BT57:BU57,'[8]МЕТАЛЛОСТРОЙ  Авг.'!BT57:BU57,'[9]МЕТАЛЛОСТРОЙ  Сент.'!BT57:BU57,'[10]МЕТАЛЛОСТРОЙ  Окт.'!BT57:BU57+'[11]МЕТАЛЛОСТРОЙ  Нояб.'!BT57:BU57,'[11]МЕТАЛЛОСТРОЙ  Нояб.'!BT57:BU57,'[12]МЕТАЛЛОСТРОЙ  Дек.'!BT57:BU57)</f>
        <v>0</v>
      </c>
      <c r="BV62" s="47"/>
      <c r="BW62" s="49">
        <f>SUM('[1]МЕТАЛЛОСТРОЙ Янв.'!BV57:BW57,'[2]МЕТАЛЛОСТРОЙ Февр.'!BV57:BW57,'[3]МЕТАЛЛОСТРОЙ Март'!BV57:BW57,'[4]МЕТАЛЛОСТРОЙ  Апр.'!BV57:BW57,'[5]МЕТАЛЛОСТРОЙ Май'!BV57:BW57,'[6]МЕТАЛЛОСТРОЙ Июнь'!BV57:BW57,'[7]МЕТАЛЛОСТРОЙ  Июль'!BV57:BW57,'[8]МЕТАЛЛОСТРОЙ  Авг.'!BV57:BW57,'[9]МЕТАЛЛОСТРОЙ  Сент.'!BV57:BW57,'[10]МЕТАЛЛОСТРОЙ  Окт.'!BV57:BW57+'[11]МЕТАЛЛОСТРОЙ  Нояб.'!BV57:BW57,'[11]МЕТАЛЛОСТРОЙ  Нояб.'!BV57:BW57,'[12]МЕТАЛЛОСТРОЙ  Дек.'!BV57:BW57)</f>
        <v>0</v>
      </c>
      <c r="BX62" s="47"/>
      <c r="BY62" s="49">
        <f>SUM('[1]МЕТАЛЛОСТРОЙ Янв.'!BX57:BY57,'[2]МЕТАЛЛОСТРОЙ Февр.'!BX57:BY57,'[3]МЕТАЛЛОСТРОЙ Март'!BX57:BY57,'[4]МЕТАЛЛОСТРОЙ  Апр.'!BX57:BY57,'[5]МЕТАЛЛОСТРОЙ Май'!BX57:BY57,'[6]МЕТАЛЛОСТРОЙ Июнь'!BX57:BY57,'[7]МЕТАЛЛОСТРОЙ  Июль'!BX57:BY57,'[8]МЕТАЛЛОСТРОЙ  Авг.'!BX57:BY57,'[9]МЕТАЛЛОСТРОЙ  Сент.'!BX57:BY57,'[10]МЕТАЛЛОСТРОЙ  Окт.'!BX57:BY57+'[11]МЕТАЛЛОСТРОЙ  Нояб.'!BX57:BY57,'[11]МЕТАЛЛОСТРОЙ  Нояб.'!BX57:BY57,'[12]МЕТАЛЛОСТРОЙ  Дек.'!BX57:BY57)</f>
        <v>0</v>
      </c>
      <c r="BZ62" s="47"/>
      <c r="CA62" s="49">
        <f>SUM('[1]МЕТАЛЛОСТРОЙ Янв.'!BZ57:CA57,'[2]МЕТАЛЛОСТРОЙ Февр.'!BZ57:CA57,'[3]МЕТАЛЛОСТРОЙ Март'!BZ57:CA57,'[4]МЕТАЛЛОСТРОЙ  Апр.'!BZ57:CA57,'[5]МЕТАЛЛОСТРОЙ Май'!BZ57:CA57,'[6]МЕТАЛЛОСТРОЙ Июнь'!BZ57:CA57,'[7]МЕТАЛЛОСТРОЙ  Июль'!BZ57:CA57,'[8]МЕТАЛЛОСТРОЙ  Авг.'!BZ57:CA57,'[9]МЕТАЛЛОСТРОЙ  Сент.'!BZ57:CA57,'[10]МЕТАЛЛОСТРОЙ  Окт.'!BZ57:CA57+'[11]МЕТАЛЛОСТРОЙ  Нояб.'!BZ57:CA57,'[11]МЕТАЛЛОСТРОЙ  Нояб.'!BZ57:CA57,'[12]МЕТАЛЛОСТРОЙ  Дек.'!BZ57:CA57)</f>
        <v>0</v>
      </c>
      <c r="CB62" s="47"/>
      <c r="CC62" s="49">
        <f>SUM('[1]МЕТАЛЛОСТРОЙ Янв.'!CB57:CC57,'[2]МЕТАЛЛОСТРОЙ Февр.'!CB57:CC57,'[3]МЕТАЛЛОСТРОЙ Март'!CB57:CC57,'[4]МЕТАЛЛОСТРОЙ  Апр.'!CB57:CC57,'[5]МЕТАЛЛОСТРОЙ Май'!CB57:CC57,'[6]МЕТАЛЛОСТРОЙ Июнь'!CB57:CC57,'[7]МЕТАЛЛОСТРОЙ  Июль'!CB57:CC57,'[8]МЕТАЛЛОСТРОЙ  Авг.'!CB57:CC57,'[9]МЕТАЛЛОСТРОЙ  Сент.'!CB57:CC57,'[10]МЕТАЛЛОСТРОЙ  Окт.'!CB57:CC57+'[11]МЕТАЛЛОСТРОЙ  Нояб.'!CB57:CC57,'[11]МЕТАЛЛОСТРОЙ  Нояб.'!CB57:CC57,'[12]МЕТАЛЛОСТРОЙ  Дек.'!CB57:CC57)</f>
        <v>0</v>
      </c>
      <c r="CD62" s="47"/>
      <c r="CE62" s="49">
        <f>SUM('[1]МЕТАЛЛОСТРОЙ Янв.'!CD57:CE57,'[2]МЕТАЛЛОСТРОЙ Февр.'!CD57:CE57,'[3]МЕТАЛЛОСТРОЙ Март'!CD57:CE57,'[4]МЕТАЛЛОСТРОЙ  Апр.'!CD57:CE57,'[5]МЕТАЛЛОСТРОЙ Май'!CD57:CE57,'[6]МЕТАЛЛОСТРОЙ Июнь'!CD57:CE57,'[7]МЕТАЛЛОСТРОЙ  Июль'!CD57:CE57,'[8]МЕТАЛЛОСТРОЙ  Авг.'!CD57:CE57,'[9]МЕТАЛЛОСТРОЙ  Сент.'!CD57:CE57,'[10]МЕТАЛЛОСТРОЙ  Окт.'!CD57:CE57+'[11]МЕТАЛЛОСТРОЙ  Нояб.'!CD57:CE57,'[11]МЕТАЛЛОСТРОЙ  Нояб.'!CD57:CE57,'[12]МЕТАЛЛОСТРОЙ  Дек.'!CD57:CE57)</f>
        <v>0</v>
      </c>
      <c r="CF62" s="47"/>
      <c r="CG62" s="49">
        <f>SUM('[1]МЕТАЛЛОСТРОЙ Янв.'!CF57:CG57,'[2]МЕТАЛЛОСТРОЙ Февр.'!CF57:CG57,'[3]МЕТАЛЛОСТРОЙ Март'!CF57:CG57,'[4]МЕТАЛЛОСТРОЙ  Апр.'!CF57:CG57,'[5]МЕТАЛЛОСТРОЙ Май'!CF57:CG57,'[6]МЕТАЛЛОСТРОЙ Июнь'!CF57:CG57,'[7]МЕТАЛЛОСТРОЙ  Июль'!CF57:CG57,'[8]МЕТАЛЛОСТРОЙ  Авг.'!CF57:CG57,'[9]МЕТАЛЛОСТРОЙ  Сент.'!CF57:CG57,'[10]МЕТАЛЛОСТРОЙ  Окт.'!CF57:CG57+'[11]МЕТАЛЛОСТРОЙ  Нояб.'!CF57:CG57,'[11]МЕТАЛЛОСТРОЙ  Нояб.'!CF57:CG57,'[12]МЕТАЛЛОСТРОЙ  Дек.'!CF57:CG57)</f>
        <v>0</v>
      </c>
      <c r="CH62" s="47"/>
      <c r="CI62" s="49">
        <f>SUM('[1]МЕТАЛЛОСТРОЙ Янв.'!CH57:CI57,'[2]МЕТАЛЛОСТРОЙ Февр.'!CH57:CI57,'[3]МЕТАЛЛОСТРОЙ Март'!CH57:CI57,'[4]МЕТАЛЛОСТРОЙ  Апр.'!CH57:CI57,'[5]МЕТАЛЛОСТРОЙ Май'!CH57:CI57,'[6]МЕТАЛЛОСТРОЙ Июнь'!CH57:CI57,'[7]МЕТАЛЛОСТРОЙ  Июль'!CH57:CI57,'[8]МЕТАЛЛОСТРОЙ  Авг.'!CH57:CI57,'[9]МЕТАЛЛОСТРОЙ  Сент.'!CH57:CI57,'[10]МЕТАЛЛОСТРОЙ  Окт.'!CH57:CI57+'[11]МЕТАЛЛОСТРОЙ  Нояб.'!CH57:CI57,'[11]МЕТАЛЛОСТРОЙ  Нояб.'!CH57:CI57,'[12]МЕТАЛЛОСТРОЙ  Дек.'!CH57:CI57)</f>
        <v>0</v>
      </c>
      <c r="CJ62" s="47"/>
      <c r="CK62" s="49">
        <f>SUM('[1]МЕТАЛЛОСТРОЙ Янв.'!CJ57:CK57,'[2]МЕТАЛЛОСТРОЙ Февр.'!CJ57:CK57,'[3]МЕТАЛЛОСТРОЙ Март'!CJ57:CK57,'[4]МЕТАЛЛОСТРОЙ  Апр.'!CJ57:CK57,'[5]МЕТАЛЛОСТРОЙ Май'!CJ57:CK57,'[6]МЕТАЛЛОСТРОЙ Июнь'!CJ57:CK57,'[7]МЕТАЛЛОСТРОЙ  Июль'!CJ57:CK57,'[8]МЕТАЛЛОСТРОЙ  Авг.'!CJ57:CK57,'[9]МЕТАЛЛОСТРОЙ  Сент.'!CJ57:CK57,'[10]МЕТАЛЛОСТРОЙ  Окт.'!CJ57:CK57+'[11]МЕТАЛЛОСТРОЙ  Нояб.'!CJ57:CK57,'[11]МЕТАЛЛОСТРОЙ  Нояб.'!CJ57:CK57,'[12]МЕТАЛЛОСТРОЙ  Дек.'!CJ57:CK57)</f>
        <v>0</v>
      </c>
      <c r="CL62" s="47"/>
      <c r="CM62" s="49">
        <f>SUM('[1]МЕТАЛЛОСТРОЙ Янв.'!CL57:CM57,'[2]МЕТАЛЛОСТРОЙ Февр.'!CL57:CM57,'[3]МЕТАЛЛОСТРОЙ Март'!CL57:CM57,'[4]МЕТАЛЛОСТРОЙ  Апр.'!CL57:CM57,'[5]МЕТАЛЛОСТРОЙ Май'!CL57:CM57,'[6]МЕТАЛЛОСТРОЙ Июнь'!CL57:CM57,'[7]МЕТАЛЛОСТРОЙ  Июль'!CL57:CM57,'[8]МЕТАЛЛОСТРОЙ  Авг.'!CL57:CM57,'[9]МЕТАЛЛОСТРОЙ  Сент.'!CL57:CM57,'[10]МЕТАЛЛОСТРОЙ  Окт.'!CL57:CM57+'[11]МЕТАЛЛОСТРОЙ  Нояб.'!CL57:CM57,'[11]МЕТАЛЛОСТРОЙ  Нояб.'!CL57:CM57,'[12]МЕТАЛЛОСТРОЙ  Дек.'!CL57:CM57)</f>
        <v>0</v>
      </c>
      <c r="CN62" s="47"/>
      <c r="CO62" s="49">
        <f>SUM('[1]МЕТАЛЛОСТРОЙ Янв.'!CN57:CO57,'[2]МЕТАЛЛОСТРОЙ Февр.'!CN57:CO57,'[3]МЕТАЛЛОСТРОЙ Март'!CN57:CO57,'[4]МЕТАЛЛОСТРОЙ  Апр.'!CN57:CO57,'[5]МЕТАЛЛОСТРОЙ Май'!CN57:CO57,'[6]МЕТАЛЛОСТРОЙ Июнь'!CN57:CO57,'[7]МЕТАЛЛОСТРОЙ  Июль'!CN57:CO57,'[8]МЕТАЛЛОСТРОЙ  Авг.'!CN57:CO57,'[9]МЕТАЛЛОСТРОЙ  Сент.'!CN57:CO57,'[10]МЕТАЛЛОСТРОЙ  Окт.'!CN57:CO57+'[11]МЕТАЛЛОСТРОЙ  Нояб.'!CN57:CO57,'[11]МЕТАЛЛОСТРОЙ  Нояб.'!CN57:CO57,'[12]МЕТАЛЛОСТРОЙ  Дек.'!CN57:CO57)</f>
        <v>0</v>
      </c>
      <c r="CQ62" s="94"/>
    </row>
    <row r="63" spans="1:95" ht="15.95" customHeight="1" x14ac:dyDescent="0.25">
      <c r="A63" s="216" t="s">
        <v>49</v>
      </c>
      <c r="B63" s="230" t="s">
        <v>42</v>
      </c>
      <c r="C63" s="28" t="s">
        <v>64</v>
      </c>
      <c r="D63" s="47">
        <v>15</v>
      </c>
      <c r="E63" s="49">
        <f>SUM('[1]МЕТАЛЛОСТРОЙ Янв.'!D58:E58,'[2]МЕТАЛЛОСТРОЙ Февр.'!D58:E58,'[3]МЕТАЛЛОСТРОЙ Март'!D58:E58,'[4]МЕТАЛЛОСТРОЙ  Апр.'!D58:E58,'[5]МЕТАЛЛОСТРОЙ Май'!D58:E58,'[6]МЕТАЛЛОСТРОЙ Июнь'!D58:E58,'[7]МЕТАЛЛОСТРОЙ  Июль'!D58:E58,'[8]МЕТАЛЛОСТРОЙ  Авг.'!D58:E58,'[9]МЕТАЛЛОСТРОЙ  Сент.'!D58:E58,'[10]МЕТАЛЛОСТРОЙ  Окт.'!D58:E58+'[11]МЕТАЛЛОСТРОЙ  Нояб.'!D58:E58,'[11]МЕТАЛЛОСТРОЙ  Нояб.'!D58:E58,'[12]МЕТАЛЛОСТРОЙ  Дек.'!D58:E58)</f>
        <v>14</v>
      </c>
      <c r="F63" s="47"/>
      <c r="G63" s="49">
        <f>SUM('[1]МЕТАЛЛОСТРОЙ Янв.'!F58:G58,'[2]МЕТАЛЛОСТРОЙ Февр.'!F58:G58,'[3]МЕТАЛЛОСТРОЙ Март'!F58:G58,'[4]МЕТАЛЛОСТРОЙ  Апр.'!F58:G58,'[5]МЕТАЛЛОСТРОЙ Май'!F58:G58,'[6]МЕТАЛЛОСТРОЙ Июнь'!F58:G58,'[7]МЕТАЛЛОСТРОЙ  Июль'!F58:G58,'[8]МЕТАЛЛОСТРОЙ  Авг.'!F58:G58,'[9]МЕТАЛЛОСТРОЙ  Сент.'!F58:G58,'[10]МЕТАЛЛОСТРОЙ  Окт.'!F58:G58+'[11]МЕТАЛЛОСТРОЙ  Нояб.'!F58:G58,'[11]МЕТАЛЛОСТРОЙ  Нояб.'!F58:G58,'[12]МЕТАЛЛОСТРОЙ  Дек.'!F58:G58)</f>
        <v>0</v>
      </c>
      <c r="H63" s="47"/>
      <c r="I63" s="49">
        <f>SUM('[1]МЕТАЛЛОСТРОЙ Янв.'!H58:I58,'[2]МЕТАЛЛОСТРОЙ Февр.'!H58:I58,'[3]МЕТАЛЛОСТРОЙ Март'!H58:I58,'[4]МЕТАЛЛОСТРОЙ  Апр.'!H58:I58,'[5]МЕТАЛЛОСТРОЙ Май'!H58:I58,'[6]МЕТАЛЛОСТРОЙ Июнь'!H58:I58,'[7]МЕТАЛЛОСТРОЙ  Июль'!H58:I58,'[8]МЕТАЛЛОСТРОЙ  Авг.'!H58:I58,'[9]МЕТАЛЛОСТРОЙ  Сент.'!H58:I58,'[10]МЕТАЛЛОСТРОЙ  Окт.'!H58:I58+'[11]МЕТАЛЛОСТРОЙ  Нояб.'!H58:I58,'[11]МЕТАЛЛОСТРОЙ  Нояб.'!H58:I58,'[12]МЕТАЛЛОСТРОЙ  Дек.'!H58:I58)</f>
        <v>2</v>
      </c>
      <c r="J63" s="47"/>
      <c r="K63" s="49">
        <f>SUM('[1]МЕТАЛЛОСТРОЙ Янв.'!J58:K58,'[2]МЕТАЛЛОСТРОЙ Февр.'!J58:K58,'[3]МЕТАЛЛОСТРОЙ Март'!J58:K58,'[4]МЕТАЛЛОСТРОЙ  Апр.'!J58:K58,'[5]МЕТАЛЛОСТРОЙ Май'!J58:K58,'[6]МЕТАЛЛОСТРОЙ Июнь'!J58:K58,'[7]МЕТАЛЛОСТРОЙ  Июль'!J58:K58,'[8]МЕТАЛЛОСТРОЙ  Авг.'!J58:K58,'[9]МЕТАЛЛОСТРОЙ  Сент.'!J58:K58,'[10]МЕТАЛЛОСТРОЙ  Окт.'!J58:K58+'[11]МЕТАЛЛОСТРОЙ  Нояб.'!J58:K58,'[11]МЕТАЛЛОСТРОЙ  Нояб.'!J58:K58,'[12]МЕТАЛЛОСТРОЙ  Дек.'!J58:K58)</f>
        <v>2</v>
      </c>
      <c r="L63" s="47"/>
      <c r="M63" s="49">
        <f>SUM('[1]МЕТАЛЛОСТРОЙ Янв.'!L58:M58,'[2]МЕТАЛЛОСТРОЙ Февр.'!L58:M58,'[3]МЕТАЛЛОСТРОЙ Март'!L58:M58,'[4]МЕТАЛЛОСТРОЙ  Апр.'!L58:M58,'[5]МЕТАЛЛОСТРОЙ Май'!L58:M58,'[6]МЕТАЛЛОСТРОЙ Июнь'!L58:M58,'[7]МЕТАЛЛОСТРОЙ  Июль'!L58:M58,'[8]МЕТАЛЛОСТРОЙ  Авг.'!L58:M58,'[9]МЕТАЛЛОСТРОЙ  Сент.'!L58:M58,'[10]МЕТАЛЛОСТРОЙ  Окт.'!L58:M58+'[11]МЕТАЛЛОСТРОЙ  Нояб.'!L58:M58,'[11]МЕТАЛЛОСТРОЙ  Нояб.'!L58:M58,'[12]МЕТАЛЛОСТРОЙ  Дек.'!L58:M58)</f>
        <v>6.1</v>
      </c>
      <c r="N63" s="47">
        <v>9</v>
      </c>
      <c r="O63" s="49">
        <f>SUM('[1]МЕТАЛЛОСТРОЙ Янв.'!N58:O58,'[2]МЕТАЛЛОСТРОЙ Февр.'!N58:O58,'[3]МЕТАЛЛОСТРОЙ Март'!N58:O58,'[4]МЕТАЛЛОСТРОЙ  Апр.'!N58:O58,'[5]МЕТАЛЛОСТРОЙ Май'!N58:O58,'[6]МЕТАЛЛОСТРОЙ Июнь'!N58:O58,'[7]МЕТАЛЛОСТРОЙ  Июль'!N58:O58,'[8]МЕТАЛЛОСТРОЙ  Авг.'!N58:O58,'[9]МЕТАЛЛОСТРОЙ  Сент.'!N58:O58,'[10]МЕТАЛЛОСТРОЙ  Окт.'!N58:O58+'[11]МЕТАЛЛОСТРОЙ  Нояб.'!N58:O58,'[11]МЕТАЛЛОСТРОЙ  Нояб.'!N58:O58,'[12]МЕТАЛЛОСТРОЙ  Дек.'!N58:O58)</f>
        <v>49.5</v>
      </c>
      <c r="P63" s="47"/>
      <c r="Q63" s="49">
        <f>SUM('[1]МЕТАЛЛОСТРОЙ Янв.'!P58:Q58,'[2]МЕТАЛЛОСТРОЙ Февр.'!P58:Q58,'[3]МЕТАЛЛОСТРОЙ Март'!P58:Q58,'[4]МЕТАЛЛОСТРОЙ  Апр.'!P58:Q58,'[5]МЕТАЛЛОСТРОЙ Май'!P58:Q58,'[6]МЕТАЛЛОСТРОЙ Июнь'!P58:Q58,'[7]МЕТАЛЛОСТРОЙ  Июль'!P58:Q58,'[8]МЕТАЛЛОСТРОЙ  Авг.'!P58:Q58,'[9]МЕТАЛЛОСТРОЙ  Сент.'!P58:Q58,'[10]МЕТАЛЛОСТРОЙ  Окт.'!P58:Q58+'[11]МЕТАЛЛОСТРОЙ  Нояб.'!P58:Q58,'[11]МЕТАЛЛОСТРОЙ  Нояб.'!P58:Q58,'[12]МЕТАЛЛОСТРОЙ  Дек.'!P58:Q58)</f>
        <v>0</v>
      </c>
      <c r="R63" s="47"/>
      <c r="S63" s="49">
        <f>SUM('[1]МЕТАЛЛОСТРОЙ Янв.'!R58:S58,'[2]МЕТАЛЛОСТРОЙ Февр.'!R58:S58,'[3]МЕТАЛЛОСТРОЙ Март'!R58:S58,'[4]МЕТАЛЛОСТРОЙ  Апр.'!R58:S58,'[5]МЕТАЛЛОСТРОЙ Май'!R58:S58,'[6]МЕТАЛЛОСТРОЙ Июнь'!R58:S58,'[7]МЕТАЛЛОСТРОЙ  Июль'!R58:S58,'[8]МЕТАЛЛОСТРОЙ  Авг.'!R58:S58,'[9]МЕТАЛЛОСТРОЙ  Сент.'!R58:S58,'[10]МЕТАЛЛОСТРОЙ  Окт.'!R58:S58+'[11]МЕТАЛЛОСТРОЙ  Нояб.'!R58:S58,'[11]МЕТАЛЛОСТРОЙ  Нояб.'!R58:S58,'[12]МЕТАЛЛОСТРОЙ  Дек.'!R58:S58)</f>
        <v>0</v>
      </c>
      <c r="T63" s="47"/>
      <c r="U63" s="49">
        <f>SUM('[1]МЕТАЛЛОСТРОЙ Янв.'!T58:U58,'[2]МЕТАЛЛОСТРОЙ Февр.'!T58:U58,'[3]МЕТАЛЛОСТРОЙ Март'!T58:U58,'[4]МЕТАЛЛОСТРОЙ  Апр.'!T58:U58,'[5]МЕТАЛЛОСТРОЙ Май'!T58:U58,'[6]МЕТАЛЛОСТРОЙ Июнь'!T58:U58,'[7]МЕТАЛЛОСТРОЙ  Июль'!T58:U58,'[8]МЕТАЛЛОСТРОЙ  Авг.'!T58:U58,'[9]МЕТАЛЛОСТРОЙ  Сент.'!T58:U58,'[10]МЕТАЛЛОСТРОЙ  Окт.'!T58:U58+'[11]МЕТАЛЛОСТРОЙ  Нояб.'!T58:U58,'[11]МЕТАЛЛОСТРОЙ  Нояб.'!T58:U58,'[12]МЕТАЛЛОСТРОЙ  Дек.'!T58:U58)</f>
        <v>0</v>
      </c>
      <c r="V63" s="47"/>
      <c r="W63" s="49">
        <f>SUM('[1]МЕТАЛЛОСТРОЙ Янв.'!V58:W58,'[2]МЕТАЛЛОСТРОЙ Февр.'!V58:W58,'[3]МЕТАЛЛОСТРОЙ Март'!V58:W58,'[4]МЕТАЛЛОСТРОЙ  Апр.'!V58:W58,'[5]МЕТАЛЛОСТРОЙ Май'!V58:W58,'[6]МЕТАЛЛОСТРОЙ Июнь'!V58:W58,'[7]МЕТАЛЛОСТРОЙ  Июль'!V58:W58,'[8]МЕТАЛЛОСТРОЙ  Авг.'!V58:W58,'[9]МЕТАЛЛОСТРОЙ  Сент.'!V58:W58,'[10]МЕТАЛЛОСТРОЙ  Окт.'!V58:W58+'[11]МЕТАЛЛОСТРОЙ  Нояб.'!V58:W58,'[11]МЕТАЛЛОСТРОЙ  Нояб.'!V58:W58,'[12]МЕТАЛЛОСТРОЙ  Дек.'!V58:W58)</f>
        <v>3</v>
      </c>
      <c r="X63" s="47"/>
      <c r="Y63" s="49">
        <f>SUM('[1]МЕТАЛЛОСТРОЙ Янв.'!X58:Y58,'[2]МЕТАЛЛОСТРОЙ Февр.'!X58:Y58,'[3]МЕТАЛЛОСТРОЙ Март'!X58:Y58,'[4]МЕТАЛЛОСТРОЙ  Апр.'!X58:Y58,'[5]МЕТАЛЛОСТРОЙ Май'!X58:Y58,'[6]МЕТАЛЛОСТРОЙ Июнь'!X58:Y58,'[7]МЕТАЛЛОСТРОЙ  Июль'!X58:Y58,'[8]МЕТАЛЛОСТРОЙ  Авг.'!X58:Y58,'[9]МЕТАЛЛОСТРОЙ  Сент.'!X58:Y58,'[10]МЕТАЛЛОСТРОЙ  Окт.'!X58:Y58+'[11]МЕТАЛЛОСТРОЙ  Нояб.'!X58:Y58,'[11]МЕТАЛЛОСТРОЙ  Нояб.'!X58:Y58,'[12]МЕТАЛЛОСТРОЙ  Дек.'!X58:Y58)</f>
        <v>0</v>
      </c>
      <c r="Z63" s="47"/>
      <c r="AA63" s="49">
        <f>SUM('[1]МЕТАЛЛОСТРОЙ Янв.'!Z58:AA58,'[2]МЕТАЛЛОСТРОЙ Февр.'!Z58:AA58,'[3]МЕТАЛЛОСТРОЙ Март'!Z58:AA58,'[4]МЕТАЛЛОСТРОЙ  Апр.'!Z58:AA58,'[5]МЕТАЛЛОСТРОЙ Май'!Z58:AA58,'[6]МЕТАЛЛОСТРОЙ Июнь'!Z58:AA58,'[7]МЕТАЛЛОСТРОЙ  Июль'!Z58:AA58,'[8]МЕТАЛЛОСТРОЙ  Авг.'!Z58:AA58,'[9]МЕТАЛЛОСТРОЙ  Сент.'!Z58:AA58,'[10]МЕТАЛЛОСТРОЙ  Окт.'!Z58:AA58+'[11]МЕТАЛЛОСТРОЙ  Нояб.'!Z58:AA58,'[11]МЕТАЛЛОСТРОЙ  Нояб.'!Z58:AA58,'[12]МЕТАЛЛОСТРОЙ  Дек.'!Z58:AA58)</f>
        <v>3</v>
      </c>
      <c r="AB63" s="47"/>
      <c r="AC63" s="49">
        <f>SUM('[1]МЕТАЛЛОСТРОЙ Янв.'!AB58:AC58,'[2]МЕТАЛЛОСТРОЙ Февр.'!AB58:AC58,'[3]МЕТАЛЛОСТРОЙ Март'!AB58:AC58,'[4]МЕТАЛЛОСТРОЙ  Апр.'!AB58:AC58,'[5]МЕТАЛЛОСТРОЙ Май'!AB58:AC58,'[6]МЕТАЛЛОСТРОЙ Июнь'!AB58:AC58,'[7]МЕТАЛЛОСТРОЙ  Июль'!AB58:AC58,'[8]МЕТАЛЛОСТРОЙ  Авг.'!AB58:AC58,'[9]МЕТАЛЛОСТРОЙ  Сент.'!AB58:AC58,'[10]МЕТАЛЛОСТРОЙ  Окт.'!AB58:AC58+'[11]МЕТАЛЛОСТРОЙ  Нояб.'!AB58:AC58,'[11]МЕТАЛЛОСТРОЙ  Нояб.'!AB58:AC58,'[12]МЕТАЛЛОСТРОЙ  Дек.'!AB58:AC58)</f>
        <v>0</v>
      </c>
      <c r="AD63" s="47"/>
      <c r="AE63" s="49">
        <f>SUM('[1]МЕТАЛЛОСТРОЙ Янв.'!AD58:AE58,'[2]МЕТАЛЛОСТРОЙ Февр.'!AD58:AE58,'[3]МЕТАЛЛОСТРОЙ Март'!AD58:AE58,'[4]МЕТАЛЛОСТРОЙ  Апр.'!AD58:AE58,'[5]МЕТАЛЛОСТРОЙ Май'!AD58:AE58,'[6]МЕТАЛЛОСТРОЙ Июнь'!AD58:AE58,'[7]МЕТАЛЛОСТРОЙ  Июль'!AD58:AE58,'[8]МЕТАЛЛОСТРОЙ  Авг.'!AD58:AE58,'[9]МЕТАЛЛОСТРОЙ  Сент.'!AD58:AE58,'[10]МЕТАЛЛОСТРОЙ  Окт.'!AD58:AE58+'[11]МЕТАЛЛОСТРОЙ  Нояб.'!AD58:AE58,'[11]МЕТАЛЛОСТРОЙ  Нояб.'!AD58:AE58,'[12]МЕТАЛЛОСТРОЙ  Дек.'!AD58:AE58)</f>
        <v>14</v>
      </c>
      <c r="AF63" s="47"/>
      <c r="AG63" s="49">
        <f>SUM('[1]МЕТАЛЛОСТРОЙ Янв.'!AF58:AG58,'[2]МЕТАЛЛОСТРОЙ Февр.'!AF58:AG58,'[3]МЕТАЛЛОСТРОЙ Март'!AF58:AG58,'[4]МЕТАЛЛОСТРОЙ  Апр.'!AF58:AG58,'[5]МЕТАЛЛОСТРОЙ Май'!AF58:AG58,'[6]МЕТАЛЛОСТРОЙ Июнь'!AF58:AG58,'[7]МЕТАЛЛОСТРОЙ  Июль'!AF58:AG58,'[8]МЕТАЛЛОСТРОЙ  Авг.'!AF58:AG58,'[9]МЕТАЛЛОСТРОЙ  Сент.'!AF58:AG58,'[10]МЕТАЛЛОСТРОЙ  Окт.'!AF58:AG58+'[11]МЕТАЛЛОСТРОЙ  Нояб.'!AF58:AG58,'[11]МЕТАЛЛОСТРОЙ  Нояб.'!AF58:AG58,'[12]МЕТАЛЛОСТРОЙ  Дек.'!AF58:AG58)</f>
        <v>3</v>
      </c>
      <c r="AH63" s="47"/>
      <c r="AI63" s="49">
        <f>SUM('[1]МЕТАЛЛОСТРОЙ Янв.'!AH58:AI58,'[2]МЕТАЛЛОСТРОЙ Февр.'!AH58:AI58,'[3]МЕТАЛЛОСТРОЙ Март'!AH58:AI58,'[4]МЕТАЛЛОСТРОЙ  Апр.'!AH58:AI58,'[5]МЕТАЛЛОСТРОЙ Май'!AH58:AI58,'[6]МЕТАЛЛОСТРОЙ Июнь'!AH58:AI58,'[7]МЕТАЛЛОСТРОЙ  Июль'!AH58:AI58,'[8]МЕТАЛЛОСТРОЙ  Авг.'!AH58:AI58,'[9]МЕТАЛЛОСТРОЙ  Сент.'!AH58:AI58,'[10]МЕТАЛЛОСТРОЙ  Окт.'!AH58:AI58+'[11]МЕТАЛЛОСТРОЙ  Нояб.'!AH58:AI58,'[11]МЕТАЛЛОСТРОЙ  Нояб.'!AH58:AI58,'[12]МЕТАЛЛОСТРОЙ  Дек.'!AH58:AI58)</f>
        <v>3</v>
      </c>
      <c r="AJ63" s="47"/>
      <c r="AK63" s="49">
        <f>SUM('[1]МЕТАЛЛОСТРОЙ Янв.'!AJ58:AK58,'[2]МЕТАЛЛОСТРОЙ Февр.'!AJ58:AK58,'[3]МЕТАЛЛОСТРОЙ Март'!AJ58:AK58,'[4]МЕТАЛЛОСТРОЙ  Апр.'!AJ58:AK58,'[5]МЕТАЛЛОСТРОЙ Май'!AJ58:AK58,'[6]МЕТАЛЛОСТРОЙ Июнь'!AJ58:AK58,'[7]МЕТАЛЛОСТРОЙ  Июль'!AJ58:AK58,'[8]МЕТАЛЛОСТРОЙ  Авг.'!AJ58:AK58,'[9]МЕТАЛЛОСТРОЙ  Сент.'!AJ58:AK58,'[10]МЕТАЛЛОСТРОЙ  Окт.'!AJ58:AK58+'[11]МЕТАЛЛОСТРОЙ  Нояб.'!AJ58:AK58,'[11]МЕТАЛЛОСТРОЙ  Нояб.'!AJ58:AK58,'[12]МЕТАЛЛОСТРОЙ  Дек.'!AJ58:AK58)</f>
        <v>3</v>
      </c>
      <c r="AL63" s="47"/>
      <c r="AM63" s="49">
        <f>SUM('[1]МЕТАЛЛОСТРОЙ Янв.'!AL58:AM58,'[2]МЕТАЛЛОСТРОЙ Февр.'!AL58:AM58,'[3]МЕТАЛЛОСТРОЙ Март'!AL58:AM58,'[4]МЕТАЛЛОСТРОЙ  Апр.'!AL58:AM58,'[5]МЕТАЛЛОСТРОЙ Май'!AL58:AM58,'[6]МЕТАЛЛОСТРОЙ Июнь'!AL58:AM58,'[7]МЕТАЛЛОСТРОЙ  Июль'!AL58:AM58,'[8]МЕТАЛЛОСТРОЙ  Авг.'!AL58:AM58,'[9]МЕТАЛЛОСТРОЙ  Сент.'!AL58:AM58,'[10]МЕТАЛЛОСТРОЙ  Окт.'!AL58:AM58+'[11]МЕТАЛЛОСТРОЙ  Нояб.'!AL58:AM58,'[11]МЕТАЛЛОСТРОЙ  Нояб.'!AL58:AM58,'[12]МЕТАЛЛОСТРОЙ  Дек.'!AL58:AM58)</f>
        <v>1</v>
      </c>
      <c r="AN63" s="47">
        <v>15</v>
      </c>
      <c r="AO63" s="49">
        <f>SUM('[1]МЕТАЛЛОСТРОЙ Янв.'!AN58:AO58,'[2]МЕТАЛЛОСТРОЙ Февр.'!AN58:AO58,'[3]МЕТАЛЛОСТРОЙ Март'!AN58:AO58,'[4]МЕТАЛЛОСТРОЙ  Апр.'!AN58:AO58,'[5]МЕТАЛЛОСТРОЙ Май'!AN58:AO58,'[6]МЕТАЛЛОСТРОЙ Июнь'!AN58:AO58,'[7]МЕТАЛЛОСТРОЙ  Июль'!AN58:AO58,'[8]МЕТАЛЛОСТРОЙ  Авг.'!AN58:AO58,'[9]МЕТАЛЛОСТРОЙ  Сент.'!AN58:AO58,'[10]МЕТАЛЛОСТРОЙ  Окт.'!AN58:AO58+'[11]МЕТАЛЛОСТРОЙ  Нояб.'!AN58:AO58,'[11]МЕТАЛЛОСТРОЙ  Нояб.'!AN58:AO58,'[12]МЕТАЛЛОСТРОЙ  Дек.'!AN58:AO58)</f>
        <v>24.5</v>
      </c>
      <c r="AP63" s="47"/>
      <c r="AQ63" s="49">
        <f>SUM('[1]МЕТАЛЛОСТРОЙ Янв.'!AP58:AQ58,'[2]МЕТАЛЛОСТРОЙ Февр.'!AP58:AQ58,'[3]МЕТАЛЛОСТРОЙ Март'!AP58:AQ58,'[4]МЕТАЛЛОСТРОЙ  Апр.'!AP58:AQ58,'[5]МЕТАЛЛОСТРОЙ Май'!AP58:AQ58,'[6]МЕТАЛЛОСТРОЙ Июнь'!AP58:AQ58,'[7]МЕТАЛЛОСТРОЙ  Июль'!AP58:AQ58,'[8]МЕТАЛЛОСТРОЙ  Авг.'!AP58:AQ58,'[9]МЕТАЛЛОСТРОЙ  Сент.'!AP58:AQ58,'[10]МЕТАЛЛОСТРОЙ  Окт.'!AP58:AQ58+'[11]МЕТАЛЛОСТРОЙ  Нояб.'!AP58:AQ58,'[11]МЕТАЛЛОСТРОЙ  Нояб.'!AP58:AQ58,'[12]МЕТАЛЛОСТРОЙ  Дек.'!AP58:AQ58)</f>
        <v>7</v>
      </c>
      <c r="AR63" s="47">
        <v>15</v>
      </c>
      <c r="AS63" s="49">
        <f>SUM('[1]МЕТАЛЛОСТРОЙ Янв.'!AR58:AS58,'[2]МЕТАЛЛОСТРОЙ Февр.'!AR58:AS58,'[3]МЕТАЛЛОСТРОЙ Март'!AR58:AS58,'[4]МЕТАЛЛОСТРОЙ  Апр.'!AR58:AS58,'[5]МЕТАЛЛОСТРОЙ Май'!AR58:AS58,'[6]МЕТАЛЛОСТРОЙ Июнь'!AR58:AS58,'[7]МЕТАЛЛОСТРОЙ  Июль'!AR58:AS58,'[8]МЕТАЛЛОСТРОЙ  Авг.'!AR58:AS58,'[9]МЕТАЛЛОСТРОЙ  Сент.'!AR58:AS58,'[10]МЕТАЛЛОСТРОЙ  Окт.'!AR58:AS58+'[11]МЕТАЛЛОСТРОЙ  Нояб.'!AR58:AS58,'[11]МЕТАЛЛОСТРОЙ  Нояб.'!AR58:AS58,'[12]МЕТАЛЛОСТРОЙ  Дек.'!AR58:AS58)</f>
        <v>15</v>
      </c>
      <c r="AT63" s="47"/>
      <c r="AU63" s="49">
        <f>SUM('[1]МЕТАЛЛОСТРОЙ Янв.'!AT58:AU58,'[2]МЕТАЛЛОСТРОЙ Февр.'!AT58:AU58,'[3]МЕТАЛЛОСТРОЙ Март'!AT58:AU58,'[4]МЕТАЛЛОСТРОЙ  Апр.'!AT58:AU58,'[5]МЕТАЛЛОСТРОЙ Май'!AT58:AU58,'[6]МЕТАЛЛОСТРОЙ Июнь'!AT58:AU58,'[7]МЕТАЛЛОСТРОЙ  Июль'!AT58:AU58,'[8]МЕТАЛЛОСТРОЙ  Авг.'!AT58:AU58,'[9]МЕТАЛЛОСТРОЙ  Сент.'!AT58:AU58,'[10]МЕТАЛЛОСТРОЙ  Окт.'!AT58:AU58+'[11]МЕТАЛЛОСТРОЙ  Нояб.'!AT58:AU58,'[11]МЕТАЛЛОСТРОЙ  Нояб.'!AT58:AU58,'[12]МЕТАЛЛОСТРОЙ  Дек.'!AT58:AU58)</f>
        <v>0</v>
      </c>
      <c r="AV63" s="47"/>
      <c r="AW63" s="49">
        <f>SUM('[1]МЕТАЛЛОСТРОЙ Янв.'!AV58:AW58,'[2]МЕТАЛЛОСТРОЙ Февр.'!AV58:AW58,'[3]МЕТАЛЛОСТРОЙ Март'!AV58:AW58,'[4]МЕТАЛЛОСТРОЙ  Апр.'!AV58:AW58,'[5]МЕТАЛЛОСТРОЙ Май'!AV58:AW58,'[6]МЕТАЛЛОСТРОЙ Июнь'!AV58:AW58,'[7]МЕТАЛЛОСТРОЙ  Июль'!AV58:AW58,'[8]МЕТАЛЛОСТРОЙ  Авг.'!AV58:AW58,'[9]МЕТАЛЛОСТРОЙ  Сент.'!AV58:AW58,'[10]МЕТАЛЛОСТРОЙ  Окт.'!AV58:AW58+'[11]МЕТАЛЛОСТРОЙ  Нояб.'!AV58:AW58,'[11]МЕТАЛЛОСТРОЙ  Нояб.'!AV58:AW58,'[12]МЕТАЛЛОСТРОЙ  Дек.'!AV58:AW58)</f>
        <v>0</v>
      </c>
      <c r="AX63" s="47"/>
      <c r="AY63" s="49">
        <f>SUM('[1]МЕТАЛЛОСТРОЙ Янв.'!AX58:AY58,'[2]МЕТАЛЛОСТРОЙ Февр.'!AX58:AY58,'[3]МЕТАЛЛОСТРОЙ Март'!AX58:AY58,'[4]МЕТАЛЛОСТРОЙ  Апр.'!AX58:AY58,'[5]МЕТАЛЛОСТРОЙ Май'!AX58:AY58,'[6]МЕТАЛЛОСТРОЙ Июнь'!AX58:AY58,'[7]МЕТАЛЛОСТРОЙ  Июль'!AX58:AY58,'[8]МЕТАЛЛОСТРОЙ  Авг.'!AX58:AY58,'[9]МЕТАЛЛОСТРОЙ  Сент.'!AX58:AY58,'[10]МЕТАЛЛОСТРОЙ  Окт.'!AX58:AY58+'[11]МЕТАЛЛОСТРОЙ  Нояб.'!AX58:AY58,'[11]МЕТАЛЛОСТРОЙ  Нояб.'!AX58:AY58,'[12]МЕТАЛЛОСТРОЙ  Дек.'!AX58:AY58)</f>
        <v>0</v>
      </c>
      <c r="AZ63" s="47"/>
      <c r="BA63" s="49">
        <f>SUM('[1]МЕТАЛЛОСТРОЙ Янв.'!AZ58:BA58,'[2]МЕТАЛЛОСТРОЙ Февр.'!AZ58:BA58,'[3]МЕТАЛЛОСТРОЙ Март'!AZ58:BA58,'[4]МЕТАЛЛОСТРОЙ  Апр.'!AZ58:BA58,'[5]МЕТАЛЛОСТРОЙ Май'!AZ58:BA58,'[6]МЕТАЛЛОСТРОЙ Июнь'!AZ58:BA58,'[7]МЕТАЛЛОСТРОЙ  Июль'!AZ58:BA58,'[8]МЕТАЛЛОСТРОЙ  Авг.'!AZ58:BA58,'[9]МЕТАЛЛОСТРОЙ  Сент.'!AZ58:BA58,'[10]МЕТАЛЛОСТРОЙ  Окт.'!AZ58:BA58+'[11]МЕТАЛЛОСТРОЙ  Нояб.'!AZ58:BA58,'[11]МЕТАЛЛОСТРОЙ  Нояб.'!AZ58:BA58,'[12]МЕТАЛЛОСТРОЙ  Дек.'!AZ58:BA58)</f>
        <v>8</v>
      </c>
      <c r="BB63" s="47"/>
      <c r="BC63" s="49">
        <f>SUM('[1]МЕТАЛЛОСТРОЙ Янв.'!BB58:BC58,'[2]МЕТАЛЛОСТРОЙ Февр.'!BB58:BC58,'[3]МЕТАЛЛОСТРОЙ Март'!BB58:BC58,'[4]МЕТАЛЛОСТРОЙ  Апр.'!BB58:BC58,'[5]МЕТАЛЛОСТРОЙ Май'!BB58:BC58,'[6]МЕТАЛЛОСТРОЙ Июнь'!BB58:BC58,'[7]МЕТАЛЛОСТРОЙ  Июль'!BB58:BC58,'[8]МЕТАЛЛОСТРОЙ  Авг.'!BB58:BC58,'[9]МЕТАЛЛОСТРОЙ  Сент.'!BB58:BC58,'[10]МЕТАЛЛОСТРОЙ  Окт.'!BB58:BC58+'[11]МЕТАЛЛОСТРОЙ  Нояб.'!BB58:BC58,'[11]МЕТАЛЛОСТРОЙ  Нояб.'!BB58:BC58,'[12]МЕТАЛЛОСТРОЙ  Дек.'!BB58:BC58)</f>
        <v>0</v>
      </c>
      <c r="BD63" s="47"/>
      <c r="BE63" s="49">
        <f>SUM('[1]МЕТАЛЛОСТРОЙ Янв.'!BD58:BE58,'[2]МЕТАЛЛОСТРОЙ Февр.'!BD58:BE58,'[3]МЕТАЛЛОСТРОЙ Март'!BD58:BE58,'[4]МЕТАЛЛОСТРОЙ  Апр.'!BD58:BE58,'[5]МЕТАЛЛОСТРОЙ Май'!BD58:BE58,'[6]МЕТАЛЛОСТРОЙ Июнь'!BD58:BE58,'[7]МЕТАЛЛОСТРОЙ  Июль'!BD58:BE58,'[8]МЕТАЛЛОСТРОЙ  Авг.'!BD58:BE58,'[9]МЕТАЛЛОСТРОЙ  Сент.'!BD58:BE58,'[10]МЕТАЛЛОСТРОЙ  Окт.'!BD58:BE58+'[11]МЕТАЛЛОСТРОЙ  Нояб.'!BD58:BE58,'[11]МЕТАЛЛОСТРОЙ  Нояб.'!BD58:BE58,'[12]МЕТАЛЛОСТРОЙ  Дек.'!BD58:BE58)</f>
        <v>6</v>
      </c>
      <c r="BF63" s="47"/>
      <c r="BG63" s="49">
        <f>SUM('[1]МЕТАЛЛОСТРОЙ Янв.'!BF58:BG58,'[2]МЕТАЛЛОСТРОЙ Февр.'!BF58:BG58,'[3]МЕТАЛЛОСТРОЙ Март'!BF58:BG58,'[4]МЕТАЛЛОСТРОЙ  Апр.'!BF58:BG58,'[5]МЕТАЛЛОСТРОЙ Май'!BF58:BG58,'[6]МЕТАЛЛОСТРОЙ Июнь'!BF58:BG58,'[7]МЕТАЛЛОСТРОЙ  Июль'!BF58:BG58,'[8]МЕТАЛЛОСТРОЙ  Авг.'!BF58:BG58,'[9]МЕТАЛЛОСТРОЙ  Сент.'!BF58:BG58,'[10]МЕТАЛЛОСТРОЙ  Окт.'!BF58:BG58+'[11]МЕТАЛЛОСТРОЙ  Нояб.'!BF58:BG58,'[11]МЕТАЛЛОСТРОЙ  Нояб.'!BF58:BG58,'[12]МЕТАЛЛОСТРОЙ  Дек.'!BF58:BG58)</f>
        <v>0</v>
      </c>
      <c r="BH63" s="47">
        <v>15</v>
      </c>
      <c r="BI63" s="49">
        <f>SUM('[1]МЕТАЛЛОСТРОЙ Янв.'!BH58:BI58,'[2]МЕТАЛЛОСТРОЙ Февр.'!BH58:BI58,'[3]МЕТАЛЛОСТРОЙ Март'!BH58:BI58,'[4]МЕТАЛЛОСТРОЙ  Апр.'!BH58:BI58,'[5]МЕТАЛЛОСТРОЙ Май'!BH58:BI58,'[6]МЕТАЛЛОСТРОЙ Июнь'!BH58:BI58,'[7]МЕТАЛЛОСТРОЙ  Июль'!BH58:BI58,'[8]МЕТАЛЛОСТРОЙ  Авг.'!BH58:BI58,'[9]МЕТАЛЛОСТРОЙ  Сент.'!BH58:BI58,'[10]МЕТАЛЛОСТРОЙ  Окт.'!BH58:BI58+'[11]МЕТАЛЛОСТРОЙ  Нояб.'!BH58:BI58,'[11]МЕТАЛЛОСТРОЙ  Нояб.'!BH58:BI58,'[12]МЕТАЛЛОСТРОЙ  Дек.'!BH58:BI58)</f>
        <v>14.5</v>
      </c>
      <c r="BJ63" s="47"/>
      <c r="BK63" s="49">
        <f>SUM('[1]МЕТАЛЛОСТРОЙ Янв.'!BJ58:BK58,'[2]МЕТАЛЛОСТРОЙ Февр.'!BJ58:BK58,'[3]МЕТАЛЛОСТРОЙ Март'!BJ58:BK58,'[4]МЕТАЛЛОСТРОЙ  Апр.'!BJ58:BK58,'[5]МЕТАЛЛОСТРОЙ Май'!BJ58:BK58,'[6]МЕТАЛЛОСТРОЙ Июнь'!BJ58:BK58,'[7]МЕТАЛЛОСТРОЙ  Июль'!BJ58:BK58,'[8]МЕТАЛЛОСТРОЙ  Авг.'!BJ58:BK58,'[9]МЕТАЛЛОСТРОЙ  Сент.'!BJ58:BK58,'[10]МЕТАЛЛОСТРОЙ  Окт.'!BJ58:BK58+'[11]МЕТАЛЛОСТРОЙ  Нояб.'!BJ58:BK58,'[11]МЕТАЛЛОСТРОЙ  Нояб.'!BJ58:BK58,'[12]МЕТАЛЛОСТРОЙ  Дек.'!BJ58:BK58)</f>
        <v>0</v>
      </c>
      <c r="BL63" s="47"/>
      <c r="BM63" s="49">
        <f>SUM('[1]МЕТАЛЛОСТРОЙ Янв.'!BL58:BM58,'[2]МЕТАЛЛОСТРОЙ Февр.'!BL58:BM58,'[3]МЕТАЛЛОСТРОЙ Март'!BL58:BM58,'[4]МЕТАЛЛОСТРОЙ  Апр.'!BL58:BM58,'[5]МЕТАЛЛОСТРОЙ Май'!BL58:BM58,'[6]МЕТАЛЛОСТРОЙ Июнь'!BL58:BM58,'[7]МЕТАЛЛОСТРОЙ  Июль'!BL58:BM58,'[8]МЕТАЛЛОСТРОЙ  Авг.'!BL58:BM58,'[9]МЕТАЛЛОСТРОЙ  Сент.'!BL58:BM58,'[10]МЕТАЛЛОСТРОЙ  Окт.'!BL58:BM58+'[11]МЕТАЛЛОСТРОЙ  Нояб.'!BL58:BM58,'[11]МЕТАЛЛОСТРОЙ  Нояб.'!BL58:BM58,'[12]МЕТАЛЛОСТРОЙ  Дек.'!BL58:BM58)</f>
        <v>0</v>
      </c>
      <c r="BN63" s="47"/>
      <c r="BO63" s="49">
        <f>SUM('[1]МЕТАЛЛОСТРОЙ Янв.'!BN58:BO58,'[2]МЕТАЛЛОСТРОЙ Февр.'!BN58:BO58,'[3]МЕТАЛЛОСТРОЙ Март'!BN58:BO58,'[4]МЕТАЛЛОСТРОЙ  Апр.'!BN58:BO58,'[5]МЕТАЛЛОСТРОЙ Май'!BN58:BO58,'[6]МЕТАЛЛОСТРОЙ Июнь'!BN58:BO58,'[7]МЕТАЛЛОСТРОЙ  Июль'!BN58:BO58,'[8]МЕТАЛЛОСТРОЙ  Авг.'!BN58:BO58,'[9]МЕТАЛЛОСТРОЙ  Сент.'!BN58:BO58,'[10]МЕТАЛЛОСТРОЙ  Окт.'!BN58:BO58+'[11]МЕТАЛЛОСТРОЙ  Нояб.'!BN58:BO58,'[11]МЕТАЛЛОСТРОЙ  Нояб.'!BN58:BO58,'[12]МЕТАЛЛОСТРОЙ  Дек.'!BN58:BO58)</f>
        <v>0</v>
      </c>
      <c r="BP63" s="47"/>
      <c r="BQ63" s="49">
        <f>SUM('[1]МЕТАЛЛОСТРОЙ Янв.'!BP58:BQ58,'[2]МЕТАЛЛОСТРОЙ Февр.'!BP58:BQ58,'[3]МЕТАЛЛОСТРОЙ Март'!BP58:BQ58,'[4]МЕТАЛЛОСТРОЙ  Апр.'!BP58:BQ58,'[5]МЕТАЛЛОСТРОЙ Май'!BP58:BQ58,'[6]МЕТАЛЛОСТРОЙ Июнь'!BP58:BQ58,'[7]МЕТАЛЛОСТРОЙ  Июль'!BP58:BQ58,'[8]МЕТАЛЛОСТРОЙ  Авг.'!BP58:BQ58,'[9]МЕТАЛЛОСТРОЙ  Сент.'!BP58:BQ58,'[10]МЕТАЛЛОСТРОЙ  Окт.'!BP58:BQ58+'[11]МЕТАЛЛОСТРОЙ  Нояб.'!BP58:BQ58,'[11]МЕТАЛЛОСТРОЙ  Нояб.'!BP58:BQ58,'[12]МЕТАЛЛОСТРОЙ  Дек.'!BP58:BQ58)</f>
        <v>6</v>
      </c>
      <c r="BR63" s="47"/>
      <c r="BS63" s="49">
        <f>SUM('[1]МЕТАЛЛОСТРОЙ Янв.'!BR58:BS58,'[2]МЕТАЛЛОСТРОЙ Февр.'!BR58:BS58,'[3]МЕТАЛЛОСТРОЙ Март'!BR58:BS58,'[4]МЕТАЛЛОСТРОЙ  Апр.'!BR58:BS58,'[5]МЕТАЛЛОСТРОЙ Май'!BR58:BS58,'[6]МЕТАЛЛОСТРОЙ Июнь'!BR58:BS58,'[7]МЕТАЛЛОСТРОЙ  Июль'!BR58:BS58,'[8]МЕТАЛЛОСТРОЙ  Авг.'!BR58:BS58,'[9]МЕТАЛЛОСТРОЙ  Сент.'!BR58:BS58,'[10]МЕТАЛЛОСТРОЙ  Окт.'!BR58:BS58+'[11]МЕТАЛЛОСТРОЙ  Нояб.'!BR58:BS58,'[11]МЕТАЛЛОСТРОЙ  Нояб.'!BR58:BS58,'[12]МЕТАЛЛОСТРОЙ  Дек.'!BR58:BS58)</f>
        <v>0</v>
      </c>
      <c r="BT63" s="47"/>
      <c r="BU63" s="49">
        <f>SUM('[1]МЕТАЛЛОСТРОЙ Янв.'!BT58:BU58,'[2]МЕТАЛЛОСТРОЙ Февр.'!BT58:BU58,'[3]МЕТАЛЛОСТРОЙ Март'!BT58:BU58,'[4]МЕТАЛЛОСТРОЙ  Апр.'!BT58:BU58,'[5]МЕТАЛЛОСТРОЙ Май'!BT58:BU58,'[6]МЕТАЛЛОСТРОЙ Июнь'!BT58:BU58,'[7]МЕТАЛЛОСТРОЙ  Июль'!BT58:BU58,'[8]МЕТАЛЛОСТРОЙ  Авг.'!BT58:BU58,'[9]МЕТАЛЛОСТРОЙ  Сент.'!BT58:BU58,'[10]МЕТАЛЛОСТРОЙ  Окт.'!BT58:BU58+'[11]МЕТАЛЛОСТРОЙ  Нояб.'!BT58:BU58,'[11]МЕТАЛЛОСТРОЙ  Нояб.'!BT58:BU58,'[12]МЕТАЛЛОСТРОЙ  Дек.'!BT58:BU58)</f>
        <v>4</v>
      </c>
      <c r="BV63" s="47"/>
      <c r="BW63" s="49">
        <f>SUM('[1]МЕТАЛЛОСТРОЙ Янв.'!BV58:BW58,'[2]МЕТАЛЛОСТРОЙ Февр.'!BV58:BW58,'[3]МЕТАЛЛОСТРОЙ Март'!BV58:BW58,'[4]МЕТАЛЛОСТРОЙ  Апр.'!BV58:BW58,'[5]МЕТАЛЛОСТРОЙ Май'!BV58:BW58,'[6]МЕТАЛЛОСТРОЙ Июнь'!BV58:BW58,'[7]МЕТАЛЛОСТРОЙ  Июль'!BV58:BW58,'[8]МЕТАЛЛОСТРОЙ  Авг.'!BV58:BW58,'[9]МЕТАЛЛОСТРОЙ  Сент.'!BV58:BW58,'[10]МЕТАЛЛОСТРОЙ  Окт.'!BV58:BW58+'[11]МЕТАЛЛОСТРОЙ  Нояб.'!BV58:BW58,'[11]МЕТАЛЛОСТРОЙ  Нояб.'!BV58:BW58,'[12]МЕТАЛЛОСТРОЙ  Дек.'!BV58:BW58)</f>
        <v>0</v>
      </c>
      <c r="BX63" s="47"/>
      <c r="BY63" s="49">
        <f>SUM('[1]МЕТАЛЛОСТРОЙ Янв.'!BX58:BY58,'[2]МЕТАЛЛОСТРОЙ Февр.'!BX58:BY58,'[3]МЕТАЛЛОСТРОЙ Март'!BX58:BY58,'[4]МЕТАЛЛОСТРОЙ  Апр.'!BX58:BY58,'[5]МЕТАЛЛОСТРОЙ Май'!BX58:BY58,'[6]МЕТАЛЛОСТРОЙ Июнь'!BX58:BY58,'[7]МЕТАЛЛОСТРОЙ  Июль'!BX58:BY58,'[8]МЕТАЛЛОСТРОЙ  Авг.'!BX58:BY58,'[9]МЕТАЛЛОСТРОЙ  Сент.'!BX58:BY58,'[10]МЕТАЛЛОСТРОЙ  Окт.'!BX58:BY58+'[11]МЕТАЛЛОСТРОЙ  Нояб.'!BX58:BY58,'[11]МЕТАЛЛОСТРОЙ  Нояб.'!BX58:BY58,'[12]МЕТАЛЛОСТРОЙ  Дек.'!BX58:BY58)</f>
        <v>3</v>
      </c>
      <c r="BZ63" s="47"/>
      <c r="CA63" s="49">
        <f>SUM('[1]МЕТАЛЛОСТРОЙ Янв.'!BZ58:CA58,'[2]МЕТАЛЛОСТРОЙ Февр.'!BZ58:CA58,'[3]МЕТАЛЛОСТРОЙ Март'!BZ58:CA58,'[4]МЕТАЛЛОСТРОЙ  Апр.'!BZ58:CA58,'[5]МЕТАЛЛОСТРОЙ Май'!BZ58:CA58,'[6]МЕТАЛЛОСТРОЙ Июнь'!BZ58:CA58,'[7]МЕТАЛЛОСТРОЙ  Июль'!BZ58:CA58,'[8]МЕТАЛЛОСТРОЙ  Авг.'!BZ58:CA58,'[9]МЕТАЛЛОСТРОЙ  Сент.'!BZ58:CA58,'[10]МЕТАЛЛОСТРОЙ  Окт.'!BZ58:CA58+'[11]МЕТАЛЛОСТРОЙ  Нояб.'!BZ58:CA58,'[11]МЕТАЛЛОСТРОЙ  Нояб.'!BZ58:CA58,'[12]МЕТАЛЛОСТРОЙ  Дек.'!BZ58:CA58)</f>
        <v>6</v>
      </c>
      <c r="CB63" s="47"/>
      <c r="CC63" s="49">
        <f>SUM('[1]МЕТАЛЛОСТРОЙ Янв.'!CB58:CC58,'[2]МЕТАЛЛОСТРОЙ Февр.'!CB58:CC58,'[3]МЕТАЛЛОСТРОЙ Март'!CB58:CC58,'[4]МЕТАЛЛОСТРОЙ  Апр.'!CB58:CC58,'[5]МЕТАЛЛОСТРОЙ Май'!CB58:CC58,'[6]МЕТАЛЛОСТРОЙ Июнь'!CB58:CC58,'[7]МЕТАЛЛОСТРОЙ  Июль'!CB58:CC58,'[8]МЕТАЛЛОСТРОЙ  Авг.'!CB58:CC58,'[9]МЕТАЛЛОСТРОЙ  Сент.'!CB58:CC58,'[10]МЕТАЛЛОСТРОЙ  Окт.'!CB58:CC58+'[11]МЕТАЛЛОСТРОЙ  Нояб.'!CB58:CC58,'[11]МЕТАЛЛОСТРОЙ  Нояб.'!CB58:CC58,'[12]МЕТАЛЛОСТРОЙ  Дек.'!CB58:CC58)</f>
        <v>0</v>
      </c>
      <c r="CD63" s="47"/>
      <c r="CE63" s="49">
        <f>SUM('[1]МЕТАЛЛОСТРОЙ Янв.'!CD58:CE58,'[2]МЕТАЛЛОСТРОЙ Февр.'!CD58:CE58,'[3]МЕТАЛЛОСТРОЙ Март'!CD58:CE58,'[4]МЕТАЛЛОСТРОЙ  Апр.'!CD58:CE58,'[5]МЕТАЛЛОСТРОЙ Май'!CD58:CE58,'[6]МЕТАЛЛОСТРОЙ Июнь'!CD58:CE58,'[7]МЕТАЛЛОСТРОЙ  Июль'!CD58:CE58,'[8]МЕТАЛЛОСТРОЙ  Авг.'!CD58:CE58,'[9]МЕТАЛЛОСТРОЙ  Сент.'!CD58:CE58,'[10]МЕТАЛЛОСТРОЙ  Окт.'!CD58:CE58+'[11]МЕТАЛЛОСТРОЙ  Нояб.'!CD58:CE58,'[11]МЕТАЛЛОСТРОЙ  Нояб.'!CD58:CE58,'[12]МЕТАЛЛОСТРОЙ  Дек.'!CD58:CE58)</f>
        <v>8</v>
      </c>
      <c r="CF63" s="47"/>
      <c r="CG63" s="49">
        <f>SUM('[1]МЕТАЛЛОСТРОЙ Янв.'!CF58:CG58,'[2]МЕТАЛЛОСТРОЙ Февр.'!CF58:CG58,'[3]МЕТАЛЛОСТРОЙ Март'!CF58:CG58,'[4]МЕТАЛЛОСТРОЙ  Апр.'!CF58:CG58,'[5]МЕТАЛЛОСТРОЙ Май'!CF58:CG58,'[6]МЕТАЛЛОСТРОЙ Июнь'!CF58:CG58,'[7]МЕТАЛЛОСТРОЙ  Июль'!CF58:CG58,'[8]МЕТАЛЛОСТРОЙ  Авг.'!CF58:CG58,'[9]МЕТАЛЛОСТРОЙ  Сент.'!CF58:CG58,'[10]МЕТАЛЛОСТРОЙ  Окт.'!CF58:CG58+'[11]МЕТАЛЛОСТРОЙ  Нояб.'!CF58:CG58,'[11]МЕТАЛЛОСТРОЙ  Нояб.'!CF58:CG58,'[12]МЕТАЛЛОСТРОЙ  Дек.'!CF58:CG58)</f>
        <v>3</v>
      </c>
      <c r="CH63" s="47"/>
      <c r="CI63" s="49">
        <f>SUM('[1]МЕТАЛЛОСТРОЙ Янв.'!CH58:CI58,'[2]МЕТАЛЛОСТРОЙ Февр.'!CH58:CI58,'[3]МЕТАЛЛОСТРОЙ Март'!CH58:CI58,'[4]МЕТАЛЛОСТРОЙ  Апр.'!CH58:CI58,'[5]МЕТАЛЛОСТРОЙ Май'!CH58:CI58,'[6]МЕТАЛЛОСТРОЙ Июнь'!CH58:CI58,'[7]МЕТАЛЛОСТРОЙ  Июль'!CH58:CI58,'[8]МЕТАЛЛОСТРОЙ  Авг.'!CH58:CI58,'[9]МЕТАЛЛОСТРОЙ  Сент.'!CH58:CI58,'[10]МЕТАЛЛОСТРОЙ  Окт.'!CH58:CI58+'[11]МЕТАЛЛОСТРОЙ  Нояб.'!CH58:CI58,'[11]МЕТАЛЛОСТРОЙ  Нояб.'!CH58:CI58,'[12]МЕТАЛЛОСТРОЙ  Дек.'!CH58:CI58)</f>
        <v>0</v>
      </c>
      <c r="CJ63" s="47">
        <v>15</v>
      </c>
      <c r="CK63" s="49">
        <f>SUM('[1]МЕТАЛЛОСТРОЙ Янв.'!CJ58:CK58,'[2]МЕТАЛЛОСТРОЙ Февр.'!CJ58:CK58,'[3]МЕТАЛЛОСТРОЙ Март'!CJ58:CK58,'[4]МЕТАЛЛОСТРОЙ  Апр.'!CJ58:CK58,'[5]МЕТАЛЛОСТРОЙ Май'!CJ58:CK58,'[6]МЕТАЛЛОСТРОЙ Июнь'!CJ58:CK58,'[7]МЕТАЛЛОСТРОЙ  Июль'!CJ58:CK58,'[8]МЕТАЛЛОСТРОЙ  Авг.'!CJ58:CK58,'[9]МЕТАЛЛОСТРОЙ  Сент.'!CJ58:CK58,'[10]МЕТАЛЛОСТРОЙ  Окт.'!CJ58:CK58+'[11]МЕТАЛЛОСТРОЙ  Нояб.'!CJ58:CK58,'[11]МЕТАЛЛОСТРОЙ  Нояб.'!CJ58:CK58,'[12]МЕТАЛЛОСТРОЙ  Дек.'!CJ58:CK58)</f>
        <v>0</v>
      </c>
      <c r="CL63" s="47"/>
      <c r="CM63" s="49">
        <f>SUM('[1]МЕТАЛЛОСТРОЙ Янв.'!CL58:CM58,'[2]МЕТАЛЛОСТРОЙ Февр.'!CL58:CM58,'[3]МЕТАЛЛОСТРОЙ Март'!CL58:CM58,'[4]МЕТАЛЛОСТРОЙ  Апр.'!CL58:CM58,'[5]МЕТАЛЛОСТРОЙ Май'!CL58:CM58,'[6]МЕТАЛЛОСТРОЙ Июнь'!CL58:CM58,'[7]МЕТАЛЛОСТРОЙ  Июль'!CL58:CM58,'[8]МЕТАЛЛОСТРОЙ  Авг.'!CL58:CM58,'[9]МЕТАЛЛОСТРОЙ  Сент.'!CL58:CM58,'[10]МЕТАЛЛОСТРОЙ  Окт.'!CL58:CM58+'[11]МЕТАЛЛОСТРОЙ  Нояб.'!CL58:CM58,'[11]МЕТАЛЛОСТРОЙ  Нояб.'!CL58:CM58,'[12]МЕТАЛЛОСТРОЙ  Дек.'!CL58:CM58)</f>
        <v>0</v>
      </c>
      <c r="CN63" s="47"/>
      <c r="CO63" s="49">
        <f>SUM('[1]МЕТАЛЛОСТРОЙ Янв.'!CN58:CO58,'[2]МЕТАЛЛОСТРОЙ Февр.'!CN58:CO58,'[3]МЕТАЛЛОСТРОЙ Март'!CN58:CO58,'[4]МЕТАЛЛОСТРОЙ  Апр.'!CN58:CO58,'[5]МЕТАЛЛОСТРОЙ Май'!CN58:CO58,'[6]МЕТАЛЛОСТРОЙ Июнь'!CN58:CO58,'[7]МЕТАЛЛОСТРОЙ  Июль'!CN58:CO58,'[8]МЕТАЛЛОСТРОЙ  Авг.'!CN58:CO58,'[9]МЕТАЛЛОСТРОЙ  Сент.'!CN58:CO58,'[10]МЕТАЛЛОСТРОЙ  Окт.'!CN58:CO58+'[11]МЕТАЛЛОСТРОЙ  Нояб.'!CN58:CO58,'[11]МЕТАЛЛОСТРОЙ  Нояб.'!CN58:CO58,'[12]МЕТАЛЛОСТРОЙ  Дек.'!CN58:CO58)</f>
        <v>0</v>
      </c>
      <c r="CQ63" s="94"/>
    </row>
    <row r="64" spans="1:95" ht="15.95" customHeight="1" x14ac:dyDescent="0.25">
      <c r="A64" s="216"/>
      <c r="B64" s="230"/>
      <c r="C64" s="22" t="s">
        <v>5</v>
      </c>
      <c r="D64" s="55">
        <v>22.5</v>
      </c>
      <c r="E64" s="49">
        <f>SUM('[1]МЕТАЛЛОСТРОЙ Янв.'!D59:E59,'[2]МЕТАЛЛОСТРОЙ Февр.'!D59:E59,'[3]МЕТАЛЛОСТРОЙ Март'!D59:E59,'[4]МЕТАЛЛОСТРОЙ  Апр.'!D59:E59,'[5]МЕТАЛЛОСТРОЙ Май'!D59:E59,'[6]МЕТАЛЛОСТРОЙ Июнь'!D59:E59,'[7]МЕТАЛЛОСТРОЙ  Июль'!D59:E59,'[8]МЕТАЛЛОСТРОЙ  Авг.'!D59:E59,'[9]МЕТАЛЛОСТРОЙ  Сент.'!D59:E59,'[10]МЕТАЛЛОСТРОЙ  Окт.'!D59:E59+'[11]МЕТАЛЛОСТРОЙ  Нояб.'!D59:E59,'[11]МЕТАЛЛОСТРОЙ  Нояб.'!D59:E59,'[12]МЕТАЛЛОСТРОЙ  Дек.'!D59:E59)</f>
        <v>19.437000000000001</v>
      </c>
      <c r="F64" s="47"/>
      <c r="G64" s="49">
        <f>SUM('[1]МЕТАЛЛОСТРОЙ Янв.'!F59:G59,'[2]МЕТАЛЛОСТРОЙ Февр.'!F59:G59,'[3]МЕТАЛЛОСТРОЙ Март'!F59:G59,'[4]МЕТАЛЛОСТРОЙ  Апр.'!F59:G59,'[5]МЕТАЛЛОСТРОЙ Май'!F59:G59,'[6]МЕТАЛЛОСТРОЙ Июнь'!F59:G59,'[7]МЕТАЛЛОСТРОЙ  Июль'!F59:G59,'[8]МЕТАЛЛОСТРОЙ  Авг.'!F59:G59,'[9]МЕТАЛЛОСТРОЙ  Сент.'!F59:G59,'[10]МЕТАЛЛОСТРОЙ  Окт.'!F59:G59+'[11]МЕТАЛЛОСТРОЙ  Нояб.'!F59:G59,'[11]МЕТАЛЛОСТРОЙ  Нояб.'!F59:G59,'[12]МЕТАЛЛОСТРОЙ  Дек.'!F59:G59)</f>
        <v>0</v>
      </c>
      <c r="H64" s="47"/>
      <c r="I64" s="49">
        <f>SUM('[1]МЕТАЛЛОСТРОЙ Янв.'!H59:I59,'[2]МЕТАЛЛОСТРОЙ Февр.'!H59:I59,'[3]МЕТАЛЛОСТРОЙ Март'!H59:I59,'[4]МЕТАЛЛОСТРОЙ  Апр.'!H59:I59,'[5]МЕТАЛЛОСТРОЙ Май'!H59:I59,'[6]МЕТАЛЛОСТРОЙ Июнь'!H59:I59,'[7]МЕТАЛЛОСТРОЙ  Июль'!H59:I59,'[8]МЕТАЛЛОСТРОЙ  Авг.'!H59:I59,'[9]МЕТАЛЛОСТРОЙ  Сент.'!H59:I59,'[10]МЕТАЛЛОСТРОЙ  Окт.'!H59:I59+'[11]МЕТАЛЛОСТРОЙ  Нояб.'!H59:I59,'[11]МЕТАЛЛОСТРОЙ  Нояб.'!H59:I59,'[12]МЕТАЛЛОСТРОЙ  Дек.'!H59:I59)</f>
        <v>3.3250000000000002</v>
      </c>
      <c r="J64" s="47"/>
      <c r="K64" s="49">
        <f>SUM('[1]МЕТАЛЛОСТРОЙ Янв.'!J59:K59,'[2]МЕТАЛЛОСТРОЙ Февр.'!J59:K59,'[3]МЕТАЛЛОСТРОЙ Март'!J59:K59,'[4]МЕТАЛЛОСТРОЙ  Апр.'!J59:K59,'[5]МЕТАЛЛОСТРОЙ Май'!J59:K59,'[6]МЕТАЛЛОСТРОЙ Июнь'!J59:K59,'[7]МЕТАЛЛОСТРОЙ  Июль'!J59:K59,'[8]МЕТАЛЛОСТРОЙ  Авг.'!J59:K59,'[9]МЕТАЛЛОСТРОЙ  Сент.'!J59:K59,'[10]МЕТАЛЛОСТРОЙ  Окт.'!J59:K59+'[11]МЕТАЛЛОСТРОЙ  Нояб.'!J59:K59,'[11]МЕТАЛЛОСТРОЙ  Нояб.'!J59:K59,'[12]МЕТАЛЛОСТРОЙ  Дек.'!J59:K59)</f>
        <v>2.5779999999999998</v>
      </c>
      <c r="L64" s="47"/>
      <c r="M64" s="49">
        <f>SUM('[1]МЕТАЛЛОСТРОЙ Янв.'!L59:M59,'[2]МЕТАЛЛОСТРОЙ Февр.'!L59:M59,'[3]МЕТАЛЛОСТРОЙ Март'!L59:M59,'[4]МЕТАЛЛОСТРОЙ  Апр.'!L59:M59,'[5]МЕТАЛЛОСТРОЙ Май'!L59:M59,'[6]МЕТАЛЛОСТРОЙ Июнь'!L59:M59,'[7]МЕТАЛЛОСТРОЙ  Июль'!L59:M59,'[8]МЕТАЛЛОСТРОЙ  Авг.'!L59:M59,'[9]МЕТАЛЛОСТРОЙ  Сент.'!L59:M59,'[10]МЕТАЛЛОСТРОЙ  Окт.'!L59:M59+'[11]МЕТАЛЛОСТРОЙ  Нояб.'!L59:M59,'[11]МЕТАЛЛОСТРОЙ  Нояб.'!L59:M59,'[12]МЕТАЛЛОСТРОЙ  Дек.'!L59:M59)</f>
        <v>6.7219999999999995</v>
      </c>
      <c r="N64" s="55">
        <v>13.5</v>
      </c>
      <c r="O64" s="49">
        <f>SUM('[1]МЕТАЛЛОСТРОЙ Янв.'!N59:O59,'[2]МЕТАЛЛОСТРОЙ Февр.'!N59:O59,'[3]МЕТАЛЛОСТРОЙ Март'!N59:O59,'[4]МЕТАЛЛОСТРОЙ  Апр.'!N59:O59,'[5]МЕТАЛЛОСТРОЙ Май'!N59:O59,'[6]МЕТАЛЛОСТРОЙ Июнь'!N59:O59,'[7]МЕТАЛЛОСТРОЙ  Июль'!N59:O59,'[8]МЕТАЛЛОСТРОЙ  Авг.'!N59:O59,'[9]МЕТАЛЛОСТРОЙ  Сент.'!N59:O59,'[10]МЕТАЛЛОСТРОЙ  Окт.'!N59:O59+'[11]МЕТАЛЛОСТРОЙ  Нояб.'!N59:O59,'[11]МЕТАЛЛОСТРОЙ  Нояб.'!N59:O59,'[12]МЕТАЛЛОСТРОЙ  Дек.'!N59:O59)</f>
        <v>59.454000000000001</v>
      </c>
      <c r="P64" s="47"/>
      <c r="Q64" s="49">
        <f>SUM('[1]МЕТАЛЛОСТРОЙ Янв.'!P59:Q59,'[2]МЕТАЛЛОСТРОЙ Февр.'!P59:Q59,'[3]МЕТАЛЛОСТРОЙ Март'!P59:Q59,'[4]МЕТАЛЛОСТРОЙ  Апр.'!P59:Q59,'[5]МЕТАЛЛОСТРОЙ Май'!P59:Q59,'[6]МЕТАЛЛОСТРОЙ Июнь'!P59:Q59,'[7]МЕТАЛЛОСТРОЙ  Июль'!P59:Q59,'[8]МЕТАЛЛОСТРОЙ  Авг.'!P59:Q59,'[9]МЕТАЛЛОСТРОЙ  Сент.'!P59:Q59,'[10]МЕТАЛЛОСТРОЙ  Окт.'!P59:Q59+'[11]МЕТАЛЛОСТРОЙ  Нояб.'!P59:Q59,'[11]МЕТАЛЛОСТРОЙ  Нояб.'!P59:Q59,'[12]МЕТАЛЛОСТРОЙ  Дек.'!P59:Q59)</f>
        <v>0</v>
      </c>
      <c r="R64" s="47"/>
      <c r="S64" s="49">
        <f>SUM('[1]МЕТАЛЛОСТРОЙ Янв.'!R59:S59,'[2]МЕТАЛЛОСТРОЙ Февр.'!R59:S59,'[3]МЕТАЛЛОСТРОЙ Март'!R59:S59,'[4]МЕТАЛЛОСТРОЙ  Апр.'!R59:S59,'[5]МЕТАЛЛОСТРОЙ Май'!R59:S59,'[6]МЕТАЛЛОСТРОЙ Июнь'!R59:S59,'[7]МЕТАЛЛОСТРОЙ  Июль'!R59:S59,'[8]МЕТАЛЛОСТРОЙ  Авг.'!R59:S59,'[9]МЕТАЛЛОСТРОЙ  Сент.'!R59:S59,'[10]МЕТАЛЛОСТРОЙ  Окт.'!R59:S59+'[11]МЕТАЛЛОСТРОЙ  Нояб.'!R59:S59,'[11]МЕТАЛЛОСТРОЙ  Нояб.'!R59:S59,'[12]МЕТАЛЛОСТРОЙ  Дек.'!R59:S59)</f>
        <v>0</v>
      </c>
      <c r="T64" s="47"/>
      <c r="U64" s="49">
        <f>SUM('[1]МЕТАЛЛОСТРОЙ Янв.'!T59:U59,'[2]МЕТАЛЛОСТРОЙ Февр.'!T59:U59,'[3]МЕТАЛЛОСТРОЙ Март'!T59:U59,'[4]МЕТАЛЛОСТРОЙ  Апр.'!T59:U59,'[5]МЕТАЛЛОСТРОЙ Май'!T59:U59,'[6]МЕТАЛЛОСТРОЙ Июнь'!T59:U59,'[7]МЕТАЛЛОСТРОЙ  Июль'!T59:U59,'[8]МЕТАЛЛОСТРОЙ  Авг.'!T59:U59,'[9]МЕТАЛЛОСТРОЙ  Сент.'!T59:U59,'[10]МЕТАЛЛОСТРОЙ  Окт.'!T59:U59+'[11]МЕТАЛЛОСТРОЙ  Нояб.'!T59:U59,'[11]МЕТАЛЛОСТРОЙ  Нояб.'!T59:U59,'[12]МЕТАЛЛОСТРОЙ  Дек.'!T59:U59)</f>
        <v>0</v>
      </c>
      <c r="V64" s="47"/>
      <c r="W64" s="49">
        <f>SUM('[1]МЕТАЛЛОСТРОЙ Янв.'!V59:W59,'[2]МЕТАЛЛОСТРОЙ Февр.'!V59:W59,'[3]МЕТАЛЛОСТРОЙ Март'!V59:W59,'[4]МЕТАЛЛОСТРОЙ  Апр.'!V59:W59,'[5]МЕТАЛЛОСТРОЙ Май'!V59:W59,'[6]МЕТАЛЛОСТРОЙ Июнь'!V59:W59,'[7]МЕТАЛЛОСТРОЙ  Июль'!V59:W59,'[8]МЕТАЛЛОСТРОЙ  Авг.'!V59:W59,'[9]МЕТАЛЛОСТРОЙ  Сент.'!V59:W59,'[10]МЕТАЛЛОСТРОЙ  Окт.'!V59:W59+'[11]МЕТАЛЛОСТРОЙ  Нояб.'!V59:W59,'[11]МЕТАЛЛОСТРОЙ  Нояб.'!V59:W59,'[12]МЕТАЛЛОСТРОЙ  Дек.'!V59:W59)</f>
        <v>4.931</v>
      </c>
      <c r="X64" s="47"/>
      <c r="Y64" s="49">
        <f>SUM('[1]МЕТАЛЛОСТРОЙ Янв.'!X59:Y59,'[2]МЕТАЛЛОСТРОЙ Февр.'!X59:Y59,'[3]МЕТАЛЛОСТРОЙ Март'!X59:Y59,'[4]МЕТАЛЛОСТРОЙ  Апр.'!X59:Y59,'[5]МЕТАЛЛОСТРОЙ Май'!X59:Y59,'[6]МЕТАЛЛОСТРОЙ Июнь'!X59:Y59,'[7]МЕТАЛЛОСТРОЙ  Июль'!X59:Y59,'[8]МЕТАЛЛОСТРОЙ  Авг.'!X59:Y59,'[9]МЕТАЛЛОСТРОЙ  Сент.'!X59:Y59,'[10]МЕТАЛЛОСТРОЙ  Окт.'!X59:Y59+'[11]МЕТАЛЛОСТРОЙ  Нояб.'!X59:Y59,'[11]МЕТАЛЛОСТРОЙ  Нояб.'!X59:Y59,'[12]МЕТАЛЛОСТРОЙ  Дек.'!X59:Y59)</f>
        <v>0</v>
      </c>
      <c r="Z64" s="47"/>
      <c r="AA64" s="49">
        <f>SUM('[1]МЕТАЛЛОСТРОЙ Янв.'!Z59:AA59,'[2]МЕТАЛЛОСТРОЙ Февр.'!Z59:AA59,'[3]МЕТАЛЛОСТРОЙ Март'!Z59:AA59,'[4]МЕТАЛЛОСТРОЙ  Апр.'!Z59:AA59,'[5]МЕТАЛЛОСТРОЙ Май'!Z59:AA59,'[6]МЕТАЛЛОСТРОЙ Июнь'!Z59:AA59,'[7]МЕТАЛЛОСТРОЙ  Июль'!Z59:AA59,'[8]МЕТАЛЛОСТРОЙ  Авг.'!Z59:AA59,'[9]МЕТАЛЛОСТРОЙ  Сент.'!Z59:AA59,'[10]МЕТАЛЛОСТРОЙ  Окт.'!Z59:AA59+'[11]МЕТАЛЛОСТРОЙ  Нояб.'!Z59:AA59,'[11]МЕТАЛЛОСТРОЙ  Нояб.'!Z59:AA59,'[12]МЕТАЛЛОСТРОЙ  Дек.'!Z59:AA59)</f>
        <v>3.6760000000000002</v>
      </c>
      <c r="AB64" s="47"/>
      <c r="AC64" s="49">
        <f>SUM('[1]МЕТАЛЛОСТРОЙ Янв.'!AB59:AC59,'[2]МЕТАЛЛОСТРОЙ Февр.'!AB59:AC59,'[3]МЕТАЛЛОСТРОЙ Март'!AB59:AC59,'[4]МЕТАЛЛОСТРОЙ  Апр.'!AB59:AC59,'[5]МЕТАЛЛОСТРОЙ Май'!AB59:AC59,'[6]МЕТАЛЛОСТРОЙ Июнь'!AB59:AC59,'[7]МЕТАЛЛОСТРОЙ  Июль'!AB59:AC59,'[8]МЕТАЛЛОСТРОЙ  Авг.'!AB59:AC59,'[9]МЕТАЛЛОСТРОЙ  Сент.'!AB59:AC59,'[10]МЕТАЛЛОСТРОЙ  Окт.'!AB59:AC59+'[11]МЕТАЛЛОСТРОЙ  Нояб.'!AB59:AC59,'[11]МЕТАЛЛОСТРОЙ  Нояб.'!AB59:AC59,'[12]МЕТАЛЛОСТРОЙ  Дек.'!AB59:AC59)</f>
        <v>0</v>
      </c>
      <c r="AD64" s="47"/>
      <c r="AE64" s="49">
        <f>SUM('[1]МЕТАЛЛОСТРОЙ Янв.'!AD59:AE59,'[2]МЕТАЛЛОСТРОЙ Февр.'!AD59:AE59,'[3]МЕТАЛЛОСТРОЙ Март'!AD59:AE59,'[4]МЕТАЛЛОСТРОЙ  Апр.'!AD59:AE59,'[5]МЕТАЛЛОСТРОЙ Май'!AD59:AE59,'[6]МЕТАЛЛОСТРОЙ Июнь'!AD59:AE59,'[7]МЕТАЛЛОСТРОЙ  Июль'!AD59:AE59,'[8]МЕТАЛЛОСТРОЙ  Авг.'!AD59:AE59,'[9]МЕТАЛЛОСТРОЙ  Сент.'!AD59:AE59,'[10]МЕТАЛЛОСТРОЙ  Окт.'!AD59:AE59+'[11]МЕТАЛЛОСТРОЙ  Нояб.'!AD59:AE59,'[11]МЕТАЛЛОСТРОЙ  Нояб.'!AD59:AE59,'[12]МЕТАЛЛОСТРОЙ  Дек.'!AD59:AE59)</f>
        <v>16.501999999999999</v>
      </c>
      <c r="AF64" s="47"/>
      <c r="AG64" s="49">
        <f>SUM('[1]МЕТАЛЛОСТРОЙ Янв.'!AF59:AG59,'[2]МЕТАЛЛОСТРОЙ Февр.'!AF59:AG59,'[3]МЕТАЛЛОСТРОЙ Март'!AF59:AG59,'[4]МЕТАЛЛОСТРОЙ  Апр.'!AF59:AG59,'[5]МЕТАЛЛОСТРОЙ Май'!AF59:AG59,'[6]МЕТАЛЛОСТРОЙ Июнь'!AF59:AG59,'[7]МЕТАЛЛОСТРОЙ  Июль'!AF59:AG59,'[8]МЕТАЛЛОСТРОЙ  Авг.'!AF59:AG59,'[9]МЕТАЛЛОСТРОЙ  Сент.'!AF59:AG59,'[10]МЕТАЛЛОСТРОЙ  Окт.'!AF59:AG59+'[11]МЕТАЛЛОСТРОЙ  Нояб.'!AF59:AG59,'[11]МЕТАЛЛОСТРОЙ  Нояб.'!AF59:AG59,'[12]МЕТАЛЛОСТРОЙ  Дек.'!AF59:AG59)</f>
        <v>3.4079999999999999</v>
      </c>
      <c r="AH64" s="47"/>
      <c r="AI64" s="49">
        <f>SUM('[1]МЕТАЛЛОСТРОЙ Янв.'!AH59:AI59,'[2]МЕТАЛЛОСТРОЙ Февр.'!AH59:AI59,'[3]МЕТАЛЛОСТРОЙ Март'!AH59:AI59,'[4]МЕТАЛЛОСТРОЙ  Апр.'!AH59:AI59,'[5]МЕТАЛЛОСТРОЙ Май'!AH59:AI59,'[6]МЕТАЛЛОСТРОЙ Июнь'!AH59:AI59,'[7]МЕТАЛЛОСТРОЙ  Июль'!AH59:AI59,'[8]МЕТАЛЛОСТРОЙ  Авг.'!AH59:AI59,'[9]МЕТАЛЛОСТРОЙ  Сент.'!AH59:AI59,'[10]МЕТАЛЛОСТРОЙ  Окт.'!AH59:AI59+'[11]МЕТАЛЛОСТРОЙ  Нояб.'!AH59:AI59,'[11]МЕТАЛЛОСТРОЙ  Нояб.'!AH59:AI59,'[12]МЕТАЛЛОСТРОЙ  Дек.'!AH59:AI59)</f>
        <v>3.6760000000000002</v>
      </c>
      <c r="AJ64" s="47"/>
      <c r="AK64" s="49">
        <f>SUM('[1]МЕТАЛЛОСТРОЙ Янв.'!AJ59:AK59,'[2]МЕТАЛЛОСТРОЙ Февр.'!AJ59:AK59,'[3]МЕТАЛЛОСТРОЙ Март'!AJ59:AK59,'[4]МЕТАЛЛОСТРОЙ  Апр.'!AJ59:AK59,'[5]МЕТАЛЛОСТРОЙ Май'!AJ59:AK59,'[6]МЕТАЛЛОСТРОЙ Июнь'!AJ59:AK59,'[7]МЕТАЛЛОСТРОЙ  Июль'!AJ59:AK59,'[8]МЕТАЛЛОСТРОЙ  Авг.'!AJ59:AK59,'[9]МЕТАЛЛОСТРОЙ  Сент.'!AJ59:AK59,'[10]МЕТАЛЛОСТРОЙ  Окт.'!AJ59:AK59+'[11]МЕТАЛЛОСТРОЙ  Нояб.'!AJ59:AK59,'[11]МЕТАЛЛОСТРОЙ  Нояб.'!AJ59:AK59,'[12]МЕТАЛЛОСТРОЙ  Дек.'!AJ59:AK59)</f>
        <v>3.6760000000000002</v>
      </c>
      <c r="AL64" s="47"/>
      <c r="AM64" s="49">
        <f>SUM('[1]МЕТАЛЛОСТРОЙ Янв.'!AL59:AM59,'[2]МЕТАЛЛОСТРОЙ Февр.'!AL59:AM59,'[3]МЕТАЛЛОСТРОЙ Март'!AL59:AM59,'[4]МЕТАЛЛОСТРОЙ  Апр.'!AL59:AM59,'[5]МЕТАЛЛОСТРОЙ Май'!AL59:AM59,'[6]МЕТАЛЛОСТРОЙ Июнь'!AL59:AM59,'[7]МЕТАЛЛОСТРОЙ  Июль'!AL59:AM59,'[8]МЕТАЛЛОСТРОЙ  Авг.'!AL59:AM59,'[9]МЕТАЛЛОСТРОЙ  Сент.'!AL59:AM59,'[10]МЕТАЛЛОСТРОЙ  Окт.'!AL59:AM59+'[11]МЕТАЛЛОСТРОЙ  Нояб.'!AL59:AM59,'[11]МЕТАЛЛОСТРОЙ  Нояб.'!AL59:AM59,'[12]МЕТАЛЛОСТРОЙ  Дек.'!AL59:AM59)</f>
        <v>1.6020000000000001</v>
      </c>
      <c r="AN64" s="55">
        <v>22.5</v>
      </c>
      <c r="AO64" s="49">
        <f>SUM('[1]МЕТАЛЛОСТРОЙ Янв.'!AN59:AO59,'[2]МЕТАЛЛОСТРОЙ Февр.'!AN59:AO59,'[3]МЕТАЛЛОСТРОЙ Март'!AN59:AO59,'[4]МЕТАЛЛОСТРОЙ  Апр.'!AN59:AO59,'[5]МЕТАЛЛОСТРОЙ Май'!AN59:AO59,'[6]МЕТАЛЛОСТРОЙ Июнь'!AN59:AO59,'[7]МЕТАЛЛОСТРОЙ  Июль'!AN59:AO59,'[8]МЕТАЛЛОСТРОЙ  Авг.'!AN59:AO59,'[9]МЕТАЛЛОСТРОЙ  Сент.'!AN59:AO59,'[10]МЕТАЛЛОСТРОЙ  Окт.'!AN59:AO59+'[11]МЕТАЛЛОСТРОЙ  Нояб.'!AN59:AO59,'[11]МЕТАЛЛОСТРОЙ  Нояб.'!AN59:AO59,'[12]МЕТАЛЛОСТРОЙ  Дек.'!AN59:AO59)</f>
        <v>23.430999999999997</v>
      </c>
      <c r="AP64" s="47"/>
      <c r="AQ64" s="49">
        <f>SUM('[1]МЕТАЛЛОСТРОЙ Янв.'!AP59:AQ59,'[2]МЕТАЛЛОСТРОЙ Февр.'!AP59:AQ59,'[3]МЕТАЛЛОСТРОЙ Март'!AP59:AQ59,'[4]МЕТАЛЛОСТРОЙ  Апр.'!AP59:AQ59,'[5]МЕТАЛЛОСТРОЙ Май'!AP59:AQ59,'[6]МЕТАЛЛОСТРОЙ Июнь'!AP59:AQ59,'[7]МЕТАЛЛОСТРОЙ  Июль'!AP59:AQ59,'[8]МЕТАЛЛОСТРОЙ  Авг.'!AP59:AQ59,'[9]МЕТАЛЛОСТРОЙ  Сент.'!AP59:AQ59,'[10]МЕТАЛЛОСТРОЙ  Окт.'!AP59:AQ59+'[11]МЕТАЛЛОСТРОЙ  Нояб.'!AP59:AQ59,'[11]МЕТАЛЛОСТРОЙ  Нояб.'!AP59:AQ59,'[12]МЕТАЛЛОСТРОЙ  Дек.'!AP59:AQ59)</f>
        <v>8.9789999999999992</v>
      </c>
      <c r="AR64" s="55">
        <v>22.5</v>
      </c>
      <c r="AS64" s="49">
        <f>SUM('[1]МЕТАЛЛОСТРОЙ Янв.'!AR59:AS59,'[2]МЕТАЛЛОСТРОЙ Февр.'!AR59:AS59,'[3]МЕТАЛЛОСТРОЙ Март'!AR59:AS59,'[4]МЕТАЛЛОСТРОЙ  Апр.'!AR59:AS59,'[5]МЕТАЛЛОСТРОЙ Май'!AR59:AS59,'[6]МЕТАЛЛОСТРОЙ Июнь'!AR59:AS59,'[7]МЕТАЛЛОСТРОЙ  Июль'!AR59:AS59,'[8]МЕТАЛЛОСТРОЙ  Авг.'!AR59:AS59,'[9]МЕТАЛЛОСТРОЙ  Сент.'!AR59:AS59,'[10]МЕТАЛЛОСТРОЙ  Окт.'!AR59:AS59+'[11]МЕТАЛЛОСТРОЙ  Нояб.'!AR59:AS59,'[11]МЕТАЛЛОСТРОЙ  Нояб.'!AR59:AS59,'[12]МЕТАЛЛОСТРОЙ  Дек.'!AR59:AS59)</f>
        <v>14.955</v>
      </c>
      <c r="AT64" s="47"/>
      <c r="AU64" s="49">
        <f>SUM('[1]МЕТАЛЛОСТРОЙ Янв.'!AT59:AU59,'[2]МЕТАЛЛОСТРОЙ Февр.'!AT59:AU59,'[3]МЕТАЛЛОСТРОЙ Март'!AT59:AU59,'[4]МЕТАЛЛОСТРОЙ  Апр.'!AT59:AU59,'[5]МЕТАЛЛОСТРОЙ Май'!AT59:AU59,'[6]МЕТАЛЛОСТРОЙ Июнь'!AT59:AU59,'[7]МЕТАЛЛОСТРОЙ  Июль'!AT59:AU59,'[8]МЕТАЛЛОСТРОЙ  Авг.'!AT59:AU59,'[9]МЕТАЛЛОСТРОЙ  Сент.'!AT59:AU59,'[10]МЕТАЛЛОСТРОЙ  Окт.'!AT59:AU59+'[11]МЕТАЛЛОСТРОЙ  Нояб.'!AT59:AU59,'[11]МЕТАЛЛОСТРОЙ  Нояб.'!AT59:AU59,'[12]МЕТАЛЛОСТРОЙ  Дек.'!AT59:AU59)</f>
        <v>0</v>
      </c>
      <c r="AV64" s="47"/>
      <c r="AW64" s="49">
        <f>SUM('[1]МЕТАЛЛОСТРОЙ Янв.'!AV59:AW59,'[2]МЕТАЛЛОСТРОЙ Февр.'!AV59:AW59,'[3]МЕТАЛЛОСТРОЙ Март'!AV59:AW59,'[4]МЕТАЛЛОСТРОЙ  Апр.'!AV59:AW59,'[5]МЕТАЛЛОСТРОЙ Май'!AV59:AW59,'[6]МЕТАЛЛОСТРОЙ Июнь'!AV59:AW59,'[7]МЕТАЛЛОСТРОЙ  Июль'!AV59:AW59,'[8]МЕТАЛЛОСТРОЙ  Авг.'!AV59:AW59,'[9]МЕТАЛЛОСТРОЙ  Сент.'!AV59:AW59,'[10]МЕТАЛЛОСТРОЙ  Окт.'!AV59:AW59+'[11]МЕТАЛЛОСТРОЙ  Нояб.'!AV59:AW59,'[11]МЕТАЛЛОСТРОЙ  Нояб.'!AV59:AW59,'[12]МЕТАЛЛОСТРОЙ  Дек.'!AV59:AW59)</f>
        <v>0</v>
      </c>
      <c r="AX64" s="47"/>
      <c r="AY64" s="49">
        <f>SUM('[1]МЕТАЛЛОСТРОЙ Янв.'!AX59:AY59,'[2]МЕТАЛЛОСТРОЙ Февр.'!AX59:AY59,'[3]МЕТАЛЛОСТРОЙ Март'!AX59:AY59,'[4]МЕТАЛЛОСТРОЙ  Апр.'!AX59:AY59,'[5]МЕТАЛЛОСТРОЙ Май'!AX59:AY59,'[6]МЕТАЛЛОСТРОЙ Июнь'!AX59:AY59,'[7]МЕТАЛЛОСТРОЙ  Июль'!AX59:AY59,'[8]МЕТАЛЛОСТРОЙ  Авг.'!AX59:AY59,'[9]МЕТАЛЛОСТРОЙ  Сент.'!AX59:AY59,'[10]МЕТАЛЛОСТРОЙ  Окт.'!AX59:AY59+'[11]МЕТАЛЛОСТРОЙ  Нояб.'!AX59:AY59,'[11]МЕТАЛЛОСТРОЙ  Нояб.'!AX59:AY59,'[12]МЕТАЛЛОСТРОЙ  Дек.'!AX59:AY59)</f>
        <v>0</v>
      </c>
      <c r="AZ64" s="47"/>
      <c r="BA64" s="49">
        <f>SUM('[1]МЕТАЛЛОСТРОЙ Янв.'!AZ59:BA59,'[2]МЕТАЛЛОСТРОЙ Февр.'!AZ59:BA59,'[3]МЕТАЛЛОСТРОЙ Март'!AZ59:BA59,'[4]МЕТАЛЛОСТРОЙ  Апр.'!AZ59:BA59,'[5]МЕТАЛЛОСТРОЙ Май'!AZ59:BA59,'[6]МЕТАЛЛОСТРОЙ Июнь'!AZ59:BA59,'[7]МЕТАЛЛОСТРОЙ  Июль'!AZ59:BA59,'[8]МЕТАЛЛОСТРОЙ  Авг.'!AZ59:BA59,'[9]МЕТАЛЛОСТРОЙ  Сент.'!AZ59:BA59,'[10]МЕТАЛЛОСТРОЙ  Окт.'!AZ59:BA59+'[11]МЕТАЛЛОСТРОЙ  Нояб.'!AZ59:BA59,'[11]МЕТАЛЛОСТРОЙ  Нояб.'!AZ59:BA59,'[12]МЕТАЛЛОСТРОЙ  Дек.'!AZ59:BA59)</f>
        <v>8.6539999999999999</v>
      </c>
      <c r="BB64" s="47"/>
      <c r="BC64" s="49">
        <f>SUM('[1]МЕТАЛЛОСТРОЙ Янв.'!BB59:BC59,'[2]МЕТАЛЛОСТРОЙ Февр.'!BB59:BC59,'[3]МЕТАЛЛОСТРОЙ Март'!BB59:BC59,'[4]МЕТАЛЛОСТРОЙ  Апр.'!BB59:BC59,'[5]МЕТАЛЛОСТРОЙ Май'!BB59:BC59,'[6]МЕТАЛЛОСТРОЙ Июнь'!BB59:BC59,'[7]МЕТАЛЛОСТРОЙ  Июль'!BB59:BC59,'[8]МЕТАЛЛОСТРОЙ  Авг.'!BB59:BC59,'[9]МЕТАЛЛОСТРОЙ  Сент.'!BB59:BC59,'[10]МЕТАЛЛОСТРОЙ  Окт.'!BB59:BC59+'[11]МЕТАЛЛОСТРОЙ  Нояб.'!BB59:BC59,'[11]МЕТАЛЛОСТРОЙ  Нояб.'!BB59:BC59,'[12]МЕТАЛЛОСТРОЙ  Дек.'!BB59:BC59)</f>
        <v>0</v>
      </c>
      <c r="BD64" s="47"/>
      <c r="BE64" s="49">
        <f>SUM('[1]МЕТАЛЛОСТРОЙ Янв.'!BD59:BE59,'[2]МЕТАЛЛОСТРОЙ Февр.'!BD59:BE59,'[3]МЕТАЛЛОСТРОЙ Март'!BD59:BE59,'[4]МЕТАЛЛОСТРОЙ  Апр.'!BD59:BE59,'[5]МЕТАЛЛОСТРОЙ Май'!BD59:BE59,'[6]МЕТАЛЛОСТРОЙ Июнь'!BD59:BE59,'[7]МЕТАЛЛОСТРОЙ  Июль'!BD59:BE59,'[8]МЕТАЛЛОСТРОЙ  Авг.'!BD59:BE59,'[9]МЕТАЛЛОСТРОЙ  Сент.'!BD59:BE59,'[10]МЕТАЛЛОСТРОЙ  Окт.'!BD59:BE59+'[11]МЕТАЛЛОСТРОЙ  Нояб.'!BD59:BE59,'[11]МЕТАЛЛОСТРОЙ  Нояб.'!BD59:BE59,'[12]МЕТАЛЛОСТРОЙ  Дек.'!BD59:BE59)</f>
        <v>7.22</v>
      </c>
      <c r="BF64" s="47"/>
      <c r="BG64" s="49">
        <f>SUM('[1]МЕТАЛЛОСТРОЙ Янв.'!BF59:BG59,'[2]МЕТАЛЛОСТРОЙ Февр.'!BF59:BG59,'[3]МЕТАЛЛОСТРОЙ Март'!BF59:BG59,'[4]МЕТАЛЛОСТРОЙ  Апр.'!BF59:BG59,'[5]МЕТАЛЛОСТРОЙ Май'!BF59:BG59,'[6]МЕТАЛЛОСТРОЙ Июнь'!BF59:BG59,'[7]МЕТАЛЛОСТРОЙ  Июль'!BF59:BG59,'[8]МЕТАЛЛОСТРОЙ  Авг.'!BF59:BG59,'[9]МЕТАЛЛОСТРОЙ  Сент.'!BF59:BG59,'[10]МЕТАЛЛОСТРОЙ  Окт.'!BF59:BG59+'[11]МЕТАЛЛОСТРОЙ  Нояб.'!BF59:BG59,'[11]МЕТАЛЛОСТРОЙ  Нояб.'!BF59:BG59,'[12]МЕТАЛЛОСТРОЙ  Дек.'!BF59:BG59)</f>
        <v>0</v>
      </c>
      <c r="BH64" s="55">
        <v>22.5</v>
      </c>
      <c r="BI64" s="49">
        <f>SUM('[1]МЕТАЛЛОСТРОЙ Янв.'!BH59:BI59,'[2]МЕТАЛЛОСТРОЙ Февр.'!BH59:BI59,'[3]МЕТАЛЛОСТРОЙ Март'!BH59:BI59,'[4]МЕТАЛЛОСТРОЙ  Апр.'!BH59:BI59,'[5]МЕТАЛЛОСТРОЙ Май'!BH59:BI59,'[6]МЕТАЛЛОСТРОЙ Июнь'!BH59:BI59,'[7]МЕТАЛЛОСТРОЙ  Июль'!BH59:BI59,'[8]МЕТАЛЛОСТРОЙ  Авг.'!BH59:BI59,'[9]МЕТАЛЛОСТРОЙ  Сент.'!BH59:BI59,'[10]МЕТАЛЛОСТРОЙ  Окт.'!BH59:BI59+'[11]МЕТАЛЛОСТРОЙ  Нояб.'!BH59:BI59,'[11]МЕТАЛЛОСТРОЙ  Нояб.'!BH59:BI59,'[12]МЕТАЛЛОСТРОЙ  Дек.'!BH59:BI59)</f>
        <v>17.329000000000001</v>
      </c>
      <c r="BJ64" s="47"/>
      <c r="BK64" s="49">
        <f>SUM('[1]МЕТАЛЛОСТРОЙ Янв.'!BJ59:BK59,'[2]МЕТАЛЛОСТРОЙ Февр.'!BJ59:BK59,'[3]МЕТАЛЛОСТРОЙ Март'!BJ59:BK59,'[4]МЕТАЛЛОСТРОЙ  Апр.'!BJ59:BK59,'[5]МЕТАЛЛОСТРОЙ Май'!BJ59:BK59,'[6]МЕТАЛЛОСТРОЙ Июнь'!BJ59:BK59,'[7]МЕТАЛЛОСТРОЙ  Июль'!BJ59:BK59,'[8]МЕТАЛЛОСТРОЙ  Авг.'!BJ59:BK59,'[9]МЕТАЛЛОСТРОЙ  Сент.'!BJ59:BK59,'[10]МЕТАЛЛОСТРОЙ  Окт.'!BJ59:BK59+'[11]МЕТАЛЛОСТРОЙ  Нояб.'!BJ59:BK59,'[11]МЕТАЛЛОСТРОЙ  Нояб.'!BJ59:BK59,'[12]МЕТАЛЛОСТРОЙ  Дек.'!BJ59:BK59)</f>
        <v>0</v>
      </c>
      <c r="BL64" s="47"/>
      <c r="BM64" s="49">
        <f>SUM('[1]МЕТАЛЛОСТРОЙ Янв.'!BL59:BM59,'[2]МЕТАЛЛОСТРОЙ Февр.'!BL59:BM59,'[3]МЕТАЛЛОСТРОЙ Март'!BL59:BM59,'[4]МЕТАЛЛОСТРОЙ  Апр.'!BL59:BM59,'[5]МЕТАЛЛОСТРОЙ Май'!BL59:BM59,'[6]МЕТАЛЛОСТРОЙ Июнь'!BL59:BM59,'[7]МЕТАЛЛОСТРОЙ  Июль'!BL59:BM59,'[8]МЕТАЛЛОСТРОЙ  Авг.'!BL59:BM59,'[9]МЕТАЛЛОСТРОЙ  Сент.'!BL59:BM59,'[10]МЕТАЛЛОСТРОЙ  Окт.'!BL59:BM59+'[11]МЕТАЛЛОСТРОЙ  Нояб.'!BL59:BM59,'[11]МЕТАЛЛОСТРОЙ  Нояб.'!BL59:BM59,'[12]МЕТАЛЛОСТРОЙ  Дек.'!BL59:BM59)</f>
        <v>0</v>
      </c>
      <c r="BN64" s="47"/>
      <c r="BO64" s="49">
        <f>SUM('[1]МЕТАЛЛОСТРОЙ Янв.'!BN59:BO59,'[2]МЕТАЛЛОСТРОЙ Февр.'!BN59:BO59,'[3]МЕТАЛЛОСТРОЙ Март'!BN59:BO59,'[4]МЕТАЛЛОСТРОЙ  Апр.'!BN59:BO59,'[5]МЕТАЛЛОСТРОЙ Май'!BN59:BO59,'[6]МЕТАЛЛОСТРОЙ Июнь'!BN59:BO59,'[7]МЕТАЛЛОСТРОЙ  Июль'!BN59:BO59,'[8]МЕТАЛЛОСТРОЙ  Авг.'!BN59:BO59,'[9]МЕТАЛЛОСТРОЙ  Сент.'!BN59:BO59,'[10]МЕТАЛЛОСТРОЙ  Окт.'!BN59:BO59+'[11]МЕТАЛЛОСТРОЙ  Нояб.'!BN59:BO59,'[11]МЕТАЛЛОСТРОЙ  Нояб.'!BN59:BO59,'[12]МЕТАЛЛОСТРОЙ  Дек.'!BN59:BO59)</f>
        <v>0</v>
      </c>
      <c r="BP64" s="47"/>
      <c r="BQ64" s="49">
        <f>SUM('[1]МЕТАЛЛОСТРОЙ Янв.'!BP59:BQ59,'[2]МЕТАЛЛОСТРОЙ Февр.'!BP59:BQ59,'[3]МЕТАЛЛОСТРОЙ Март'!BP59:BQ59,'[4]МЕТАЛЛОСТРОЙ  Апр.'!BP59:BQ59,'[5]МЕТАЛЛОСТРОЙ Май'!BP59:BQ59,'[6]МЕТАЛЛОСТРОЙ Июнь'!BP59:BQ59,'[7]МЕТАЛЛОСТРОЙ  Июль'!BP59:BQ59,'[8]МЕТАЛЛОСТРОЙ  Авг.'!BP59:BQ59,'[9]МЕТАЛЛОСТРОЙ  Сент.'!BP59:BQ59,'[10]МЕТАЛЛОСТРОЙ  Окт.'!BP59:BQ59+'[11]МЕТАЛЛОСТРОЙ  Нояб.'!BP59:BQ59,'[11]МЕТАЛЛОСТРОЙ  Нояб.'!BP59:BQ59,'[12]МЕТАЛЛОСТРОЙ  Дек.'!BP59:BQ59)</f>
        <v>7.0359999999999996</v>
      </c>
      <c r="BR64" s="47"/>
      <c r="BS64" s="49">
        <f>SUM('[1]МЕТАЛЛОСТРОЙ Янв.'!BR59:BS59,'[2]МЕТАЛЛОСТРОЙ Февр.'!BR59:BS59,'[3]МЕТАЛЛОСТРОЙ Март'!BR59:BS59,'[4]МЕТАЛЛОСТРОЙ  Апр.'!BR59:BS59,'[5]МЕТАЛЛОСТРОЙ Май'!BR59:BS59,'[6]МЕТАЛЛОСТРОЙ Июнь'!BR59:BS59,'[7]МЕТАЛЛОСТРОЙ  Июль'!BR59:BS59,'[8]МЕТАЛЛОСТРОЙ  Авг.'!BR59:BS59,'[9]МЕТАЛЛОСТРОЙ  Сент.'!BR59:BS59,'[10]МЕТАЛЛОСТРОЙ  Окт.'!BR59:BS59+'[11]МЕТАЛЛОСТРОЙ  Нояб.'!BR59:BS59,'[11]МЕТАЛЛОСТРОЙ  Нояб.'!BR59:BS59,'[12]МЕТАЛЛОСТРОЙ  Дек.'!BR59:BS59)</f>
        <v>0</v>
      </c>
      <c r="BT64" s="47"/>
      <c r="BU64" s="49">
        <f>SUM('[1]МЕТАЛЛОСТРОЙ Янв.'!BT59:BU59,'[2]МЕТАЛЛОСТРОЙ Февр.'!BT59:BU59,'[3]МЕТАЛЛОСТРОЙ Март'!BT59:BU59,'[4]МЕТАЛЛОСТРОЙ  Апр.'!BT59:BU59,'[5]МЕТАЛЛОСТРОЙ Май'!BT59:BU59,'[6]МЕТАЛЛОСТРОЙ Июнь'!BT59:BU59,'[7]МЕТАЛЛОСТРОЙ  Июль'!BT59:BU59,'[8]МЕТАЛЛОСТРОЙ  Авг.'!BT59:BU59,'[9]МЕТАЛЛОСТРОЙ  Сент.'!BT59:BU59,'[10]МЕТАЛЛОСТРОЙ  Окт.'!BT59:BU59+'[11]МЕТАЛЛОСТРОЙ  Нояб.'!BT59:BU59,'[11]МЕТАЛЛОСТРОЙ  Нояб.'!BT59:BU59,'[12]МЕТАЛЛОСТРОЙ  Дек.'!BT59:BU59)</f>
        <v>5.4039999999999999</v>
      </c>
      <c r="BV64" s="47"/>
      <c r="BW64" s="49">
        <f>SUM('[1]МЕТАЛЛОСТРОЙ Янв.'!BV59:BW59,'[2]МЕТАЛЛОСТРОЙ Февр.'!BV59:BW59,'[3]МЕТАЛЛОСТРОЙ Март'!BV59:BW59,'[4]МЕТАЛЛОСТРОЙ  Апр.'!BV59:BW59,'[5]МЕТАЛЛОСТРОЙ Май'!BV59:BW59,'[6]МЕТАЛЛОСТРОЙ Июнь'!BV59:BW59,'[7]МЕТАЛЛОСТРОЙ  Июль'!BV59:BW59,'[8]МЕТАЛЛОСТРОЙ  Авг.'!BV59:BW59,'[9]МЕТАЛЛОСТРОЙ  Сент.'!BV59:BW59,'[10]МЕТАЛЛОСТРОЙ  Окт.'!BV59:BW59+'[11]МЕТАЛЛОСТРОЙ  Нояб.'!BV59:BW59,'[11]МЕТАЛЛОСТРОЙ  Нояб.'!BV59:BW59,'[12]МЕТАЛЛОСТРОЙ  Дек.'!BV59:BW59)</f>
        <v>0</v>
      </c>
      <c r="BX64" s="47"/>
      <c r="BY64" s="49">
        <f>SUM('[1]МЕТАЛЛОСТРОЙ Янв.'!BX59:BY59,'[2]МЕТАЛЛОСТРОЙ Февр.'!BX59:BY59,'[3]МЕТАЛЛОСТРОЙ Март'!BX59:BY59,'[4]МЕТАЛЛОСТРОЙ  Апр.'!BX59:BY59,'[5]МЕТАЛЛОСТРОЙ Май'!BX59:BY59,'[6]МЕТАЛЛОСТРОЙ Июнь'!BX59:BY59,'[7]МЕТАЛЛОСТРОЙ  Июль'!BX59:BY59,'[8]МЕТАЛЛОСТРОЙ  Авг.'!BX59:BY59,'[9]МЕТАЛЛОСТРОЙ  Сент.'!BX59:BY59,'[10]МЕТАЛЛОСТРОЙ  Окт.'!BX59:BY59+'[11]МЕТАЛЛОСТРОЙ  Нояб.'!BX59:BY59,'[11]МЕТАЛЛОСТРОЙ  Нояб.'!BX59:BY59,'[12]МЕТАЛЛОСТРОЙ  Дек.'!BX59:BY59)</f>
        <v>3.6760000000000002</v>
      </c>
      <c r="BZ64" s="47"/>
      <c r="CA64" s="49">
        <f>SUM('[1]МЕТАЛЛОСТРОЙ Янв.'!BZ59:CA59,'[2]МЕТАЛЛОСТРОЙ Февр.'!BZ59:CA59,'[3]МЕТАЛЛОСТРОЙ Март'!BZ59:CA59,'[4]МЕТАЛЛОСТРОЙ  Апр.'!BZ59:CA59,'[5]МЕТАЛЛОСТРОЙ Май'!BZ59:CA59,'[6]МЕТАЛЛОСТРОЙ Июнь'!BZ59:CA59,'[7]МЕТАЛЛОСТРОЙ  Июль'!BZ59:CA59,'[8]МЕТАЛЛОСТРОЙ  Авг.'!BZ59:CA59,'[9]МЕТАЛЛОСТРОЙ  Сент.'!BZ59:CA59,'[10]МЕТАЛЛОСТРОЙ  Окт.'!BZ59:CA59+'[11]МЕТАЛЛОСТРОЙ  Нояб.'!BZ59:CA59,'[11]МЕТАЛЛОСТРОЙ  Нояб.'!BZ59:CA59,'[12]МЕТАЛЛОСТРОЙ  Дек.'!BZ59:CA59)</f>
        <v>6.766</v>
      </c>
      <c r="CB64" s="47"/>
      <c r="CC64" s="49">
        <f>SUM('[1]МЕТАЛЛОСТРОЙ Янв.'!CB59:CC59,'[2]МЕТАЛЛОСТРОЙ Февр.'!CB59:CC59,'[3]МЕТАЛЛОСТРОЙ Март'!CB59:CC59,'[4]МЕТАЛЛОСТРОЙ  Апр.'!CB59:CC59,'[5]МЕТАЛЛОСТРОЙ Май'!CB59:CC59,'[6]МЕТАЛЛОСТРОЙ Июнь'!CB59:CC59,'[7]МЕТАЛЛОСТРОЙ  Июль'!CB59:CC59,'[8]МЕТАЛЛОСТРОЙ  Авг.'!CB59:CC59,'[9]МЕТАЛЛОСТРОЙ  Сент.'!CB59:CC59,'[10]МЕТАЛЛОСТРОЙ  Окт.'!CB59:CC59+'[11]МЕТАЛЛОСТРОЙ  Нояб.'!CB59:CC59,'[11]МЕТАЛЛОСТРОЙ  Нояб.'!CB59:CC59,'[12]МЕТАЛЛОСТРОЙ  Дек.'!CB59:CC59)</f>
        <v>0</v>
      </c>
      <c r="CD64" s="47"/>
      <c r="CE64" s="49">
        <f>SUM('[1]МЕТАЛЛОСТРОЙ Янв.'!CD59:CE59,'[2]МЕТАЛЛОСТРОЙ Февр.'!CD59:CE59,'[3]МЕТАЛЛОСТРОЙ Март'!CD59:CE59,'[4]МЕТАЛЛОСТРОЙ  Апр.'!CD59:CE59,'[5]МЕТАЛЛОСТРОЙ Май'!CD59:CE59,'[6]МЕТАЛЛОСТРОЙ Июнь'!CD59:CE59,'[7]МЕТАЛЛОСТРОЙ  Июль'!CD59:CE59,'[8]МЕТАЛЛОСТРОЙ  Авг.'!CD59:CE59,'[9]МЕТАЛЛОСТРОЙ  Сент.'!CD59:CE59,'[10]МЕТАЛЛОСТРОЙ  Окт.'!CD59:CE59+'[11]МЕТАЛЛОСТРОЙ  Нояб.'!CD59:CE59,'[11]МЕТАЛЛОСТРОЙ  Нояб.'!CD59:CE59,'[12]МЕТАЛЛОСТРОЙ  Дек.'!CD59:CE59)</f>
        <v>8.8360000000000003</v>
      </c>
      <c r="CF64" s="47"/>
      <c r="CG64" s="49">
        <f>SUM('[1]МЕТАЛЛОСТРОЙ Янв.'!CF59:CG59,'[2]МЕТАЛЛОСТРОЙ Февр.'!CF59:CG59,'[3]МЕТАЛЛОСТРОЙ Март'!CF59:CG59,'[4]МЕТАЛЛОСТРОЙ  Апр.'!CF59:CG59,'[5]МЕТАЛЛОСТРОЙ Май'!CF59:CG59,'[6]МЕТАЛЛОСТРОЙ Июнь'!CF59:CG59,'[7]МЕТАЛЛОСТРОЙ  Июль'!CF59:CG59,'[8]МЕТАЛЛОСТРОЙ  Авг.'!CF59:CG59,'[9]МЕТАЛЛОСТРОЙ  Сент.'!CF59:CG59,'[10]МЕТАЛЛОСТРОЙ  Окт.'!CF59:CG59+'[11]МЕТАЛЛОСТРОЙ  Нояб.'!CF59:CG59,'[11]МЕТАЛЛОСТРОЙ  Нояб.'!CF59:CG59,'[12]МЕТАЛЛОСТРОЙ  Дек.'!CF59:CG59)</f>
        <v>3.6760000000000002</v>
      </c>
      <c r="CH64" s="47"/>
      <c r="CI64" s="49">
        <f>SUM('[1]МЕТАЛЛОСТРОЙ Янв.'!CH59:CI59,'[2]МЕТАЛЛОСТРОЙ Февр.'!CH59:CI59,'[3]МЕТАЛЛОСТРОЙ Март'!CH59:CI59,'[4]МЕТАЛЛОСТРОЙ  Апр.'!CH59:CI59,'[5]МЕТАЛЛОСТРОЙ Май'!CH59:CI59,'[6]МЕТАЛЛОСТРОЙ Июнь'!CH59:CI59,'[7]МЕТАЛЛОСТРОЙ  Июль'!CH59:CI59,'[8]МЕТАЛЛОСТРОЙ  Авг.'!CH59:CI59,'[9]МЕТАЛЛОСТРОЙ  Сент.'!CH59:CI59,'[10]МЕТАЛЛОСТРОЙ  Окт.'!CH59:CI59+'[11]МЕТАЛЛОСТРОЙ  Нояб.'!CH59:CI59,'[11]МЕТАЛЛОСТРОЙ  Нояб.'!CH59:CI59,'[12]МЕТАЛЛОСТРОЙ  Дек.'!CH59:CI59)</f>
        <v>0</v>
      </c>
      <c r="CJ64" s="55">
        <v>22.5</v>
      </c>
      <c r="CK64" s="49">
        <f>SUM('[1]МЕТАЛЛОСТРОЙ Янв.'!CJ59:CK59,'[2]МЕТАЛЛОСТРОЙ Февр.'!CJ59:CK59,'[3]МЕТАЛЛОСТРОЙ Март'!CJ59:CK59,'[4]МЕТАЛЛОСТРОЙ  Апр.'!CJ59:CK59,'[5]МЕТАЛЛОСТРОЙ Май'!CJ59:CK59,'[6]МЕТАЛЛОСТРОЙ Июнь'!CJ59:CK59,'[7]МЕТАЛЛОСТРОЙ  Июль'!CJ59:CK59,'[8]МЕТАЛЛОСТРОЙ  Авг.'!CJ59:CK59,'[9]МЕТАЛЛОСТРОЙ  Сент.'!CJ59:CK59,'[10]МЕТАЛЛОСТРОЙ  Окт.'!CJ59:CK59+'[11]МЕТАЛЛОСТРОЙ  Нояб.'!CJ59:CK59,'[11]МЕТАЛЛОСТРОЙ  Нояб.'!CJ59:CK59,'[12]МЕТАЛЛОСТРОЙ  Дек.'!CJ59:CK59)</f>
        <v>0</v>
      </c>
      <c r="CL64" s="47"/>
      <c r="CM64" s="49">
        <f>SUM('[1]МЕТАЛЛОСТРОЙ Янв.'!CL59:CM59,'[2]МЕТАЛЛОСТРОЙ Февр.'!CL59:CM59,'[3]МЕТАЛЛОСТРОЙ Март'!CL59:CM59,'[4]МЕТАЛЛОСТРОЙ  Апр.'!CL59:CM59,'[5]МЕТАЛЛОСТРОЙ Май'!CL59:CM59,'[6]МЕТАЛЛОСТРОЙ Июнь'!CL59:CM59,'[7]МЕТАЛЛОСТРОЙ  Июль'!CL59:CM59,'[8]МЕТАЛЛОСТРОЙ  Авг.'!CL59:CM59,'[9]МЕТАЛЛОСТРОЙ  Сент.'!CL59:CM59,'[10]МЕТАЛЛОСТРОЙ  Окт.'!CL59:CM59+'[11]МЕТАЛЛОСТРОЙ  Нояб.'!CL59:CM59,'[11]МЕТАЛЛОСТРОЙ  Нояб.'!CL59:CM59,'[12]МЕТАЛЛОСТРОЙ  Дек.'!CL59:CM59)</f>
        <v>0</v>
      </c>
      <c r="CN64" s="47"/>
      <c r="CO64" s="49">
        <f>SUM('[1]МЕТАЛЛОСТРОЙ Янв.'!CN59:CO59,'[2]МЕТАЛЛОСТРОЙ Февр.'!CN59:CO59,'[3]МЕТАЛЛОСТРОЙ Март'!CN59:CO59,'[4]МЕТАЛЛОСТРОЙ  Апр.'!CN59:CO59,'[5]МЕТАЛЛОСТРОЙ Май'!CN59:CO59,'[6]МЕТАЛЛОСТРОЙ Июнь'!CN59:CO59,'[7]МЕТАЛЛОСТРОЙ  Июль'!CN59:CO59,'[8]МЕТАЛЛОСТРОЙ  Авг.'!CN59:CO59,'[9]МЕТАЛЛОСТРОЙ  Сент.'!CN59:CO59,'[10]МЕТАЛЛОСТРОЙ  Окт.'!CN59:CO59+'[11]МЕТАЛЛОСТРОЙ  Нояб.'!CN59:CO59,'[11]МЕТАЛЛОСТРОЙ  Нояб.'!CN59:CO59,'[12]МЕТАЛЛОСТРОЙ  Дек.'!CN59:CO59)</f>
        <v>0</v>
      </c>
      <c r="CQ64" s="94"/>
    </row>
    <row r="65" spans="1:95" ht="15.95" customHeight="1" x14ac:dyDescent="0.25">
      <c r="A65" s="216" t="s">
        <v>51</v>
      </c>
      <c r="B65" s="230" t="s">
        <v>65</v>
      </c>
      <c r="C65" s="22" t="s">
        <v>64</v>
      </c>
      <c r="D65" s="47">
        <v>20</v>
      </c>
      <c r="E65" s="49">
        <f>SUM('[1]МЕТАЛЛОСТРОЙ Янв.'!D60:E60,'[2]МЕТАЛЛОСТРОЙ Февр.'!D60:E60,'[3]МЕТАЛЛОСТРОЙ Март'!D60:E60,'[4]МЕТАЛЛОСТРОЙ  Апр.'!D60:E60,'[5]МЕТАЛЛОСТРОЙ Май'!D60:E60,'[6]МЕТАЛЛОСТРОЙ Июнь'!D60:E60,'[7]МЕТАЛЛОСТРОЙ  Июль'!D60:E60,'[8]МЕТАЛЛОСТРОЙ  Авг.'!D60:E60,'[9]МЕТАЛЛОСТРОЙ  Сент.'!D60:E60,'[10]МЕТАЛЛОСТРОЙ  Окт.'!D60:E60+'[11]МЕТАЛЛОСТРОЙ  Нояб.'!D60:E60,'[11]МЕТАЛЛОСТРОЙ  Нояб.'!D60:E60,'[12]МЕТАЛЛОСТРОЙ  Дек.'!D60:E60)</f>
        <v>81</v>
      </c>
      <c r="F65" s="47"/>
      <c r="G65" s="49">
        <f>SUM('[1]МЕТАЛЛОСТРОЙ Янв.'!F60:G60,'[2]МЕТАЛЛОСТРОЙ Февр.'!F60:G60,'[3]МЕТАЛЛОСТРОЙ Март'!F60:G60,'[4]МЕТАЛЛОСТРОЙ  Апр.'!F60:G60,'[5]МЕТАЛЛОСТРОЙ Май'!F60:G60,'[6]МЕТАЛЛОСТРОЙ Июнь'!F60:G60,'[7]МЕТАЛЛОСТРОЙ  Июль'!F60:G60,'[8]МЕТАЛЛОСТРОЙ  Авг.'!F60:G60,'[9]МЕТАЛЛОСТРОЙ  Сент.'!F60:G60,'[10]МЕТАЛЛОСТРОЙ  Окт.'!F60:G60+'[11]МЕТАЛЛОСТРОЙ  Нояб.'!F60:G60,'[11]МЕТАЛЛОСТРОЙ  Нояб.'!F60:G60,'[12]МЕТАЛЛОСТРОЙ  Дек.'!F60:G60)</f>
        <v>0</v>
      </c>
      <c r="H65" s="47">
        <v>80</v>
      </c>
      <c r="I65" s="49">
        <f>SUM('[1]МЕТАЛЛОСТРОЙ Янв.'!H60:I60,'[2]МЕТАЛЛОСТРОЙ Февр.'!H60:I60,'[3]МЕТАЛЛОСТРОЙ Март'!H60:I60,'[4]МЕТАЛЛОСТРОЙ  Апр.'!H60:I60,'[5]МЕТАЛЛОСТРОЙ Май'!H60:I60,'[6]МЕТАЛЛОСТРОЙ Июнь'!H60:I60,'[7]МЕТАЛЛОСТРОЙ  Июль'!H60:I60,'[8]МЕТАЛЛОСТРОЙ  Авг.'!H60:I60,'[9]МЕТАЛЛОСТРОЙ  Сент.'!H60:I60,'[10]МЕТАЛЛОСТРОЙ  Окт.'!H60:I60+'[11]МЕТАЛЛОСТРОЙ  Нояб.'!H60:I60,'[11]МЕТАЛЛОСТРОЙ  Нояб.'!H60:I60,'[12]МЕТАЛЛОСТРОЙ  Дек.'!H60:I60)</f>
        <v>3</v>
      </c>
      <c r="J65" s="83">
        <v>25</v>
      </c>
      <c r="K65" s="49">
        <f>SUM('[1]МЕТАЛЛОСТРОЙ Янв.'!J60:K60,'[2]МЕТАЛЛОСТРОЙ Февр.'!J60:K60,'[3]МЕТАЛЛОСТРОЙ Март'!J60:K60,'[4]МЕТАЛЛОСТРОЙ  Апр.'!J60:K60,'[5]МЕТАЛЛОСТРОЙ Май'!J60:K60,'[6]МЕТАЛЛОСТРОЙ Июнь'!J60:K60,'[7]МЕТАЛЛОСТРОЙ  Июль'!J60:K60,'[8]МЕТАЛЛОСТРОЙ  Авг.'!J60:K60,'[9]МЕТАЛЛОСТРОЙ  Сент.'!J60:K60,'[10]МЕТАЛЛОСТРОЙ  Окт.'!J60:K60+'[11]МЕТАЛЛОСТРОЙ  Нояб.'!J60:K60,'[11]МЕТАЛЛОСТРОЙ  Нояб.'!J60:K60,'[12]МЕТАЛЛОСТРОЙ  Дек.'!J60:K60)</f>
        <v>82.5</v>
      </c>
      <c r="L65" s="47"/>
      <c r="M65" s="49">
        <f>SUM('[1]МЕТАЛЛОСТРОЙ Янв.'!L60:M60,'[2]МЕТАЛЛОСТРОЙ Февр.'!L60:M60,'[3]МЕТАЛЛОСТРОЙ Март'!L60:M60,'[4]МЕТАЛЛОСТРОЙ  Апр.'!L60:M60,'[5]МЕТАЛЛОСТРОЙ Май'!L60:M60,'[6]МЕТАЛЛОСТРОЙ Июнь'!L60:M60,'[7]МЕТАЛЛОСТРОЙ  Июль'!L60:M60,'[8]МЕТАЛЛОСТРОЙ  Авг.'!L60:M60,'[9]МЕТАЛЛОСТРОЙ  Сент.'!L60:M60,'[10]МЕТАЛЛОСТРОЙ  Окт.'!L60:M60+'[11]МЕТАЛЛОСТРОЙ  Нояб.'!L60:M60,'[11]МЕТАЛЛОСТРОЙ  Нояб.'!L60:M60,'[12]МЕТАЛЛОСТРОЙ  Дек.'!L60:M60)</f>
        <v>20</v>
      </c>
      <c r="N65" s="47"/>
      <c r="O65" s="49">
        <f>SUM('[1]МЕТАЛЛОСТРОЙ Янв.'!N60:O60,'[2]МЕТАЛЛОСТРОЙ Февр.'!N60:O60,'[3]МЕТАЛЛОСТРОЙ Март'!N60:O60,'[4]МЕТАЛЛОСТРОЙ  Апр.'!N60:O60,'[5]МЕТАЛЛОСТРОЙ Май'!N60:O60,'[6]МЕТАЛЛОСТРОЙ Июнь'!N60:O60,'[7]МЕТАЛЛОСТРОЙ  Июль'!N60:O60,'[8]МЕТАЛЛОСТРОЙ  Авг.'!N60:O60,'[9]МЕТАЛЛОСТРОЙ  Сент.'!N60:O60,'[10]МЕТАЛЛОСТРОЙ  Окт.'!N60:O60+'[11]МЕТАЛЛОСТРОЙ  Нояб.'!N60:O60,'[11]МЕТАЛЛОСТРОЙ  Нояб.'!N60:O60,'[12]МЕТАЛЛОСТРОЙ  Дек.'!N60:O60)</f>
        <v>9</v>
      </c>
      <c r="P65" s="47"/>
      <c r="Q65" s="49">
        <f>SUM('[1]МЕТАЛЛОСТРОЙ Янв.'!P60:Q60,'[2]МЕТАЛЛОСТРОЙ Февр.'!P60:Q60,'[3]МЕТАЛЛОСТРОЙ Март'!P60:Q60,'[4]МЕТАЛЛОСТРОЙ  Апр.'!P60:Q60,'[5]МЕТАЛЛОСТРОЙ Май'!P60:Q60,'[6]МЕТАЛЛОСТРОЙ Июнь'!P60:Q60,'[7]МЕТАЛЛОСТРОЙ  Июль'!P60:Q60,'[8]МЕТАЛЛОСТРОЙ  Авг.'!P60:Q60,'[9]МЕТАЛЛОСТРОЙ  Сент.'!P60:Q60,'[10]МЕТАЛЛОСТРОЙ  Окт.'!P60:Q60+'[11]МЕТАЛЛОСТРОЙ  Нояб.'!P60:Q60,'[11]МЕТАЛЛОСТРОЙ  Нояб.'!P60:Q60,'[12]МЕТАЛЛОСТРОЙ  Дек.'!P60:Q60)</f>
        <v>0</v>
      </c>
      <c r="R65" s="47"/>
      <c r="S65" s="49">
        <f>SUM('[1]МЕТАЛЛОСТРОЙ Янв.'!R60:S60,'[2]МЕТАЛЛОСТРОЙ Февр.'!R60:S60,'[3]МЕТАЛЛОСТРОЙ Март'!R60:S60,'[4]МЕТАЛЛОСТРОЙ  Апр.'!R60:S60,'[5]МЕТАЛЛОСТРОЙ Май'!R60:S60,'[6]МЕТАЛЛОСТРОЙ Июнь'!R60:S60,'[7]МЕТАЛЛОСТРОЙ  Июль'!R60:S60,'[8]МЕТАЛЛОСТРОЙ  Авг.'!R60:S60,'[9]МЕТАЛЛОСТРОЙ  Сент.'!R60:S60,'[10]МЕТАЛЛОСТРОЙ  Окт.'!R60:S60+'[11]МЕТАЛЛОСТРОЙ  Нояб.'!R60:S60,'[11]МЕТАЛЛОСТРОЙ  Нояб.'!R60:S60,'[12]МЕТАЛЛОСТРОЙ  Дек.'!R60:S60)</f>
        <v>3</v>
      </c>
      <c r="T65" s="47"/>
      <c r="U65" s="49">
        <f>SUM('[1]МЕТАЛЛОСТРОЙ Янв.'!T60:U60,'[2]МЕТАЛЛОСТРОЙ Февр.'!T60:U60,'[3]МЕТАЛЛОСТРОЙ Март'!T60:U60,'[4]МЕТАЛЛОСТРОЙ  Апр.'!T60:U60,'[5]МЕТАЛЛОСТРОЙ Май'!T60:U60,'[6]МЕТАЛЛОСТРОЙ Июнь'!T60:U60,'[7]МЕТАЛЛОСТРОЙ  Июль'!T60:U60,'[8]МЕТАЛЛОСТРОЙ  Авг.'!T60:U60,'[9]МЕТАЛЛОСТРОЙ  Сент.'!T60:U60,'[10]МЕТАЛЛОСТРОЙ  Окт.'!T60:U60+'[11]МЕТАЛЛОСТРОЙ  Нояб.'!T60:U60,'[11]МЕТАЛЛОСТРОЙ  Нояб.'!T60:U60,'[12]МЕТАЛЛОСТРОЙ  Дек.'!T60:U60)</f>
        <v>0</v>
      </c>
      <c r="V65" s="47"/>
      <c r="W65" s="49">
        <f>SUM('[1]МЕТАЛЛОСТРОЙ Янв.'!V60:W60,'[2]МЕТАЛЛОСТРОЙ Февр.'!V60:W60,'[3]МЕТАЛЛОСТРОЙ Март'!V60:W60,'[4]МЕТАЛЛОСТРОЙ  Апр.'!V60:W60,'[5]МЕТАЛЛОСТРОЙ Май'!V60:W60,'[6]МЕТАЛЛОСТРОЙ Июнь'!V60:W60,'[7]МЕТАЛЛОСТРОЙ  Июль'!V60:W60,'[8]МЕТАЛЛОСТРОЙ  Авг.'!V60:W60,'[9]МЕТАЛЛОСТРОЙ  Сент.'!V60:W60,'[10]МЕТАЛЛОСТРОЙ  Окт.'!V60:W60+'[11]МЕТАЛЛОСТРОЙ  Нояб.'!V60:W60,'[11]МЕТАЛЛОСТРОЙ  Нояб.'!V60:W60,'[12]МЕТАЛЛОСТРОЙ  Дек.'!V60:W60)</f>
        <v>11</v>
      </c>
      <c r="X65" s="47"/>
      <c r="Y65" s="49">
        <f>SUM('[1]МЕТАЛЛОСТРОЙ Янв.'!X60:Y60,'[2]МЕТАЛЛОСТРОЙ Февр.'!X60:Y60,'[3]МЕТАЛЛОСТРОЙ Март'!X60:Y60,'[4]МЕТАЛЛОСТРОЙ  Апр.'!X60:Y60,'[5]МЕТАЛЛОСТРОЙ Май'!X60:Y60,'[6]МЕТАЛЛОСТРОЙ Июнь'!X60:Y60,'[7]МЕТАЛЛОСТРОЙ  Июль'!X60:Y60,'[8]МЕТАЛЛОСТРОЙ  Авг.'!X60:Y60,'[9]МЕТАЛЛОСТРОЙ  Сент.'!X60:Y60,'[10]МЕТАЛЛОСТРОЙ  Окт.'!X60:Y60+'[11]МЕТАЛЛОСТРОЙ  Нояб.'!X60:Y60,'[11]МЕТАЛЛОСТРОЙ  Нояб.'!X60:Y60,'[12]МЕТАЛЛОСТРОЙ  Дек.'!X60:Y60)</f>
        <v>10</v>
      </c>
      <c r="Z65" s="47"/>
      <c r="AA65" s="49">
        <f>SUM('[1]МЕТАЛЛОСТРОЙ Янв.'!Z60:AA60,'[2]МЕТАЛЛОСТРОЙ Февр.'!Z60:AA60,'[3]МЕТАЛЛОСТРОЙ Март'!Z60:AA60,'[4]МЕТАЛЛОСТРОЙ  Апр.'!Z60:AA60,'[5]МЕТАЛЛОСТРОЙ Май'!Z60:AA60,'[6]МЕТАЛЛОСТРОЙ Июнь'!Z60:AA60,'[7]МЕТАЛЛОСТРОЙ  Июль'!Z60:AA60,'[8]МЕТАЛЛОСТРОЙ  Авг.'!Z60:AA60,'[9]МЕТАЛЛОСТРОЙ  Сент.'!Z60:AA60,'[10]МЕТАЛЛОСТРОЙ  Окт.'!Z60:AA60+'[11]МЕТАЛЛОСТРОЙ  Нояб.'!Z60:AA60,'[11]МЕТАЛЛОСТРОЙ  Нояб.'!Z60:AA60,'[12]МЕТАЛЛОСТРОЙ  Дек.'!Z60:AA60)</f>
        <v>2</v>
      </c>
      <c r="AB65" s="47"/>
      <c r="AC65" s="49">
        <f>SUM('[1]МЕТАЛЛОСТРОЙ Янв.'!AB60:AC60,'[2]МЕТАЛЛОСТРОЙ Февр.'!AB60:AC60,'[3]МЕТАЛЛОСТРОЙ Март'!AB60:AC60,'[4]МЕТАЛЛОСТРОЙ  Апр.'!AB60:AC60,'[5]МЕТАЛЛОСТРОЙ Май'!AB60:AC60,'[6]МЕТАЛЛОСТРОЙ Июнь'!AB60:AC60,'[7]МЕТАЛЛОСТРОЙ  Июль'!AB60:AC60,'[8]МЕТАЛЛОСТРОЙ  Авг.'!AB60:AC60,'[9]МЕТАЛЛОСТРОЙ  Сент.'!AB60:AC60,'[10]МЕТАЛЛОСТРОЙ  Окт.'!AB60:AC60+'[11]МЕТАЛЛОСТРОЙ  Нояб.'!AB60:AC60,'[11]МЕТАЛЛОСТРОЙ  Нояб.'!AB60:AC60,'[12]МЕТАЛЛОСТРОЙ  Дек.'!AB60:AC60)</f>
        <v>8</v>
      </c>
      <c r="AD65" s="47"/>
      <c r="AE65" s="49">
        <f>SUM('[1]МЕТАЛЛОСТРОЙ Янв.'!AD60:AE60,'[2]МЕТАЛЛОСТРОЙ Февр.'!AD60:AE60,'[3]МЕТАЛЛОСТРОЙ Март'!AD60:AE60,'[4]МЕТАЛЛОСТРОЙ  Апр.'!AD60:AE60,'[5]МЕТАЛЛОСТРОЙ Май'!AD60:AE60,'[6]МЕТАЛЛОСТРОЙ Июнь'!AD60:AE60,'[7]МЕТАЛЛОСТРОЙ  Июль'!AD60:AE60,'[8]МЕТАЛЛОСТРОЙ  Авг.'!AD60:AE60,'[9]МЕТАЛЛОСТРОЙ  Сент.'!AD60:AE60,'[10]МЕТАЛЛОСТРОЙ  Окт.'!AD60:AE60+'[11]МЕТАЛЛОСТРОЙ  Нояб.'!AD60:AE60,'[11]МЕТАЛЛОСТРОЙ  Нояб.'!AD60:AE60,'[12]МЕТАЛЛОСТРОЙ  Дек.'!AD60:AE60)</f>
        <v>13</v>
      </c>
      <c r="AF65" s="47"/>
      <c r="AG65" s="49">
        <f>SUM('[1]МЕТАЛЛОСТРОЙ Янв.'!AF60:AG60,'[2]МЕТАЛЛОСТРОЙ Февр.'!AF60:AG60,'[3]МЕТАЛЛОСТРОЙ Март'!AF60:AG60,'[4]МЕТАЛЛОСТРОЙ  Апр.'!AF60:AG60,'[5]МЕТАЛЛОСТРОЙ Май'!AF60:AG60,'[6]МЕТАЛЛОСТРОЙ Июнь'!AF60:AG60,'[7]МЕТАЛЛОСТРОЙ  Июль'!AF60:AG60,'[8]МЕТАЛЛОСТРОЙ  Авг.'!AF60:AG60,'[9]МЕТАЛЛОСТРОЙ  Сент.'!AF60:AG60,'[10]МЕТАЛЛОСТРОЙ  Окт.'!AF60:AG60+'[11]МЕТАЛЛОСТРОЙ  Нояб.'!AF60:AG60,'[11]МЕТАЛЛОСТРОЙ  Нояб.'!AF60:AG60,'[12]МЕТАЛЛОСТРОЙ  Дек.'!AF60:AG60)</f>
        <v>6</v>
      </c>
      <c r="AH65" s="47"/>
      <c r="AI65" s="49">
        <f>SUM('[1]МЕТАЛЛОСТРОЙ Янв.'!AH60:AI60,'[2]МЕТАЛЛОСТРОЙ Февр.'!AH60:AI60,'[3]МЕТАЛЛОСТРОЙ Март'!AH60:AI60,'[4]МЕТАЛЛОСТРОЙ  Апр.'!AH60:AI60,'[5]МЕТАЛЛОСТРОЙ Май'!AH60:AI60,'[6]МЕТАЛЛОСТРОЙ Июнь'!AH60:AI60,'[7]МЕТАЛЛОСТРОЙ  Июль'!AH60:AI60,'[8]МЕТАЛЛОСТРОЙ  Авг.'!AH60:AI60,'[9]МЕТАЛЛОСТРОЙ  Сент.'!AH60:AI60,'[10]МЕТАЛЛОСТРОЙ  Окт.'!AH60:AI60+'[11]МЕТАЛЛОСТРОЙ  Нояб.'!AH60:AI60,'[11]МЕТАЛЛОСТРОЙ  Нояб.'!AH60:AI60,'[12]МЕТАЛЛОСТРОЙ  Дек.'!AH60:AI60)</f>
        <v>1</v>
      </c>
      <c r="AJ65" s="47"/>
      <c r="AK65" s="49">
        <f>SUM('[1]МЕТАЛЛОСТРОЙ Янв.'!AJ60:AK60,'[2]МЕТАЛЛОСТРОЙ Февр.'!AJ60:AK60,'[3]МЕТАЛЛОСТРОЙ Март'!AJ60:AK60,'[4]МЕТАЛЛОСТРОЙ  Апр.'!AJ60:AK60,'[5]МЕТАЛЛОСТРОЙ Май'!AJ60:AK60,'[6]МЕТАЛЛОСТРОЙ Июнь'!AJ60:AK60,'[7]МЕТАЛЛОСТРОЙ  Июль'!AJ60:AK60,'[8]МЕТАЛЛОСТРОЙ  Авг.'!AJ60:AK60,'[9]МЕТАЛЛОСТРОЙ  Сент.'!AJ60:AK60,'[10]МЕТАЛЛОСТРОЙ  Окт.'!AJ60:AK60+'[11]МЕТАЛЛОСТРОЙ  Нояб.'!AJ60:AK60,'[11]МЕТАЛЛОСТРОЙ  Нояб.'!AJ60:AK60,'[12]МЕТАЛЛОСТРОЙ  Дек.'!AJ60:AK60)</f>
        <v>0</v>
      </c>
      <c r="AL65" s="47"/>
      <c r="AM65" s="49">
        <f>SUM('[1]МЕТАЛЛОСТРОЙ Янв.'!AL60:AM60,'[2]МЕТАЛЛОСТРОЙ Февр.'!AL60:AM60,'[3]МЕТАЛЛОСТРОЙ Март'!AL60:AM60,'[4]МЕТАЛЛОСТРОЙ  Апр.'!AL60:AM60,'[5]МЕТАЛЛОСТРОЙ Май'!AL60:AM60,'[6]МЕТАЛЛОСТРОЙ Июнь'!AL60:AM60,'[7]МЕТАЛЛОСТРОЙ  Июль'!AL60:AM60,'[8]МЕТАЛЛОСТРОЙ  Авг.'!AL60:AM60,'[9]МЕТАЛЛОСТРОЙ  Сент.'!AL60:AM60,'[10]МЕТАЛЛОСТРОЙ  Окт.'!AL60:AM60+'[11]МЕТАЛЛОСТРОЙ  Нояб.'!AL60:AM60,'[11]МЕТАЛЛОСТРОЙ  Нояб.'!AL60:AM60,'[12]МЕТАЛЛОСТРОЙ  Дек.'!AL60:AM60)</f>
        <v>2.5</v>
      </c>
      <c r="AN65" s="47"/>
      <c r="AO65" s="49">
        <f>SUM('[1]МЕТАЛЛОСТРОЙ Янв.'!AN60:AO60,'[2]МЕТАЛЛОСТРОЙ Февр.'!AN60:AO60,'[3]МЕТАЛЛОСТРОЙ Март'!AN60:AO60,'[4]МЕТАЛЛОСТРОЙ  Апр.'!AN60:AO60,'[5]МЕТАЛЛОСТРОЙ Май'!AN60:AO60,'[6]МЕТАЛЛОСТРОЙ Июнь'!AN60:AO60,'[7]МЕТАЛЛОСТРОЙ  Июль'!AN60:AO60,'[8]МЕТАЛЛОСТРОЙ  Авг.'!AN60:AO60,'[9]МЕТАЛЛОСТРОЙ  Сент.'!AN60:AO60,'[10]МЕТАЛЛОСТРОЙ  Окт.'!AN60:AO60+'[11]МЕТАЛЛОСТРОЙ  Нояб.'!AN60:AO60,'[11]МЕТАЛЛОСТРОЙ  Нояб.'!AN60:AO60,'[12]МЕТАЛЛОСТРОЙ  Дек.'!AN60:AO60)</f>
        <v>5</v>
      </c>
      <c r="AP65" s="47"/>
      <c r="AQ65" s="49">
        <f>SUM('[1]МЕТАЛЛОСТРОЙ Янв.'!AP60:AQ60,'[2]МЕТАЛЛОСТРОЙ Февр.'!AP60:AQ60,'[3]МЕТАЛЛОСТРОЙ Март'!AP60:AQ60,'[4]МЕТАЛЛОСТРОЙ  Апр.'!AP60:AQ60,'[5]МЕТАЛЛОСТРОЙ Май'!AP60:AQ60,'[6]МЕТАЛЛОСТРОЙ Июнь'!AP60:AQ60,'[7]МЕТАЛЛОСТРОЙ  Июль'!AP60:AQ60,'[8]МЕТАЛЛОСТРОЙ  Авг.'!AP60:AQ60,'[9]МЕТАЛЛОСТРОЙ  Сент.'!AP60:AQ60,'[10]МЕТАЛЛОСТРОЙ  Окт.'!AP60:AQ60+'[11]МЕТАЛЛОСТРОЙ  Нояб.'!AP60:AQ60,'[11]МЕТАЛЛОСТРОЙ  Нояб.'!AP60:AQ60,'[12]МЕТАЛЛОСТРОЙ  Дек.'!AP60:AQ60)</f>
        <v>2</v>
      </c>
      <c r="AR65" s="47"/>
      <c r="AS65" s="49">
        <f>SUM('[1]МЕТАЛЛОСТРОЙ Янв.'!AR60:AS60,'[2]МЕТАЛЛОСТРОЙ Февр.'!AR60:AS60,'[3]МЕТАЛЛОСТРОЙ Март'!AR60:AS60,'[4]МЕТАЛЛОСТРОЙ  Апр.'!AR60:AS60,'[5]МЕТАЛЛОСТРОЙ Май'!AR60:AS60,'[6]МЕТАЛЛОСТРОЙ Июнь'!AR60:AS60,'[7]МЕТАЛЛОСТРОЙ  Июль'!AR60:AS60,'[8]МЕТАЛЛОСТРОЙ  Авг.'!AR60:AS60,'[9]МЕТАЛЛОСТРОЙ  Сент.'!AR60:AS60,'[10]МЕТАЛЛОСТРОЙ  Окт.'!AR60:AS60+'[11]МЕТАЛЛОСТРОЙ  Нояб.'!AR60:AS60,'[11]МЕТАЛЛОСТРОЙ  Нояб.'!AR60:AS60,'[12]МЕТАЛЛОСТРОЙ  Дек.'!AR60:AS60)</f>
        <v>0.5</v>
      </c>
      <c r="AT65" s="47"/>
      <c r="AU65" s="49">
        <f>SUM('[1]МЕТАЛЛОСТРОЙ Янв.'!AT60:AU60,'[2]МЕТАЛЛОСТРОЙ Февр.'!AT60:AU60,'[3]МЕТАЛЛОСТРОЙ Март'!AT60:AU60,'[4]МЕТАЛЛОСТРОЙ  Апр.'!AT60:AU60,'[5]МЕТАЛЛОСТРОЙ Май'!AT60:AU60,'[6]МЕТАЛЛОСТРОЙ Июнь'!AT60:AU60,'[7]МЕТАЛЛОСТРОЙ  Июль'!AT60:AU60,'[8]МЕТАЛЛОСТРОЙ  Авг.'!AT60:AU60,'[9]МЕТАЛЛОСТРОЙ  Сент.'!AT60:AU60,'[10]МЕТАЛЛОСТРОЙ  Окт.'!AT60:AU60+'[11]МЕТАЛЛОСТРОЙ  Нояб.'!AT60:AU60,'[11]МЕТАЛЛОСТРОЙ  Нояб.'!AT60:AU60,'[12]МЕТАЛЛОСТРОЙ  Дек.'!AT60:AU60)</f>
        <v>20.5</v>
      </c>
      <c r="AV65" s="47"/>
      <c r="AW65" s="49">
        <f>SUM('[1]МЕТАЛЛОСТРОЙ Янв.'!AV60:AW60,'[2]МЕТАЛЛОСТРОЙ Февр.'!AV60:AW60,'[3]МЕТАЛЛОСТРОЙ Март'!AV60:AW60,'[4]МЕТАЛЛОСТРОЙ  Апр.'!AV60:AW60,'[5]МЕТАЛЛОСТРОЙ Май'!AV60:AW60,'[6]МЕТАЛЛОСТРОЙ Июнь'!AV60:AW60,'[7]МЕТАЛЛОСТРОЙ  Июль'!AV60:AW60,'[8]МЕТАЛЛОСТРОЙ  Авг.'!AV60:AW60,'[9]МЕТАЛЛОСТРОЙ  Сент.'!AV60:AW60,'[10]МЕТАЛЛОСТРОЙ  Окт.'!AV60:AW60+'[11]МЕТАЛЛОСТРОЙ  Нояб.'!AV60:AW60,'[11]МЕТАЛЛОСТРОЙ  Нояб.'!AV60:AW60,'[12]МЕТАЛЛОСТРОЙ  Дек.'!AV60:AW60)</f>
        <v>0</v>
      </c>
      <c r="AX65" s="47"/>
      <c r="AY65" s="49">
        <f>SUM('[1]МЕТАЛЛОСТРОЙ Янв.'!AX60:AY60,'[2]МЕТАЛЛОСТРОЙ Февр.'!AX60:AY60,'[3]МЕТАЛЛОСТРОЙ Март'!AX60:AY60,'[4]МЕТАЛЛОСТРОЙ  Апр.'!AX60:AY60,'[5]МЕТАЛЛОСТРОЙ Май'!AX60:AY60,'[6]МЕТАЛЛОСТРОЙ Июнь'!AX60:AY60,'[7]МЕТАЛЛОСТРОЙ  Июль'!AX60:AY60,'[8]МЕТАЛЛОСТРОЙ  Авг.'!AX60:AY60,'[9]МЕТАЛЛОСТРОЙ  Сент.'!AX60:AY60,'[10]МЕТАЛЛОСТРОЙ  Окт.'!AX60:AY60+'[11]МЕТАЛЛОСТРОЙ  Нояб.'!AX60:AY60,'[11]МЕТАЛЛОСТРОЙ  Нояб.'!AX60:AY60,'[12]МЕТАЛЛОСТРОЙ  Дек.'!AX60:AY60)</f>
        <v>0</v>
      </c>
      <c r="AZ65" s="47"/>
      <c r="BA65" s="49">
        <f>SUM('[1]МЕТАЛЛОСТРОЙ Янв.'!AZ60:BA60,'[2]МЕТАЛЛОСТРОЙ Февр.'!AZ60:BA60,'[3]МЕТАЛЛОСТРОЙ Март'!AZ60:BA60,'[4]МЕТАЛЛОСТРОЙ  Апр.'!AZ60:BA60,'[5]МЕТАЛЛОСТРОЙ Май'!AZ60:BA60,'[6]МЕТАЛЛОСТРОЙ Июнь'!AZ60:BA60,'[7]МЕТАЛЛОСТРОЙ  Июль'!AZ60:BA60,'[8]МЕТАЛЛОСТРОЙ  Авг.'!AZ60:BA60,'[9]МЕТАЛЛОСТРОЙ  Сент.'!AZ60:BA60,'[10]МЕТАЛЛОСТРОЙ  Окт.'!AZ60:BA60+'[11]МЕТАЛЛОСТРОЙ  Нояб.'!AZ60:BA60,'[11]МЕТАЛЛОСТРОЙ  Нояб.'!AZ60:BA60,'[12]МЕТАЛЛОСТРОЙ  Дек.'!AZ60:BA60)</f>
        <v>10</v>
      </c>
      <c r="BB65" s="47"/>
      <c r="BC65" s="49">
        <f>SUM('[1]МЕТАЛЛОСТРОЙ Янв.'!BB60:BC60,'[2]МЕТАЛЛОСТРОЙ Февр.'!BB60:BC60,'[3]МЕТАЛЛОСТРОЙ Март'!BB60:BC60,'[4]МЕТАЛЛОСТРОЙ  Апр.'!BB60:BC60,'[5]МЕТАЛЛОСТРОЙ Май'!BB60:BC60,'[6]МЕТАЛЛОСТРОЙ Июнь'!BB60:BC60,'[7]МЕТАЛЛОСТРОЙ  Июль'!BB60:BC60,'[8]МЕТАЛЛОСТРОЙ  Авг.'!BB60:BC60,'[9]МЕТАЛЛОСТРОЙ  Сент.'!BB60:BC60,'[10]МЕТАЛЛОСТРОЙ  Окт.'!BB60:BC60+'[11]МЕТАЛЛОСТРОЙ  Нояб.'!BB60:BC60,'[11]МЕТАЛЛОСТРОЙ  Нояб.'!BB60:BC60,'[12]МЕТАЛЛОСТРОЙ  Дек.'!BB60:BC60)</f>
        <v>12</v>
      </c>
      <c r="BD65" s="47"/>
      <c r="BE65" s="49">
        <f>SUM('[1]МЕТАЛЛОСТРОЙ Янв.'!BD60:BE60,'[2]МЕТАЛЛОСТРОЙ Февр.'!BD60:BE60,'[3]МЕТАЛЛОСТРОЙ Март'!BD60:BE60,'[4]МЕТАЛЛОСТРОЙ  Апр.'!BD60:BE60,'[5]МЕТАЛЛОСТРОЙ Май'!BD60:BE60,'[6]МЕТАЛЛОСТРОЙ Июнь'!BD60:BE60,'[7]МЕТАЛЛОСТРОЙ  Июль'!BD60:BE60,'[8]МЕТАЛЛОСТРОЙ  Авг.'!BD60:BE60,'[9]МЕТАЛЛОСТРОЙ  Сент.'!BD60:BE60,'[10]МЕТАЛЛОСТРОЙ  Окт.'!BD60:BE60+'[11]МЕТАЛЛОСТРОЙ  Нояб.'!BD60:BE60,'[11]МЕТАЛЛОСТРОЙ  Нояб.'!BD60:BE60,'[12]МЕТАЛЛОСТРОЙ  Дек.'!BD60:BE60)</f>
        <v>3</v>
      </c>
      <c r="BF65" s="47"/>
      <c r="BG65" s="49">
        <f>SUM('[1]МЕТАЛЛОСТРОЙ Янв.'!BF60:BG60,'[2]МЕТАЛЛОСТРОЙ Февр.'!BF60:BG60,'[3]МЕТАЛЛОСТРОЙ Март'!BF60:BG60,'[4]МЕТАЛЛОСТРОЙ  Апр.'!BF60:BG60,'[5]МЕТАЛЛОСТРОЙ Май'!BF60:BG60,'[6]МЕТАЛЛОСТРОЙ Июнь'!BF60:BG60,'[7]МЕТАЛЛОСТРОЙ  Июль'!BF60:BG60,'[8]МЕТАЛЛОСТРОЙ  Авг.'!BF60:BG60,'[9]МЕТАЛЛОСТРОЙ  Сент.'!BF60:BG60,'[10]МЕТАЛЛОСТРОЙ  Окт.'!BF60:BG60+'[11]МЕТАЛЛОСТРОЙ  Нояб.'!BF60:BG60,'[11]МЕТАЛЛОСТРОЙ  Нояб.'!BF60:BG60,'[12]МЕТАЛЛОСТРОЙ  Дек.'!BF60:BG60)</f>
        <v>83.4</v>
      </c>
      <c r="BH65" s="47"/>
      <c r="BI65" s="49">
        <f>SUM('[1]МЕТАЛЛОСТРОЙ Янв.'!BH60:BI60,'[2]МЕТАЛЛОСТРОЙ Февр.'!BH60:BI60,'[3]МЕТАЛЛОСТРОЙ Март'!BH60:BI60,'[4]МЕТАЛЛОСТРОЙ  Апр.'!BH60:BI60,'[5]МЕТАЛЛОСТРОЙ Май'!BH60:BI60,'[6]МЕТАЛЛОСТРОЙ Июнь'!BH60:BI60,'[7]МЕТАЛЛОСТРОЙ  Июль'!BH60:BI60,'[8]МЕТАЛЛОСТРОЙ  Авг.'!BH60:BI60,'[9]МЕТАЛЛОСТРОЙ  Сент.'!BH60:BI60,'[10]МЕТАЛЛОСТРОЙ  Окт.'!BH60:BI60+'[11]МЕТАЛЛОСТРОЙ  Нояб.'!BH60:BI60,'[11]МЕТАЛЛОСТРОЙ  Нояб.'!BH60:BI60,'[12]МЕТАЛЛОСТРОЙ  Дек.'!BH60:BI60)</f>
        <v>16.5</v>
      </c>
      <c r="BJ65" s="47"/>
      <c r="BK65" s="49">
        <f>SUM('[1]МЕТАЛЛОСТРОЙ Янв.'!BJ60:BK60,'[2]МЕТАЛЛОСТРОЙ Февр.'!BJ60:BK60,'[3]МЕТАЛЛОСТРОЙ Март'!BJ60:BK60,'[4]МЕТАЛЛОСТРОЙ  Апр.'!BJ60:BK60,'[5]МЕТАЛЛОСТРОЙ Май'!BJ60:BK60,'[6]МЕТАЛЛОСТРОЙ Июнь'!BJ60:BK60,'[7]МЕТАЛЛОСТРОЙ  Июль'!BJ60:BK60,'[8]МЕТАЛЛОСТРОЙ  Авг.'!BJ60:BK60,'[9]МЕТАЛЛОСТРОЙ  Сент.'!BJ60:BK60,'[10]МЕТАЛЛОСТРОЙ  Окт.'!BJ60:BK60+'[11]МЕТАЛЛОСТРОЙ  Нояб.'!BJ60:BK60,'[11]МЕТАЛЛОСТРОЙ  Нояб.'!BJ60:BK60,'[12]МЕТАЛЛОСТРОЙ  Дек.'!BJ60:BK60)</f>
        <v>0</v>
      </c>
      <c r="BL65" s="47"/>
      <c r="BM65" s="49">
        <f>SUM('[1]МЕТАЛЛОСТРОЙ Янв.'!BL60:BM60,'[2]МЕТАЛЛОСТРОЙ Февр.'!BL60:BM60,'[3]МЕТАЛЛОСТРОЙ Март'!BL60:BM60,'[4]МЕТАЛЛОСТРОЙ  Апр.'!BL60:BM60,'[5]МЕТАЛЛОСТРОЙ Май'!BL60:BM60,'[6]МЕТАЛЛОСТРОЙ Июнь'!BL60:BM60,'[7]МЕТАЛЛОСТРОЙ  Июль'!BL60:BM60,'[8]МЕТАЛЛОСТРОЙ  Авг.'!BL60:BM60,'[9]МЕТАЛЛОСТРОЙ  Сент.'!BL60:BM60,'[10]МЕТАЛЛОСТРОЙ  Окт.'!BL60:BM60+'[11]МЕТАЛЛОСТРОЙ  Нояб.'!BL60:BM60,'[11]МЕТАЛЛОСТРОЙ  Нояб.'!BL60:BM60,'[12]МЕТАЛЛОСТРОЙ  Дек.'!BL60:BM60)</f>
        <v>146</v>
      </c>
      <c r="BN65" s="47"/>
      <c r="BO65" s="49">
        <f>SUM('[1]МЕТАЛЛОСТРОЙ Янв.'!BN60:BO60,'[2]МЕТАЛЛОСТРОЙ Февр.'!BN60:BO60,'[3]МЕТАЛЛОСТРОЙ Март'!BN60:BO60,'[4]МЕТАЛЛОСТРОЙ  Апр.'!BN60:BO60,'[5]МЕТАЛЛОСТРОЙ Май'!BN60:BO60,'[6]МЕТАЛЛОСТРОЙ Июнь'!BN60:BO60,'[7]МЕТАЛЛОСТРОЙ  Июль'!BN60:BO60,'[8]МЕТАЛЛОСТРОЙ  Авг.'!BN60:BO60,'[9]МЕТАЛЛОСТРОЙ  Сент.'!BN60:BO60,'[10]МЕТАЛЛОСТРОЙ  Окт.'!BN60:BO60+'[11]МЕТАЛЛОСТРОЙ  Нояб.'!BN60:BO60,'[11]МЕТАЛЛОСТРОЙ  Нояб.'!BN60:BO60,'[12]МЕТАЛЛОСТРОЙ  Дек.'!BN60:BO60)</f>
        <v>3</v>
      </c>
      <c r="BP65" s="47"/>
      <c r="BQ65" s="49">
        <f>SUM('[1]МЕТАЛЛОСТРОЙ Янв.'!BP60:BQ60,'[2]МЕТАЛЛОСТРОЙ Февр.'!BP60:BQ60,'[3]МЕТАЛЛОСТРОЙ Март'!BP60:BQ60,'[4]МЕТАЛЛОСТРОЙ  Апр.'!BP60:BQ60,'[5]МЕТАЛЛОСТРОЙ Май'!BP60:BQ60,'[6]МЕТАЛЛОСТРОЙ Июнь'!BP60:BQ60,'[7]МЕТАЛЛОСТРОЙ  Июль'!BP60:BQ60,'[8]МЕТАЛЛОСТРОЙ  Авг.'!BP60:BQ60,'[9]МЕТАЛЛОСТРОЙ  Сент.'!BP60:BQ60,'[10]МЕТАЛЛОСТРОЙ  Окт.'!BP60:BQ60+'[11]МЕТАЛЛОСТРОЙ  Нояб.'!BP60:BQ60,'[11]МЕТАЛЛОСТРОЙ  Нояб.'!BP60:BQ60,'[12]МЕТАЛЛОСТРОЙ  Дек.'!BP60:BQ60)</f>
        <v>11.5</v>
      </c>
      <c r="BR65" s="47"/>
      <c r="BS65" s="49">
        <f>SUM('[1]МЕТАЛЛОСТРОЙ Янв.'!BR60:BS60,'[2]МЕТАЛЛОСТРОЙ Февр.'!BR60:BS60,'[3]МЕТАЛЛОСТРОЙ Март'!BR60:BS60,'[4]МЕТАЛЛОСТРОЙ  Апр.'!BR60:BS60,'[5]МЕТАЛЛОСТРОЙ Май'!BR60:BS60,'[6]МЕТАЛЛОСТРОЙ Июнь'!BR60:BS60,'[7]МЕТАЛЛОСТРОЙ  Июль'!BR60:BS60,'[8]МЕТАЛЛОСТРОЙ  Авг.'!BR60:BS60,'[9]МЕТАЛЛОСТРОЙ  Сент.'!BR60:BS60,'[10]МЕТАЛЛОСТРОЙ  Окт.'!BR60:BS60+'[11]МЕТАЛЛОСТРОЙ  Нояб.'!BR60:BS60,'[11]МЕТАЛЛОСТРОЙ  Нояб.'!BR60:BS60,'[12]МЕТАЛЛОСТРОЙ  Дек.'!BR60:BS60)</f>
        <v>2</v>
      </c>
      <c r="BT65" s="47"/>
      <c r="BU65" s="49">
        <f>SUM('[1]МЕТАЛЛОСТРОЙ Янв.'!BT60:BU60,'[2]МЕТАЛЛОСТРОЙ Февр.'!BT60:BU60,'[3]МЕТАЛЛОСТРОЙ Март'!BT60:BU60,'[4]МЕТАЛЛОСТРОЙ  Апр.'!BT60:BU60,'[5]МЕТАЛЛОСТРОЙ Май'!BT60:BU60,'[6]МЕТАЛЛОСТРОЙ Июнь'!BT60:BU60,'[7]МЕТАЛЛОСТРОЙ  Июль'!BT60:BU60,'[8]МЕТАЛЛОСТРОЙ  Авг.'!BT60:BU60,'[9]МЕТАЛЛОСТРОЙ  Сент.'!BT60:BU60,'[10]МЕТАЛЛОСТРОЙ  Окт.'!BT60:BU60+'[11]МЕТАЛЛОСТРОЙ  Нояб.'!BT60:BU60,'[11]МЕТАЛЛОСТРОЙ  Нояб.'!BT60:BU60,'[12]МЕТАЛЛОСТРОЙ  Дек.'!BT60:BU60)</f>
        <v>2</v>
      </c>
      <c r="BV65" s="47"/>
      <c r="BW65" s="49">
        <f>SUM('[1]МЕТАЛЛОСТРОЙ Янв.'!BV60:BW60,'[2]МЕТАЛЛОСТРОЙ Февр.'!BV60:BW60,'[3]МЕТАЛЛОСТРОЙ Март'!BV60:BW60,'[4]МЕТАЛЛОСТРОЙ  Апр.'!BV60:BW60,'[5]МЕТАЛЛОСТРОЙ Май'!BV60:BW60,'[6]МЕТАЛЛОСТРОЙ Июнь'!BV60:BW60,'[7]МЕТАЛЛОСТРОЙ  Июль'!BV60:BW60,'[8]МЕТАЛЛОСТРОЙ  Авг.'!BV60:BW60,'[9]МЕТАЛЛОСТРОЙ  Сент.'!BV60:BW60,'[10]МЕТАЛЛОСТРОЙ  Окт.'!BV60:BW60+'[11]МЕТАЛЛОСТРОЙ  Нояб.'!BV60:BW60,'[11]МЕТАЛЛОСТРОЙ  Нояб.'!BV60:BW60,'[12]МЕТАЛЛОСТРОЙ  Дек.'!BV60:BW60)</f>
        <v>4</v>
      </c>
      <c r="BX65" s="47"/>
      <c r="BY65" s="49">
        <f>SUM('[1]МЕТАЛЛОСТРОЙ Янв.'!BX60:BY60,'[2]МЕТАЛЛОСТРОЙ Февр.'!BX60:BY60,'[3]МЕТАЛЛОСТРОЙ Март'!BX60:BY60,'[4]МЕТАЛЛОСТРОЙ  Апр.'!BX60:BY60,'[5]МЕТАЛЛОСТРОЙ Май'!BX60:BY60,'[6]МЕТАЛЛОСТРОЙ Июнь'!BX60:BY60,'[7]МЕТАЛЛОСТРОЙ  Июль'!BX60:BY60,'[8]МЕТАЛЛОСТРОЙ  Авг.'!BX60:BY60,'[9]МЕТАЛЛОСТРОЙ  Сент.'!BX60:BY60,'[10]МЕТАЛЛОСТРОЙ  Окт.'!BX60:BY60+'[11]МЕТАЛЛОСТРОЙ  Нояб.'!BX60:BY60,'[11]МЕТАЛЛОСТРОЙ  Нояб.'!BX60:BY60,'[12]МЕТАЛЛОСТРОЙ  Дек.'!BX60:BY60)</f>
        <v>0</v>
      </c>
      <c r="BZ65" s="47"/>
      <c r="CA65" s="49">
        <f>SUM('[1]МЕТАЛЛОСТРОЙ Янв.'!BZ60:CA60,'[2]МЕТАЛЛОСТРОЙ Февр.'!BZ60:CA60,'[3]МЕТАЛЛОСТРОЙ Март'!BZ60:CA60,'[4]МЕТАЛЛОСТРОЙ  Апр.'!BZ60:CA60,'[5]МЕТАЛЛОСТРОЙ Май'!BZ60:CA60,'[6]МЕТАЛЛОСТРОЙ Июнь'!BZ60:CA60,'[7]МЕТАЛЛОСТРОЙ  Июль'!BZ60:CA60,'[8]МЕТАЛЛОСТРОЙ  Авг.'!BZ60:CA60,'[9]МЕТАЛЛОСТРОЙ  Сент.'!BZ60:CA60,'[10]МЕТАЛЛОСТРОЙ  Окт.'!BZ60:CA60+'[11]МЕТАЛЛОСТРОЙ  Нояб.'!BZ60:CA60,'[11]МЕТАЛЛОСТРОЙ  Нояб.'!BZ60:CA60,'[12]МЕТАЛЛОСТРОЙ  Дек.'!BZ60:CA60)</f>
        <v>8</v>
      </c>
      <c r="CB65" s="47">
        <v>25</v>
      </c>
      <c r="CC65" s="49">
        <f>SUM('[1]МЕТАЛЛОСТРОЙ Янв.'!CB60:CC60,'[2]МЕТАЛЛОСТРОЙ Февр.'!CB60:CC60,'[3]МЕТАЛЛОСТРОЙ Март'!CB60:CC60,'[4]МЕТАЛЛОСТРОЙ  Апр.'!CB60:CC60,'[5]МЕТАЛЛОСТРОЙ Май'!CB60:CC60,'[6]МЕТАЛЛОСТРОЙ Июнь'!CB60:CC60,'[7]МЕТАЛЛОСТРОЙ  Июль'!CB60:CC60,'[8]МЕТАЛЛОСТРОЙ  Авг.'!CB60:CC60,'[9]МЕТАЛЛОСТРОЙ  Сент.'!CB60:CC60,'[10]МЕТАЛЛОСТРОЙ  Окт.'!CB60:CC60+'[11]МЕТАЛЛОСТРОЙ  Нояб.'!CB60:CC60,'[11]МЕТАЛЛОСТРОЙ  Нояб.'!CB60:CC60,'[12]МЕТАЛЛОСТРОЙ  Дек.'!CB60:CC60)</f>
        <v>6</v>
      </c>
      <c r="CD65" s="47"/>
      <c r="CE65" s="49">
        <f>SUM('[1]МЕТАЛЛОСТРОЙ Янв.'!CD60:CE60,'[2]МЕТАЛЛОСТРОЙ Февр.'!CD60:CE60,'[3]МЕТАЛЛОСТРОЙ Март'!CD60:CE60,'[4]МЕТАЛЛОСТРОЙ  Апр.'!CD60:CE60,'[5]МЕТАЛЛОСТРОЙ Май'!CD60:CE60,'[6]МЕТАЛЛОСТРОЙ Июнь'!CD60:CE60,'[7]МЕТАЛЛОСТРОЙ  Июль'!CD60:CE60,'[8]МЕТАЛЛОСТРОЙ  Авг.'!CD60:CE60,'[9]МЕТАЛЛОСТРОЙ  Сент.'!CD60:CE60,'[10]МЕТАЛЛОСТРОЙ  Окт.'!CD60:CE60+'[11]МЕТАЛЛОСТРОЙ  Нояб.'!CD60:CE60,'[11]МЕТАЛЛОСТРОЙ  Нояб.'!CD60:CE60,'[12]МЕТАЛЛОСТРОЙ  Дек.'!CD60:CE60)</f>
        <v>31.2</v>
      </c>
      <c r="CF65" s="47"/>
      <c r="CG65" s="49">
        <f>SUM('[1]МЕТАЛЛОСТРОЙ Янв.'!CF60:CG60,'[2]МЕТАЛЛОСТРОЙ Февр.'!CF60:CG60,'[3]МЕТАЛЛОСТРОЙ Март'!CF60:CG60,'[4]МЕТАЛЛОСТРОЙ  Апр.'!CF60:CG60,'[5]МЕТАЛЛОСТРОЙ Май'!CF60:CG60,'[6]МЕТАЛЛОСТРОЙ Июнь'!CF60:CG60,'[7]МЕТАЛЛОСТРОЙ  Июль'!CF60:CG60,'[8]МЕТАЛЛОСТРОЙ  Авг.'!CF60:CG60,'[9]МЕТАЛЛОСТРОЙ  Сент.'!CF60:CG60,'[10]МЕТАЛЛОСТРОЙ  Окт.'!CF60:CG60+'[11]МЕТАЛЛОСТРОЙ  Нояб.'!CF60:CG60,'[11]МЕТАЛЛОСТРОЙ  Нояб.'!CF60:CG60,'[12]МЕТАЛЛОСТРОЙ  Дек.'!CF60:CG60)</f>
        <v>0</v>
      </c>
      <c r="CH65" s="47">
        <v>25</v>
      </c>
      <c r="CI65" s="49">
        <f>SUM('[1]МЕТАЛЛОСТРОЙ Янв.'!CH60:CI60,'[2]МЕТАЛЛОСТРОЙ Февр.'!CH60:CI60,'[3]МЕТАЛЛОСТРОЙ Март'!CH60:CI60,'[4]МЕТАЛЛОСТРОЙ  Апр.'!CH60:CI60,'[5]МЕТАЛЛОСТРОЙ Май'!CH60:CI60,'[6]МЕТАЛЛОСТРОЙ Июнь'!CH60:CI60,'[7]МЕТАЛЛОСТРОЙ  Июль'!CH60:CI60,'[8]МЕТАЛЛОСТРОЙ  Авг.'!CH60:CI60,'[9]МЕТАЛЛОСТРОЙ  Сент.'!CH60:CI60,'[10]МЕТАЛЛОСТРОЙ  Окт.'!CH60:CI60+'[11]МЕТАЛЛОСТРОЙ  Нояб.'!CH60:CI60,'[11]МЕТАЛЛОСТРОЙ  Нояб.'!CH60:CI60,'[12]МЕТАЛЛОСТРОЙ  Дек.'!CH60:CI60)</f>
        <v>11</v>
      </c>
      <c r="CJ65" s="47">
        <v>30</v>
      </c>
      <c r="CK65" s="49">
        <f>SUM('[1]МЕТАЛЛОСТРОЙ Янв.'!CJ60:CK60,'[2]МЕТАЛЛОСТРОЙ Февр.'!CJ60:CK60,'[3]МЕТАЛЛОСТРОЙ Март'!CJ60:CK60,'[4]МЕТАЛЛОСТРОЙ  Апр.'!CJ60:CK60,'[5]МЕТАЛЛОСТРОЙ Май'!CJ60:CK60,'[6]МЕТАЛЛОСТРОЙ Июнь'!CJ60:CK60,'[7]МЕТАЛЛОСТРОЙ  Июль'!CJ60:CK60,'[8]МЕТАЛЛОСТРОЙ  Авг.'!CJ60:CK60,'[9]МЕТАЛЛОСТРОЙ  Сент.'!CJ60:CK60,'[10]МЕТАЛЛОСТРОЙ  Окт.'!CJ60:CK60+'[11]МЕТАЛЛОСТРОЙ  Нояб.'!CJ60:CK60,'[11]МЕТАЛЛОСТРОЙ  Нояб.'!CJ60:CK60,'[12]МЕТАЛЛОСТРОЙ  Дек.'!CJ60:CK60)</f>
        <v>5</v>
      </c>
      <c r="CL65" s="47"/>
      <c r="CM65" s="49">
        <f>SUM('[1]МЕТАЛЛОСТРОЙ Янв.'!CL60:CM60,'[2]МЕТАЛЛОСТРОЙ Февр.'!CL60:CM60,'[3]МЕТАЛЛОСТРОЙ Март'!CL60:CM60,'[4]МЕТАЛЛОСТРОЙ  Апр.'!CL60:CM60,'[5]МЕТАЛЛОСТРОЙ Май'!CL60:CM60,'[6]МЕТАЛЛОСТРОЙ Июнь'!CL60:CM60,'[7]МЕТАЛЛОСТРОЙ  Июль'!CL60:CM60,'[8]МЕТАЛЛОСТРОЙ  Авг.'!CL60:CM60,'[9]МЕТАЛЛОСТРОЙ  Сент.'!CL60:CM60,'[10]МЕТАЛЛОСТРОЙ  Окт.'!CL60:CM60+'[11]МЕТАЛЛОСТРОЙ  Нояб.'!CL60:CM60,'[11]МЕТАЛЛОСТРОЙ  Нояб.'!CL60:CM60,'[12]МЕТАЛЛОСТРОЙ  Дек.'!CL60:CM60)</f>
        <v>6.5</v>
      </c>
      <c r="CN65" s="47"/>
      <c r="CO65" s="49">
        <f>SUM('[1]МЕТАЛЛОСТРОЙ Янв.'!CN60:CO60,'[2]МЕТАЛЛОСТРОЙ Февр.'!CN60:CO60,'[3]МЕТАЛЛОСТРОЙ Март'!CN60:CO60,'[4]МЕТАЛЛОСТРОЙ  Апр.'!CN60:CO60,'[5]МЕТАЛЛОСТРОЙ Май'!CN60:CO60,'[6]МЕТАЛЛОСТРОЙ Июнь'!CN60:CO60,'[7]МЕТАЛЛОСТРОЙ  Июль'!CN60:CO60,'[8]МЕТАЛЛОСТРОЙ  Авг.'!CN60:CO60,'[9]МЕТАЛЛОСТРОЙ  Сент.'!CN60:CO60,'[10]МЕТАЛЛОСТРОЙ  Окт.'!CN60:CO60+'[11]МЕТАЛЛОСТРОЙ  Нояб.'!CN60:CO60,'[11]МЕТАЛЛОСТРОЙ  Нояб.'!CN60:CO60,'[12]МЕТАЛЛОСТРОЙ  Дек.'!CN60:CO60)</f>
        <v>36.1</v>
      </c>
      <c r="CQ65" s="94"/>
    </row>
    <row r="66" spans="1:95" ht="15.95" customHeight="1" x14ac:dyDescent="0.25">
      <c r="A66" s="216"/>
      <c r="B66" s="230"/>
      <c r="C66" s="22" t="s">
        <v>5</v>
      </c>
      <c r="D66" s="55">
        <v>40</v>
      </c>
      <c r="E66" s="49">
        <f>SUM('[1]МЕТАЛЛОСТРОЙ Янв.'!D61:E61,'[2]МЕТАЛЛОСТРОЙ Февр.'!D61:E61,'[3]МЕТАЛЛОСТРОЙ Март'!D61:E61,'[4]МЕТАЛЛОСТРОЙ  Апр.'!D61:E61,'[5]МЕТАЛЛОСТРОЙ Май'!D61:E61,'[6]МЕТАЛЛОСТРОЙ Июнь'!D61:E61,'[7]МЕТАЛЛОСТРОЙ  Июль'!D61:E61,'[8]МЕТАЛЛОСТРОЙ  Авг.'!D61:E61,'[9]МЕТАЛЛОСТРОЙ  Сент.'!D61:E61,'[10]МЕТАЛЛОСТРОЙ  Окт.'!D61:E61+'[11]МЕТАЛЛОСТРОЙ  Нояб.'!D61:E61,'[11]МЕТАЛЛОСТРОЙ  Нояб.'!D61:E61,'[12]МЕТАЛЛОСТРОЙ  Дек.'!D61:E61)</f>
        <v>108.217</v>
      </c>
      <c r="F66" s="47"/>
      <c r="G66" s="49">
        <f>SUM('[1]МЕТАЛЛОСТРОЙ Янв.'!F61:G61,'[2]МЕТАЛЛОСТРОЙ Февр.'!F61:G61,'[3]МЕТАЛЛОСТРОЙ Март'!F61:G61,'[4]МЕТАЛЛОСТРОЙ  Апр.'!F61:G61,'[5]МЕТАЛЛОСТРОЙ Май'!F61:G61,'[6]МЕТАЛЛОСТРОЙ Июнь'!F61:G61,'[7]МЕТАЛЛОСТРОЙ  Июль'!F61:G61,'[8]МЕТАЛЛОСТРОЙ  Авг.'!F61:G61,'[9]МЕТАЛЛОСТРОЙ  Сент.'!F61:G61,'[10]МЕТАЛЛОСТРОЙ  Окт.'!F61:G61+'[11]МЕТАЛЛОСТРОЙ  Нояб.'!F61:G61,'[11]МЕТАЛЛОСТРОЙ  Нояб.'!F61:G61,'[12]МЕТАЛЛОСТРОЙ  Дек.'!F61:G61)</f>
        <v>3.4209999999999998</v>
      </c>
      <c r="H66" s="67">
        <f>160+16</f>
        <v>176</v>
      </c>
      <c r="I66" s="49">
        <f>SUM('[1]МЕТАЛЛОСТРОЙ Янв.'!H61:I61,'[2]МЕТАЛЛОСТРОЙ Февр.'!H61:I61,'[3]МЕТАЛЛОСТРОЙ Март'!H61:I61,'[4]МЕТАЛЛОСТРОЙ  Апр.'!H61:I61,'[5]МЕТАЛЛОСТРОЙ Май'!H61:I61,'[6]МЕТАЛЛОСТРОЙ Июнь'!H61:I61,'[7]МЕТАЛЛОСТРОЙ  Июль'!H61:I61,'[8]МЕТАЛЛОСТРОЙ  Авг.'!H61:I61,'[9]МЕТАЛЛОСТРОЙ  Сент.'!H61:I61,'[10]МЕТАЛЛОСТРОЙ  Окт.'!H61:I61+'[11]МЕТАЛЛОСТРОЙ  Нояб.'!H61:I61,'[11]МЕТАЛЛОСТРОЙ  Нояб.'!H61:I61,'[12]МЕТАЛЛОСТРОЙ  Дек.'!H61:I61)</f>
        <v>3.887</v>
      </c>
      <c r="J66" s="67">
        <f>50+5</f>
        <v>55</v>
      </c>
      <c r="K66" s="49">
        <f>SUM('[1]МЕТАЛЛОСТРОЙ Янв.'!J61:K61,'[2]МЕТАЛЛОСТРОЙ Февр.'!J61:K61,'[3]МЕТАЛЛОСТРОЙ Март'!J61:K61,'[4]МЕТАЛЛОСТРОЙ  Апр.'!J61:K61,'[5]МЕТАЛЛОСТРОЙ Май'!J61:K61,'[6]МЕТАЛЛОСТРОЙ Июнь'!J61:K61,'[7]МЕТАЛЛОСТРОЙ  Июль'!J61:K61,'[8]МЕТАЛЛОСТРОЙ  Авг.'!J61:K61,'[9]МЕТАЛЛОСТРОЙ  Сент.'!J61:K61,'[10]МЕТАЛЛОСТРОЙ  Окт.'!J61:K61+'[11]МЕТАЛЛОСТРОЙ  Нояб.'!J61:K61,'[11]МЕТАЛЛОСТРОЙ  Нояб.'!J61:K61,'[12]МЕТАЛЛОСТРОЙ  Дек.'!J61:K61)</f>
        <v>129.13300000000001</v>
      </c>
      <c r="L66" s="47"/>
      <c r="M66" s="49">
        <f>SUM('[1]МЕТАЛЛОСТРОЙ Янв.'!L61:M61,'[2]МЕТАЛЛОСТРОЙ Февр.'!L61:M61,'[3]МЕТАЛЛОСТРОЙ Март'!L61:M61,'[4]МЕТАЛЛОСТРОЙ  Апр.'!L61:M61,'[5]МЕТАЛЛОСТРОЙ Май'!L61:M61,'[6]МЕТАЛЛОСТРОЙ Июнь'!L61:M61,'[7]МЕТАЛЛОСТРОЙ  Июль'!L61:M61,'[8]МЕТАЛЛОСТРОЙ  Авг.'!L61:M61,'[9]МЕТАЛЛОСТРОЙ  Сент.'!L61:M61,'[10]МЕТАЛЛОСТРОЙ  Окт.'!L61:M61+'[11]МЕТАЛЛОСТРОЙ  Нояб.'!L61:M61,'[11]МЕТАЛЛОСТРОЙ  Нояб.'!L61:M61,'[12]МЕТАЛЛОСТРОЙ  Дек.'!L61:M61)</f>
        <v>37.016999999999996</v>
      </c>
      <c r="N66" s="47"/>
      <c r="O66" s="49">
        <f>SUM('[1]МЕТАЛЛОСТРОЙ Янв.'!N61:O61,'[2]МЕТАЛЛОСТРОЙ Февр.'!N61:O61,'[3]МЕТАЛЛОСТРОЙ Март'!N61:O61,'[4]МЕТАЛЛОСТРОЙ  Апр.'!N61:O61,'[5]МЕТАЛЛОСТРОЙ Май'!N61:O61,'[6]МЕТАЛЛОСТРОЙ Июнь'!N61:O61,'[7]МЕТАЛЛОСТРОЙ  Июль'!N61:O61,'[8]МЕТАЛЛОСТРОЙ  Авг.'!N61:O61,'[9]МЕТАЛЛОСТРОЙ  Сент.'!N61:O61,'[10]МЕТАЛЛОСТРОЙ  Окт.'!N61:O61+'[11]МЕТАЛЛОСТРОЙ  Нояб.'!N61:O61,'[11]МЕТАЛЛОСТРОЙ  Нояб.'!N61:O61,'[12]МЕТАЛЛОСТРОЙ  Дек.'!N61:O61)</f>
        <v>151.02699999999999</v>
      </c>
      <c r="P66" s="69">
        <v>32</v>
      </c>
      <c r="Q66" s="49">
        <f>SUM('[1]МЕТАЛЛОСТРОЙ Янв.'!P61:Q61,'[2]МЕТАЛЛОСТРОЙ Февр.'!P61:Q61,'[3]МЕТАЛЛОСТРОЙ Март'!P61:Q61,'[4]МЕТАЛЛОСТРОЙ  Апр.'!P61:Q61,'[5]МЕТАЛЛОСТРОЙ Май'!P61:Q61,'[6]МЕТАЛЛОСТРОЙ Июнь'!P61:Q61,'[7]МЕТАЛЛОСТРОЙ  Июль'!P61:Q61,'[8]МЕТАЛЛОСТРОЙ  Авг.'!P61:Q61,'[9]МЕТАЛЛОСТРОЙ  Сент.'!P61:Q61,'[10]МЕТАЛЛОСТРОЙ  Окт.'!P61:Q61+'[11]МЕТАЛЛОСТРОЙ  Нояб.'!P61:Q61,'[11]МЕТАЛЛОСТРОЙ  Нояб.'!P61:Q61,'[12]МЕТАЛЛОСТРОЙ  Дек.'!P61:Q61)</f>
        <v>0</v>
      </c>
      <c r="R66" s="69">
        <v>32</v>
      </c>
      <c r="S66" s="49">
        <f>SUM('[1]МЕТАЛЛОСТРОЙ Янв.'!R61:S61,'[2]МЕТАЛЛОСТРОЙ Февр.'!R61:S61,'[3]МЕТАЛЛОСТРОЙ Март'!R61:S61,'[4]МЕТАЛЛОСТРОЙ  Апр.'!R61:S61,'[5]МЕТАЛЛОСТРОЙ Май'!R61:S61,'[6]МЕТАЛЛОСТРОЙ Июнь'!R61:S61,'[7]МЕТАЛЛОСТРОЙ  Июль'!R61:S61,'[8]МЕТАЛЛОСТРОЙ  Авг.'!R61:S61,'[9]МЕТАЛЛОСТРОЙ  Сент.'!R61:S61,'[10]МЕТАЛЛОСТРОЙ  Окт.'!R61:S61+'[11]МЕТАЛЛОСТРОЙ  Нояб.'!R61:S61,'[11]МЕТАЛЛОСТРОЙ  Нояб.'!R61:S61,'[12]МЕТАЛЛОСТРОЙ  Дек.'!R61:S61)</f>
        <v>4.2709999999999999</v>
      </c>
      <c r="T66" s="47"/>
      <c r="U66" s="49">
        <f>SUM('[1]МЕТАЛЛОСТРОЙ Янв.'!T61:U61,'[2]МЕТАЛЛОСТРОЙ Февр.'!T61:U61,'[3]МЕТАЛЛОСТРОЙ Март'!T61:U61,'[4]МЕТАЛЛОСТРОЙ  Апр.'!T61:U61,'[5]МЕТАЛЛОСТРОЙ Май'!T61:U61,'[6]МЕТАЛЛОСТРОЙ Июнь'!T61:U61,'[7]МЕТАЛЛОСТРОЙ  Июль'!T61:U61,'[8]МЕТАЛЛОСТРОЙ  Авг.'!T61:U61,'[9]МЕТАЛЛОСТРОЙ  Сент.'!T61:U61,'[10]МЕТАЛЛОСТРОЙ  Окт.'!T61:U61+'[11]МЕТАЛЛОСТРОЙ  Нояб.'!T61:U61,'[11]МЕТАЛЛОСТРОЙ  Нояб.'!T61:U61,'[12]МЕТАЛЛОСТРОЙ  Дек.'!T61:U61)</f>
        <v>0</v>
      </c>
      <c r="V66" s="69">
        <v>32</v>
      </c>
      <c r="W66" s="49">
        <f>SUM('[1]МЕТАЛЛОСТРОЙ Янв.'!V61:W61,'[2]МЕТАЛЛОСТРОЙ Февр.'!V61:W61,'[3]МЕТАЛЛОСТРОЙ Март'!V61:W61,'[4]МЕТАЛЛОСТРОЙ  Апр.'!V61:W61,'[5]МЕТАЛЛОСТРОЙ Май'!V61:W61,'[6]МЕТАЛЛОСТРОЙ Июнь'!V61:W61,'[7]МЕТАЛЛОСТРОЙ  Июль'!V61:W61,'[8]МЕТАЛЛОСТРОЙ  Авг.'!V61:W61,'[9]МЕТАЛЛОСТРОЙ  Сент.'!V61:W61,'[10]МЕТАЛЛОСТРОЙ  Окт.'!V61:W61+'[11]МЕТАЛЛОСТРОЙ  Нояб.'!V61:W61,'[11]МЕТАЛЛОСТРОЙ  Нояб.'!V61:W61,'[12]МЕТАЛЛОСТРОЙ  Дек.'!V61:W61)</f>
        <v>11.856999999999999</v>
      </c>
      <c r="X66" s="47"/>
      <c r="Y66" s="49">
        <f>SUM('[1]МЕТАЛЛОСТРОЙ Янв.'!X61:Y61,'[2]МЕТАЛЛОСТРОЙ Февр.'!X61:Y61,'[3]МЕТАЛЛОСТРОЙ Март'!X61:Y61,'[4]МЕТАЛЛОСТРОЙ  Апр.'!X61:Y61,'[5]МЕТАЛЛОСТРОЙ Май'!X61:Y61,'[6]МЕТАЛЛОСТРОЙ Июнь'!X61:Y61,'[7]МЕТАЛЛОСТРОЙ  Июль'!X61:Y61,'[8]МЕТАЛЛОСТРОЙ  Авг.'!X61:Y61,'[9]МЕТАЛЛОСТРОЙ  Сент.'!X61:Y61,'[10]МЕТАЛЛОСТРОЙ  Окт.'!X61:Y61+'[11]МЕТАЛЛОСТРОЙ  Нояб.'!X61:Y61,'[11]МЕТАЛЛОСТРОЙ  Нояб.'!X61:Y61,'[12]МЕТАЛЛОСТРОЙ  Дек.'!X61:Y61)</f>
        <v>13.657</v>
      </c>
      <c r="Z66" s="55">
        <v>32</v>
      </c>
      <c r="AA66" s="49">
        <f>SUM('[1]МЕТАЛЛОСТРОЙ Янв.'!Z61:AA61,'[2]МЕТАЛЛОСТРОЙ Февр.'!Z61:AA61,'[3]МЕТАЛЛОСТРОЙ Март'!Z61:AA61,'[4]МЕТАЛЛОСТРОЙ  Апр.'!Z61:AA61,'[5]МЕТАЛЛОСТРОЙ Май'!Z61:AA61,'[6]МЕТАЛЛОСТРОЙ Июнь'!Z61:AA61,'[7]МЕТАЛЛОСТРОЙ  Июль'!Z61:AA61,'[8]МЕТАЛЛОСТРОЙ  Авг.'!Z61:AA61,'[9]МЕТАЛЛОСТРОЙ  Сент.'!Z61:AA61,'[10]МЕТАЛЛОСТРОЙ  Окт.'!Z61:AA61+'[11]МЕТАЛЛОСТРОЙ  Нояб.'!Z61:AA61,'[11]МЕТАЛЛОСТРОЙ  Нояб.'!Z61:AA61,'[12]МЕТАЛЛОСТРОЙ  Дек.'!Z61:AA61)</f>
        <v>8.9700000000000006</v>
      </c>
      <c r="AB66" s="55">
        <v>32</v>
      </c>
      <c r="AC66" s="49">
        <f>SUM('[1]МЕТАЛЛОСТРОЙ Янв.'!AB61:AC61,'[2]МЕТАЛЛОСТРОЙ Февр.'!AB61:AC61,'[3]МЕТАЛЛОСТРОЙ Март'!AB61:AC61,'[4]МЕТАЛЛОСТРОЙ  Апр.'!AB61:AC61,'[5]МЕТАЛЛОСТРОЙ Май'!AB61:AC61,'[6]МЕТАЛЛОСТРОЙ Июнь'!AB61:AC61,'[7]МЕТАЛЛОСТРОЙ  Июль'!AB61:AC61,'[8]МЕТАЛЛОСТРОЙ  Авг.'!AB61:AC61,'[9]МЕТАЛЛОСТРОЙ  Сент.'!AB61:AC61,'[10]МЕТАЛЛОСТРОЙ  Окт.'!AB61:AC61+'[11]МЕТАЛЛОСТРОЙ  Нояб.'!AB61:AC61,'[11]МЕТАЛЛОСТРОЙ  Нояб.'!AB61:AC61,'[12]МЕТАЛЛОСТРОЙ  Дек.'!AB61:AC61)</f>
        <v>16.253999999999998</v>
      </c>
      <c r="AD66" s="55">
        <v>32</v>
      </c>
      <c r="AE66" s="68">
        <f>SUM('[1]МЕТАЛЛОСТРОЙ Янв.'!AD61:AE61,'[2]МЕТАЛЛОСТРОЙ Февр.'!AD61:AE61,'[3]МЕТАЛЛОСТРОЙ Март'!AD61:AE61,'[4]МЕТАЛЛОСТРОЙ  Апр.'!AD61:AE61,'[5]МЕТАЛЛОСТРОЙ Май'!AD61:AE61,'[6]МЕТАЛЛОСТРОЙ Июнь'!AD61:AE61,'[7]МЕТАЛЛОСТРОЙ  Июль'!AD61:AE61,'[8]МЕТАЛЛОСТРОЙ  Авг.'!AD61:AE61,'[9]МЕТАЛЛОСТРОЙ  Сент.'!AD61:AE61,'[10]МЕТАЛЛОСТРОЙ  Окт.'!AD61:AE61+'[11]МЕТАЛЛОСТРОЙ  Нояб.'!AD61:AE61,'[11]МЕТАЛЛОСТРОЙ  Нояб.'!AD61:AE61,'[12]МЕТАЛЛОСТРОЙ  Дек.'!AD61:AE61)</f>
        <v>15.976999999999999</v>
      </c>
      <c r="AF66" s="55">
        <v>32</v>
      </c>
      <c r="AG66" s="49">
        <f>SUM('[1]МЕТАЛЛОСТРОЙ Янв.'!AF61:AG61,'[2]МЕТАЛЛОСТРОЙ Февр.'!AF61:AG61,'[3]МЕТАЛЛОСТРОЙ Март'!AF61:AG61,'[4]МЕТАЛЛОСТРОЙ  Апр.'!AF61:AG61,'[5]МЕТАЛЛОСТРОЙ Май'!AF61:AG61,'[6]МЕТАЛЛОСТРОЙ Июнь'!AF61:AG61,'[7]МЕТАЛЛОСТРОЙ  Июль'!AF61:AG61,'[8]МЕТАЛЛОСТРОЙ  Авг.'!AF61:AG61,'[9]МЕТАЛЛОСТРОЙ  Сент.'!AF61:AG61,'[10]МЕТАЛЛОСТРОЙ  Окт.'!AF61:AG61+'[11]МЕТАЛЛОСТРОЙ  Нояб.'!AF61:AG61,'[11]МЕТАЛЛОСТРОЙ  Нояб.'!AF61:AG61,'[12]МЕТАЛЛОСТРОЙ  Дек.'!AF61:AG61)</f>
        <v>19.189</v>
      </c>
      <c r="AH66" s="55">
        <v>32</v>
      </c>
      <c r="AI66" s="49">
        <f>SUM('[1]МЕТАЛЛОСТРОЙ Янв.'!AH61:AI61,'[2]МЕТАЛЛОСТРОЙ Февр.'!AH61:AI61,'[3]МЕТАЛЛОСТРОЙ Март'!AH61:AI61,'[4]МЕТАЛЛОСТРОЙ  Апр.'!AH61:AI61,'[5]МЕТАЛЛОСТРОЙ Май'!AH61:AI61,'[6]МЕТАЛЛОСТРОЙ Июнь'!AH61:AI61,'[7]МЕТАЛЛОСТРОЙ  Июль'!AH61:AI61,'[8]МЕТАЛЛОСТРОЙ  Авг.'!AH61:AI61,'[9]МЕТАЛЛОСТРОЙ  Сент.'!AH61:AI61,'[10]МЕТАЛЛОСТРОЙ  Окт.'!AH61:AI61+'[11]МЕТАЛЛОСТРОЙ  Нояб.'!AH61:AI61,'[11]МЕТАЛЛОСТРОЙ  Нояб.'!AH61:AI61,'[12]МЕТАЛЛОСТРОЙ  Дек.'!AH61:AI61)</f>
        <v>9.1</v>
      </c>
      <c r="AJ66" s="55">
        <v>32</v>
      </c>
      <c r="AK66" s="49">
        <f>SUM('[1]МЕТАЛЛОСТРОЙ Янв.'!AJ61:AK61,'[2]МЕТАЛЛОСТРОЙ Февр.'!AJ61:AK61,'[3]МЕТАЛЛОСТРОЙ Март'!AJ61:AK61,'[4]МЕТАЛЛОСТРОЙ  Апр.'!AJ61:AK61,'[5]МЕТАЛЛОСТРОЙ Май'!AJ61:AK61,'[6]МЕТАЛЛОСТРОЙ Июнь'!AJ61:AK61,'[7]МЕТАЛЛОСТРОЙ  Июль'!AJ61:AK61,'[8]МЕТАЛЛОСТРОЙ  Авг.'!AJ61:AK61,'[9]МЕТАЛЛОСТРОЙ  Сент.'!AJ61:AK61,'[10]МЕТАЛЛОСТРОЙ  Окт.'!AJ61:AK61+'[11]МЕТАЛЛОСТРОЙ  Нояб.'!AJ61:AK61,'[11]МЕТАЛЛОСТРОЙ  Нояб.'!AJ61:AK61,'[12]МЕТАЛЛОСТРОЙ  Дек.'!AJ61:AK61)</f>
        <v>9.59</v>
      </c>
      <c r="AL66" s="47"/>
      <c r="AM66" s="49">
        <f>SUM('[1]МЕТАЛЛОСТРОЙ Янв.'!AL61:AM61,'[2]МЕТАЛЛОСТРОЙ Февр.'!AL61:AM61,'[3]МЕТАЛЛОСТРОЙ Март'!AL61:AM61,'[4]МЕТАЛЛОСТРОЙ  Апр.'!AL61:AM61,'[5]МЕТАЛЛОСТРОЙ Май'!AL61:AM61,'[6]МЕТАЛЛОСТРОЙ Июнь'!AL61:AM61,'[7]МЕТАЛЛОСТРОЙ  Июль'!AL61:AM61,'[8]МЕТАЛЛОСТРОЙ  Авг.'!AL61:AM61,'[9]МЕТАЛЛОСТРОЙ  Сент.'!AL61:AM61,'[10]МЕТАЛЛОСТРОЙ  Окт.'!AL61:AM61+'[11]МЕТАЛЛОСТРОЙ  Нояб.'!AL61:AM61,'[11]МЕТАЛЛОСТРОЙ  Нояб.'!AL61:AM61,'[12]МЕТАЛЛОСТРОЙ  Дек.'!AL61:AM61)</f>
        <v>44.666999999999994</v>
      </c>
      <c r="AN66" s="47"/>
      <c r="AO66" s="49">
        <f>SUM('[1]МЕТАЛЛОСТРОЙ Янв.'!AN61:AO61,'[2]МЕТАЛЛОСТРОЙ Февр.'!AN61:AO61,'[3]МЕТАЛЛОСТРОЙ Март'!AN61:AO61,'[4]МЕТАЛЛОСТРОЙ  Апр.'!AN61:AO61,'[5]МЕТАЛЛОСТРОЙ Май'!AN61:AO61,'[6]МЕТАЛЛОСТРОЙ Июнь'!AN61:AO61,'[7]МЕТАЛЛОСТРОЙ  Июль'!AN61:AO61,'[8]МЕТАЛЛОСТРОЙ  Авг.'!AN61:AO61,'[9]МЕТАЛЛОСТРОЙ  Сент.'!AN61:AO61,'[10]МЕТАЛЛОСТРОЙ  Окт.'!AN61:AO61+'[11]МЕТАЛЛОСТРОЙ  Нояб.'!AN61:AO61,'[11]МЕТАЛЛОСТРОЙ  Нояб.'!AN61:AO61,'[12]МЕТАЛЛОСТРОЙ  Дек.'!AN61:AO61)</f>
        <v>154.19200000000001</v>
      </c>
      <c r="AP66" s="47"/>
      <c r="AQ66" s="49">
        <f>SUM('[1]МЕТАЛЛОСТРОЙ Янв.'!AP61:AQ61,'[2]МЕТАЛЛОСТРОЙ Февр.'!AP61:AQ61,'[3]МЕТАЛЛОСТРОЙ Март'!AP61:AQ61,'[4]МЕТАЛЛОСТРОЙ  Апр.'!AP61:AQ61,'[5]МЕТАЛЛОСТРОЙ Май'!AP61:AQ61,'[6]МЕТАЛЛОСТРОЙ Июнь'!AP61:AQ61,'[7]МЕТАЛЛОСТРОЙ  Июль'!AP61:AQ61,'[8]МЕТАЛЛОСТРОЙ  Авг.'!AP61:AQ61,'[9]МЕТАЛЛОСТРОЙ  Сент.'!AP61:AQ61,'[10]МЕТАЛЛОСТРОЙ  Окт.'!AP61:AQ61+'[11]МЕТАЛЛОСТРОЙ  Нояб.'!AP61:AQ61,'[11]МЕТАЛЛОСТРОЙ  Нояб.'!AP61:AQ61,'[12]МЕТАЛЛОСТРОЙ  Дек.'!AP61:AQ61)</f>
        <v>13.151</v>
      </c>
      <c r="AR66" s="47"/>
      <c r="AS66" s="49">
        <f>SUM('[1]МЕТАЛЛОСТРОЙ Янв.'!AR61:AS61,'[2]МЕТАЛЛОСТРОЙ Февр.'!AR61:AS61,'[3]МЕТАЛЛОСТРОЙ Март'!AR61:AS61,'[4]МЕТАЛЛОСТРОЙ  Апр.'!AR61:AS61,'[5]МЕТАЛЛОСТРОЙ Май'!AR61:AS61,'[6]МЕТАЛЛОСТРОЙ Июнь'!AR61:AS61,'[7]МЕТАЛЛОСТРОЙ  Июль'!AR61:AS61,'[8]МЕТАЛЛОСТРОЙ  Авг.'!AR61:AS61,'[9]МЕТАЛЛОСТРОЙ  Сент.'!AR61:AS61,'[10]МЕТАЛЛОСТРОЙ  Окт.'!AR61:AS61+'[11]МЕТАЛЛОСТРОЙ  Нояб.'!AR61:AS61,'[11]МЕТАЛЛОСТРОЙ  Нояб.'!AR61:AS61,'[12]МЕТАЛЛОСТРОЙ  Дек.'!AR61:AS61)</f>
        <v>4.9220000000000006</v>
      </c>
      <c r="AT66" s="47"/>
      <c r="AU66" s="49">
        <f>SUM('[1]МЕТАЛЛОСТРОЙ Янв.'!AT61:AU61,'[2]МЕТАЛЛОСТРОЙ Февр.'!AT61:AU61,'[3]МЕТАЛЛОСТРОЙ Март'!AT61:AU61,'[4]МЕТАЛЛОСТРОЙ  Апр.'!AT61:AU61,'[5]МЕТАЛЛОСТРОЙ Май'!AT61:AU61,'[6]МЕТАЛЛОСТРОЙ Июнь'!AT61:AU61,'[7]МЕТАЛЛОСТРОЙ  Июль'!AT61:AU61,'[8]МЕТАЛЛОСТРОЙ  Авг.'!AT61:AU61,'[9]МЕТАЛЛОСТРОЙ  Сент.'!AT61:AU61,'[10]МЕТАЛЛОСТРОЙ  Окт.'!AT61:AU61+'[11]МЕТАЛЛОСТРОЙ  Нояб.'!AT61:AU61,'[11]МЕТАЛЛОСТРОЙ  Нояб.'!AT61:AU61,'[12]МЕТАЛЛОСТРОЙ  Дек.'!AT61:AU61)</f>
        <v>35.339999999999996</v>
      </c>
      <c r="AV66" s="47"/>
      <c r="AW66" s="49">
        <f>SUM('[1]МЕТАЛЛОСТРОЙ Янв.'!AV61:AW61,'[2]МЕТАЛЛОСТРОЙ Февр.'!AV61:AW61,'[3]МЕТАЛЛОСТРОЙ Март'!AV61:AW61,'[4]МЕТАЛЛОСТРОЙ  Апр.'!AV61:AW61,'[5]МЕТАЛЛОСТРОЙ Май'!AV61:AW61,'[6]МЕТАЛЛОСТРОЙ Июнь'!AV61:AW61,'[7]МЕТАЛЛОСТРОЙ  Июль'!AV61:AW61,'[8]МЕТАЛЛОСТРОЙ  Авг.'!AV61:AW61,'[9]МЕТАЛЛОСТРОЙ  Сент.'!AV61:AW61,'[10]МЕТАЛЛОСТРОЙ  Окт.'!AV61:AW61+'[11]МЕТАЛЛОСТРОЙ  Нояб.'!AV61:AW61,'[11]МЕТАЛЛОСТРОЙ  Нояб.'!AV61:AW61,'[12]МЕТАЛЛОСТРОЙ  Дек.'!AV61:AW61)</f>
        <v>0</v>
      </c>
      <c r="AX66" s="47"/>
      <c r="AY66" s="49">
        <f>SUM('[1]МЕТАЛЛОСТРОЙ Янв.'!AX61:AY61,'[2]МЕТАЛЛОСТРОЙ Февр.'!AX61:AY61,'[3]МЕТАЛЛОСТРОЙ Март'!AX61:AY61,'[4]МЕТАЛЛОСТРОЙ  Апр.'!AX61:AY61,'[5]МЕТАЛЛОСТРОЙ Май'!AX61:AY61,'[6]МЕТАЛЛОСТРОЙ Июнь'!AX61:AY61,'[7]МЕТАЛЛОСТРОЙ  Июль'!AX61:AY61,'[8]МЕТАЛЛОСТРОЙ  Авг.'!AX61:AY61,'[9]МЕТАЛЛОСТРОЙ  Сент.'!AX61:AY61,'[10]МЕТАЛЛОСТРОЙ  Окт.'!AX61:AY61+'[11]МЕТАЛЛОСТРОЙ  Нояб.'!AX61:AY61,'[11]МЕТАЛЛОСТРОЙ  Нояб.'!AX61:AY61,'[12]МЕТАЛЛОСТРОЙ  Дек.'!AX61:AY61)</f>
        <v>2.2799999999999998</v>
      </c>
      <c r="AZ66" s="47"/>
      <c r="BA66" s="49">
        <f>SUM('[1]МЕТАЛЛОСТРОЙ Янв.'!AZ61:BA61,'[2]МЕТАЛЛОСТРОЙ Февр.'!AZ61:BA61,'[3]МЕТАЛЛОСТРОЙ Март'!AZ61:BA61,'[4]МЕТАЛЛОСТРОЙ  Апр.'!AZ61:BA61,'[5]МЕТАЛЛОСТРОЙ Май'!AZ61:BA61,'[6]МЕТАЛЛОСТРОЙ Июнь'!AZ61:BA61,'[7]МЕТАЛЛОСТРОЙ  Июль'!AZ61:BA61,'[8]МЕТАЛЛОСТРОЙ  Авг.'!AZ61:BA61,'[9]МЕТАЛЛОСТРОЙ  Сент.'!AZ61:BA61,'[10]МЕТАЛЛОСТРОЙ  Окт.'!AZ61:BA61+'[11]МЕТАЛЛОСТРОЙ  Нояб.'!AZ61:BA61,'[11]МЕТАЛЛОСТРОЙ  Нояб.'!AZ61:BA61,'[12]МЕТАЛЛОСТРОЙ  Дек.'!AZ61:BA61)</f>
        <v>43.528999999999996</v>
      </c>
      <c r="BB66" s="47"/>
      <c r="BC66" s="49">
        <f>SUM('[1]МЕТАЛЛОСТРОЙ Янв.'!BB61:BC61,'[2]МЕТАЛЛОСТРОЙ Февр.'!BB61:BC61,'[3]МЕТАЛЛОСТРОЙ Март'!BB61:BC61,'[4]МЕТАЛЛОСТРОЙ  Апр.'!BB61:BC61,'[5]МЕТАЛЛОСТРОЙ Май'!BB61:BC61,'[6]МЕТАЛЛОСТРОЙ Июнь'!BB61:BC61,'[7]МЕТАЛЛОСТРОЙ  Июль'!BB61:BC61,'[8]МЕТАЛЛОСТРОЙ  Авг.'!BB61:BC61,'[9]МЕТАЛЛОСТРОЙ  Сент.'!BB61:BC61,'[10]МЕТАЛЛОСТРОЙ  Окт.'!BB61:BC61+'[11]МЕТАЛЛОСТРОЙ  Нояб.'!BB61:BC61,'[11]МЕТАЛЛОСТРОЙ  Нояб.'!BB61:BC61,'[12]МЕТАЛЛОСТРОЙ  Дек.'!BB61:BC61)</f>
        <v>43.305999999999997</v>
      </c>
      <c r="BD66" s="47"/>
      <c r="BE66" s="49">
        <f>SUM('[1]МЕТАЛЛОСТРОЙ Янв.'!BD61:BE61,'[2]МЕТАЛЛОСТРОЙ Февр.'!BD61:BE61,'[3]МЕТАЛЛОСТРОЙ Март'!BD61:BE61,'[4]МЕТАЛЛОСТРОЙ  Апр.'!BD61:BE61,'[5]МЕТАЛЛОСТРОЙ Май'!BD61:BE61,'[6]МЕТАЛЛОСТРОЙ Июнь'!BD61:BE61,'[7]МЕТАЛЛОСТРОЙ  Июль'!BD61:BE61,'[8]МЕТАЛЛОСТРОЙ  Авг.'!BD61:BE61,'[9]МЕТАЛЛОСТРОЙ  Сент.'!BD61:BE61,'[10]МЕТАЛЛОСТРОЙ  Окт.'!BD61:BE61+'[11]МЕТАЛЛОСТРОЙ  Нояб.'!BD61:BE61,'[11]МЕТАЛЛОСТРОЙ  Нояб.'!BD61:BE61,'[12]МЕТАЛЛОСТРОЙ  Дек.'!BD61:BE61)</f>
        <v>62.558</v>
      </c>
      <c r="BF66" s="47"/>
      <c r="BG66" s="49">
        <f>SUM('[1]МЕТАЛЛОСТРОЙ Янв.'!BF61:BG61,'[2]МЕТАЛЛОСТРОЙ Февр.'!BF61:BG61,'[3]МЕТАЛЛОСТРОЙ Март'!BF61:BG61,'[4]МЕТАЛЛОСТРОЙ  Апр.'!BF61:BG61,'[5]МЕТАЛЛОСТРОЙ Май'!BF61:BG61,'[6]МЕТАЛЛОСТРОЙ Июнь'!BF61:BG61,'[7]МЕТАЛЛОСТРОЙ  Июль'!BF61:BG61,'[8]МЕТАЛЛОСТРОЙ  Авг.'!BF61:BG61,'[9]МЕТАЛЛОСТРОЙ  Сент.'!BF61:BG61,'[10]МЕТАЛЛОСТРОЙ  Окт.'!BF61:BG61+'[11]МЕТАЛЛОСТРОЙ  Нояб.'!BF61:BG61,'[11]МЕТАЛЛОСТРОЙ  Нояб.'!BF61:BG61,'[12]МЕТАЛЛОСТРОЙ  Дек.'!BF61:BG61)</f>
        <v>126.027</v>
      </c>
      <c r="BH66" s="47"/>
      <c r="BI66" s="49">
        <f>SUM('[1]МЕТАЛЛОСТРОЙ Янв.'!BH61:BI61,'[2]МЕТАЛЛОСТРОЙ Февр.'!BH61:BI61,'[3]МЕТАЛЛОСТРОЙ Март'!BH61:BI61,'[4]МЕТАЛЛОСТРОЙ  Апр.'!BH61:BI61,'[5]МЕТАЛЛОСТРОЙ Май'!BH61:BI61,'[6]МЕТАЛЛОСТРОЙ Июнь'!BH61:BI61,'[7]МЕТАЛЛОСТРОЙ  Июль'!BH61:BI61,'[8]МЕТАЛЛОСТРОЙ  Авг.'!BH61:BI61,'[9]МЕТАЛЛОСТРОЙ  Сент.'!BH61:BI61,'[10]МЕТАЛЛОСТРОЙ  Окт.'!BH61:BI61+'[11]МЕТАЛЛОСТРОЙ  Нояб.'!BH61:BI61,'[11]МЕТАЛЛОСТРОЙ  Нояб.'!BH61:BI61,'[12]МЕТАЛЛОСТРОЙ  Дек.'!BH61:BI61)</f>
        <v>20.646000000000001</v>
      </c>
      <c r="BJ66" s="47"/>
      <c r="BK66" s="49">
        <f>SUM('[1]МЕТАЛЛОСТРОЙ Янв.'!BJ61:BK61,'[2]МЕТАЛЛОСТРОЙ Февр.'!BJ61:BK61,'[3]МЕТАЛЛОСТРОЙ Март'!BJ61:BK61,'[4]МЕТАЛЛОСТРОЙ  Апр.'!BJ61:BK61,'[5]МЕТАЛЛОСТРОЙ Май'!BJ61:BK61,'[6]МЕТАЛЛОСТРОЙ Июнь'!BJ61:BK61,'[7]МЕТАЛЛОСТРОЙ  Июль'!BJ61:BK61,'[8]МЕТАЛЛОСТРОЙ  Авг.'!BJ61:BK61,'[9]МЕТАЛЛОСТРОЙ  Сент.'!BJ61:BK61,'[10]МЕТАЛЛОСТРОЙ  Окт.'!BJ61:BK61+'[11]МЕТАЛЛОСТРОЙ  Нояб.'!BJ61:BK61,'[11]МЕТАЛЛОСТРОЙ  Нояб.'!BJ61:BK61,'[12]МЕТАЛЛОСТРОЙ  Дек.'!BJ61:BK61)</f>
        <v>0.69899999999999995</v>
      </c>
      <c r="BL66" s="47"/>
      <c r="BM66" s="49">
        <f>SUM('[1]МЕТАЛЛОСТРОЙ Янв.'!BL61:BM61,'[2]МЕТАЛЛОСТРОЙ Февр.'!BL61:BM61,'[3]МЕТАЛЛОСТРОЙ Март'!BL61:BM61,'[4]МЕТАЛЛОСТРОЙ  Апр.'!BL61:BM61,'[5]МЕТАЛЛОСТРОЙ Май'!BL61:BM61,'[6]МЕТАЛЛОСТРОЙ Июнь'!BL61:BM61,'[7]МЕТАЛЛОСТРОЙ  Июль'!BL61:BM61,'[8]МЕТАЛЛОСТРОЙ  Авг.'!BL61:BM61,'[9]МЕТАЛЛОСТРОЙ  Сент.'!BL61:BM61,'[10]МЕТАЛЛОСТРОЙ  Окт.'!BL61:BM61+'[11]МЕТАЛЛОСТРОЙ  Нояб.'!BL61:BM61,'[11]МЕТАЛЛОСТРОЙ  Нояб.'!BL61:BM61,'[12]МЕТАЛЛОСТРОЙ  Дек.'!BL61:BM61)</f>
        <v>128.28700000000001</v>
      </c>
      <c r="BN66" s="47"/>
      <c r="BO66" s="49">
        <f>SUM('[1]МЕТАЛЛОСТРОЙ Янв.'!BN61:BO61,'[2]МЕТАЛЛОСТРОЙ Февр.'!BN61:BO61,'[3]МЕТАЛЛОСТРОЙ Март'!BN61:BO61,'[4]МЕТАЛЛОСТРОЙ  Апр.'!BN61:BO61,'[5]МЕТАЛЛОСТРОЙ Май'!BN61:BO61,'[6]МЕТАЛЛОСТРОЙ Июнь'!BN61:BO61,'[7]МЕТАЛЛОСТРОЙ  Июль'!BN61:BO61,'[8]МЕТАЛЛОСТРОЙ  Авг.'!BN61:BO61,'[9]МЕТАЛЛОСТРОЙ  Сент.'!BN61:BO61,'[10]МЕТАЛЛОСТРОЙ  Окт.'!BN61:BO61+'[11]МЕТАЛЛОСТРОЙ  Нояб.'!BN61:BO61,'[11]МЕТАЛЛОСТРОЙ  Нояб.'!BN61:BO61,'[12]МЕТАЛЛОСТРОЙ  Дек.'!BN61:BO61)</f>
        <v>3.351</v>
      </c>
      <c r="BP66" s="47"/>
      <c r="BQ66" s="49">
        <f>SUM('[1]МЕТАЛЛОСТРОЙ Янв.'!BP61:BQ61,'[2]МЕТАЛЛОСТРОЙ Февр.'!BP61:BQ61,'[3]МЕТАЛЛОСТРОЙ Март'!BP61:BQ61,'[4]МЕТАЛЛОСТРОЙ  Апр.'!BP61:BQ61,'[5]МЕТАЛЛОСТРОЙ Май'!BP61:BQ61,'[6]МЕТАЛЛОСТРОЙ Июнь'!BP61:BQ61,'[7]МЕТАЛЛОСТРОЙ  Июль'!BP61:BQ61,'[8]МЕТАЛЛОСТРОЙ  Авг.'!BP61:BQ61,'[9]МЕТАЛЛОСТРОЙ  Сент.'!BP61:BQ61,'[10]МЕТАЛЛОСТРОЙ  Окт.'!BP61:BQ61+'[11]МЕТАЛЛОСТРОЙ  Нояб.'!BP61:BQ61,'[11]МЕТАЛЛОСТРОЙ  Нояб.'!BP61:BQ61,'[12]МЕТАЛЛОСТРОЙ  Дек.'!BP61:BQ61)</f>
        <v>36.692999999999998</v>
      </c>
      <c r="BR66" s="47"/>
      <c r="BS66" s="49">
        <f>SUM('[1]МЕТАЛЛОСТРОЙ Янв.'!BR61:BS61,'[2]МЕТАЛЛОСТРОЙ Февр.'!BR61:BS61,'[3]МЕТАЛЛОСТРОЙ Март'!BR61:BS61,'[4]МЕТАЛЛОСТРОЙ  Апр.'!BR61:BS61,'[5]МЕТАЛЛОСТРОЙ Май'!BR61:BS61,'[6]МЕТАЛЛОСТРОЙ Июнь'!BR61:BS61,'[7]МЕТАЛЛОСТРОЙ  Июль'!BR61:BS61,'[8]МЕТАЛЛОСТРОЙ  Авг.'!BR61:BS61,'[9]МЕТАЛЛОСТРОЙ  Сент.'!BR61:BS61,'[10]МЕТАЛЛОСТРОЙ  Окт.'!BR61:BS61+'[11]МЕТАЛЛОСТРОЙ  Нояб.'!BR61:BS61,'[11]МЕТАЛЛОСТРОЙ  Нояб.'!BR61:BS61,'[12]МЕТАЛЛОСТРОЙ  Дек.'!BR61:BS61)</f>
        <v>9.6170000000000009</v>
      </c>
      <c r="BT66" s="47"/>
      <c r="BU66" s="49">
        <f>SUM('[1]МЕТАЛЛОСТРОЙ Янв.'!BT61:BU61,'[2]МЕТАЛЛОСТРОЙ Февр.'!BT61:BU61,'[3]МЕТАЛЛОСТРОЙ Март'!BT61:BU61,'[4]МЕТАЛЛОСТРОЙ  Апр.'!BT61:BU61,'[5]МЕТАЛЛОСТРОЙ Май'!BT61:BU61,'[6]МЕТАЛЛОСТРОЙ Июнь'!BT61:BU61,'[7]МЕТАЛЛОСТРОЙ  Июль'!BT61:BU61,'[8]МЕТАЛЛОСТРОЙ  Авг.'!BT61:BU61,'[9]МЕТАЛЛОСТРОЙ  Сент.'!BT61:BU61,'[10]МЕТАЛЛОСТРОЙ  Окт.'!BT61:BU61+'[11]МЕТАЛЛОСТРОЙ  Нояб.'!BT61:BU61,'[11]МЕТАЛЛОСТРОЙ  Нояб.'!BT61:BU61,'[12]МЕТАЛЛОСТРОЙ  Дек.'!BT61:BU61)</f>
        <v>2.0129999999999999</v>
      </c>
      <c r="BV66" s="47"/>
      <c r="BW66" s="49">
        <f>SUM('[1]МЕТАЛЛОСТРОЙ Янв.'!BV61:BW61,'[2]МЕТАЛЛОСТРОЙ Февр.'!BV61:BW61,'[3]МЕТАЛЛОСТРОЙ Март'!BV61:BW61,'[4]МЕТАЛЛОСТРОЙ  Апр.'!BV61:BW61,'[5]МЕТАЛЛОСТРОЙ Май'!BV61:BW61,'[6]МЕТАЛЛОСТРОЙ Июнь'!BV61:BW61,'[7]МЕТАЛЛОСТРОЙ  Июль'!BV61:BW61,'[8]МЕТАЛЛОСТРОЙ  Авг.'!BV61:BW61,'[9]МЕТАЛЛОСТРОЙ  Сент.'!BV61:BW61,'[10]МЕТАЛЛОСТРОЙ  Окт.'!BV61:BW61+'[11]МЕТАЛЛОСТРОЙ  Нояб.'!BV61:BW61,'[11]МЕТАЛЛОСТРОЙ  Нояб.'!BV61:BW61,'[12]МЕТАЛЛОСТРОЙ  Дек.'!BV61:BW61)</f>
        <v>18.872</v>
      </c>
      <c r="BX66" s="47"/>
      <c r="BY66" s="49">
        <f>SUM('[1]МЕТАЛЛОСТРОЙ Янв.'!BX61:BY61,'[2]МЕТАЛЛОСТРОЙ Февр.'!BX61:BY61,'[3]МЕТАЛЛОСТРОЙ Март'!BX61:BY61,'[4]МЕТАЛЛОСТРОЙ  Апр.'!BX61:BY61,'[5]МЕТАЛЛОСТРОЙ Май'!BX61:BY61,'[6]МЕТАЛЛОСТРОЙ Июнь'!BX61:BY61,'[7]МЕТАЛЛОСТРОЙ  Июль'!BX61:BY61,'[8]МЕТАЛЛОСТРОЙ  Авг.'!BX61:BY61,'[9]МЕТАЛЛОСТРОЙ  Сент.'!BX61:BY61,'[10]МЕТАЛЛОСТРОЙ  Окт.'!BX61:BY61+'[11]МЕТАЛЛОСТРОЙ  Нояб.'!BX61:BY61,'[11]МЕТАЛЛОСТРОЙ  Нояб.'!BX61:BY61,'[12]МЕТАЛЛОСТРОЙ  Дек.'!BX61:BY61)</f>
        <v>0</v>
      </c>
      <c r="BZ66" s="47"/>
      <c r="CA66" s="49">
        <f>SUM('[1]МЕТАЛЛОСТРОЙ Янв.'!BZ61:CA61,'[2]МЕТАЛЛОСТРОЙ Февр.'!BZ61:CA61,'[3]МЕТАЛЛОСТРОЙ Март'!BZ61:CA61,'[4]МЕТАЛЛОСТРОЙ  Апр.'!BZ61:CA61,'[5]МЕТАЛЛОСТРОЙ Май'!BZ61:CA61,'[6]МЕТАЛЛОСТРОЙ Июнь'!BZ61:CA61,'[7]МЕТАЛЛОСТРОЙ  Июль'!BZ61:CA61,'[8]МЕТАЛЛОСТРОЙ  Авг.'!BZ61:CA61,'[9]МЕТАЛЛОСТРОЙ  Сент.'!BZ61:CA61,'[10]МЕТАЛЛОСТРОЙ  Окт.'!BZ61:CA61+'[11]МЕТАЛЛОСТРОЙ  Нояб.'!BZ61:CA61,'[11]МЕТАЛЛОСТРОЙ  Нояб.'!BZ61:CA61,'[12]МЕТАЛЛОСТРОЙ  Дек.'!BZ61:CA61)</f>
        <v>7.5940000000000003</v>
      </c>
      <c r="CB66" s="55">
        <v>50</v>
      </c>
      <c r="CC66" s="49">
        <f>SUM('[1]МЕТАЛЛОСТРОЙ Янв.'!CB61:CC61,'[2]МЕТАЛЛОСТРОЙ Февр.'!CB61:CC61,'[3]МЕТАЛЛОСТРОЙ Март'!CB61:CC61,'[4]МЕТАЛЛОСТРОЙ  Апр.'!CB61:CC61,'[5]МЕТАЛЛОСТРОЙ Май'!CB61:CC61,'[6]МЕТАЛЛОСТРОЙ Июнь'!CB61:CC61,'[7]МЕТАЛЛОСТРОЙ  Июль'!CB61:CC61,'[8]МЕТАЛЛОСТРОЙ  Авг.'!CB61:CC61,'[9]МЕТАЛЛОСТРОЙ  Сент.'!CB61:CC61,'[10]МЕТАЛЛОСТРОЙ  Окт.'!CB61:CC61+'[11]МЕТАЛЛОСТРОЙ  Нояб.'!CB61:CC61,'[11]МЕТАЛЛОСТРОЙ  Нояб.'!CB61:CC61,'[12]МЕТАЛЛОСТРОЙ  Дек.'!CB61:CC61)</f>
        <v>16.579999999999998</v>
      </c>
      <c r="CD66" s="47"/>
      <c r="CE66" s="49">
        <f>SUM('[1]МЕТАЛЛОСТРОЙ Янв.'!CD61:CE61,'[2]МЕТАЛЛОСТРОЙ Февр.'!CD61:CE61,'[3]МЕТАЛЛОСТРОЙ Март'!CD61:CE61,'[4]МЕТАЛЛОСТРОЙ  Апр.'!CD61:CE61,'[5]МЕТАЛЛОСТРОЙ Май'!CD61:CE61,'[6]МЕТАЛЛОСТРОЙ Июнь'!CD61:CE61,'[7]МЕТАЛЛОСТРОЙ  Июль'!CD61:CE61,'[8]МЕТАЛЛОСТРОЙ  Авг.'!CD61:CE61,'[9]МЕТАЛЛОСТРОЙ  Сент.'!CD61:CE61,'[10]МЕТАЛЛОСТРОЙ  Окт.'!CD61:CE61+'[11]МЕТАЛЛОСТРОЙ  Нояб.'!CD61:CE61,'[11]МЕТАЛЛОСТРОЙ  Нояб.'!CD61:CE61,'[12]МЕТАЛЛОСТРОЙ  Дек.'!CD61:CE61)</f>
        <v>47.24</v>
      </c>
      <c r="CF66" s="47"/>
      <c r="CG66" s="49">
        <f>SUM('[1]МЕТАЛЛОСТРОЙ Янв.'!CF61:CG61,'[2]МЕТАЛЛОСТРОЙ Февр.'!CF61:CG61,'[3]МЕТАЛЛОСТРОЙ Март'!CF61:CG61,'[4]МЕТАЛЛОСТРОЙ  Апр.'!CF61:CG61,'[5]МЕТАЛЛОСТРОЙ Май'!CF61:CG61,'[6]МЕТАЛЛОСТРОЙ Июнь'!CF61:CG61,'[7]МЕТАЛЛОСТРОЙ  Июль'!CF61:CG61,'[8]МЕТАЛЛОСТРОЙ  Авг.'!CF61:CG61,'[9]МЕТАЛЛОСТРОЙ  Сент.'!CF61:CG61,'[10]МЕТАЛЛОСТРОЙ  Окт.'!CF61:CG61+'[11]МЕТАЛЛОСТРОЙ  Нояб.'!CF61:CG61,'[11]МЕТАЛЛОСТРОЙ  Нояб.'!CF61:CG61,'[12]МЕТАЛЛОСТРОЙ  Дек.'!CF61:CG61)</f>
        <v>0</v>
      </c>
      <c r="CH66" s="55">
        <v>50</v>
      </c>
      <c r="CI66" s="49">
        <f>SUM('[1]МЕТАЛЛОСТРОЙ Янв.'!CH61:CI61,'[2]МЕТАЛЛОСТРОЙ Февр.'!CH61:CI61,'[3]МЕТАЛЛОСТРОЙ Март'!CH61:CI61,'[4]МЕТАЛЛОСТРОЙ  Апр.'!CH61:CI61,'[5]МЕТАЛЛОСТРОЙ Май'!CH61:CI61,'[6]МЕТАЛЛОСТРОЙ Июнь'!CH61:CI61,'[7]МЕТАЛЛОСТРОЙ  Июль'!CH61:CI61,'[8]МЕТАЛЛОСТРОЙ  Авг.'!CH61:CI61,'[9]МЕТАЛЛОСТРОЙ  Сент.'!CH61:CI61,'[10]МЕТАЛЛОСТРОЙ  Окт.'!CH61:CI61+'[11]МЕТАЛЛОСТРОЙ  Нояб.'!CH61:CI61,'[11]МЕТАЛЛОСТРОЙ  Нояб.'!CH61:CI61,'[12]МЕТАЛЛОСТРОЙ  Дек.'!CH61:CI61)</f>
        <v>20.436</v>
      </c>
      <c r="CJ66" s="69">
        <f>60+32</f>
        <v>92</v>
      </c>
      <c r="CK66" s="49">
        <f>SUM('[1]МЕТАЛЛОСТРОЙ Янв.'!CJ61:CK61,'[2]МЕТАЛЛОСТРОЙ Февр.'!CJ61:CK61,'[3]МЕТАЛЛОСТРОЙ Март'!CJ61:CK61,'[4]МЕТАЛЛОСТРОЙ  Апр.'!CJ61:CK61,'[5]МЕТАЛЛОСТРОЙ Май'!CJ61:CK61,'[6]МЕТАЛЛОСТРОЙ Июнь'!CJ61:CK61,'[7]МЕТАЛЛОСТРОЙ  Июль'!CJ61:CK61,'[8]МЕТАЛЛОСТРОЙ  Авг.'!CJ61:CK61,'[9]МЕТАЛЛОСТРОЙ  Сент.'!CJ61:CK61,'[10]МЕТАЛЛОСТРОЙ  Окт.'!CJ61:CK61+'[11]МЕТАЛЛОСТРОЙ  Нояб.'!CJ61:CK61,'[11]МЕТАЛЛОСТРОЙ  Нояб.'!CJ61:CK61,'[12]МЕТАЛЛОСТРОЙ  Дек.'!CJ61:CK61)</f>
        <v>10.048</v>
      </c>
      <c r="CL66" s="47"/>
      <c r="CM66" s="49">
        <f>SUM('[1]МЕТАЛЛОСТРОЙ Янв.'!CL61:CM61,'[2]МЕТАЛЛОСТРОЙ Февр.'!CL61:CM61,'[3]МЕТАЛЛОСТРОЙ Март'!CL61:CM61,'[4]МЕТАЛЛОСТРОЙ  Апр.'!CL61:CM61,'[5]МЕТАЛЛОСТРОЙ Май'!CL61:CM61,'[6]МЕТАЛЛОСТРОЙ Июнь'!CL61:CM61,'[7]МЕТАЛЛОСТРОЙ  Июль'!CL61:CM61,'[8]МЕТАЛЛОСТРОЙ  Авг.'!CL61:CM61,'[9]МЕТАЛЛОСТРОЙ  Сент.'!CL61:CM61,'[10]МЕТАЛЛОСТРОЙ  Окт.'!CL61:CM61+'[11]МЕТАЛЛОСТРОЙ  Нояб.'!CL61:CM61,'[11]МЕТАЛЛОСТРОЙ  Нояб.'!CL61:CM61,'[12]МЕТАЛЛОСТРОЙ  Дек.'!CL61:CM61)</f>
        <v>8.7189999999999994</v>
      </c>
      <c r="CN66" s="47"/>
      <c r="CO66" s="49">
        <f>SUM('[1]МЕТАЛЛОСТРОЙ Янв.'!CN61:CO61,'[2]МЕТАЛЛОСТРОЙ Февр.'!CN61:CO61,'[3]МЕТАЛЛОСТРОЙ Март'!CN61:CO61,'[4]МЕТАЛЛОСТРОЙ  Апр.'!CN61:CO61,'[5]МЕТАЛЛОСТРОЙ Май'!CN61:CO61,'[6]МЕТАЛЛОСТРОЙ Июнь'!CN61:CO61,'[7]МЕТАЛЛОСТРОЙ  Июль'!CN61:CO61,'[8]МЕТАЛЛОСТРОЙ  Авг.'!CN61:CO61,'[9]МЕТАЛЛОСТРОЙ  Сент.'!CN61:CO61,'[10]МЕТАЛЛОСТРОЙ  Окт.'!CN61:CO61+'[11]МЕТАЛЛОСТРОЙ  Нояб.'!CN61:CO61,'[11]МЕТАЛЛОСТРОЙ  Нояб.'!CN61:CO61,'[12]МЕТАЛЛОСТРОЙ  Дек.'!CN61:CO61)</f>
        <v>47.987000000000002</v>
      </c>
      <c r="CQ66" s="94"/>
    </row>
    <row r="67" spans="1:95" ht="15.95" customHeight="1" x14ac:dyDescent="0.25">
      <c r="A67" s="216" t="s">
        <v>74</v>
      </c>
      <c r="B67" s="230" t="s">
        <v>66</v>
      </c>
      <c r="C67" s="22" t="s">
        <v>64</v>
      </c>
      <c r="D67" s="47"/>
      <c r="E67" s="49">
        <f>SUM('[1]МЕТАЛЛОСТРОЙ Янв.'!D62:E62,'[2]МЕТАЛЛОСТРОЙ Февр.'!D62:E62,'[3]МЕТАЛЛОСТРОЙ Март'!D62:E62,'[4]МЕТАЛЛОСТРОЙ  Апр.'!D62:E62,'[5]МЕТАЛЛОСТРОЙ Май'!D62:E62,'[6]МЕТАЛЛОСТРОЙ Июнь'!D62:E62,'[7]МЕТАЛЛОСТРОЙ  Июль'!D62:E62,'[8]МЕТАЛЛОСТРОЙ  Авг.'!D62:E62,'[9]МЕТАЛЛОСТРОЙ  Сент.'!D62:E62,'[10]МЕТАЛЛОСТРОЙ  Окт.'!D62:E62+'[11]МЕТАЛЛОСТРОЙ  Нояб.'!D62:E62,'[11]МЕТАЛЛОСТРОЙ  Нояб.'!D62:E62,'[12]МЕТАЛЛОСТРОЙ  Дек.'!D62:E62)</f>
        <v>0</v>
      </c>
      <c r="F67" s="47"/>
      <c r="G67" s="49">
        <f>SUM('[1]МЕТАЛЛОСТРОЙ Янв.'!F62:G62,'[2]МЕТАЛЛОСТРОЙ Февр.'!F62:G62,'[3]МЕТАЛЛОСТРОЙ Март'!F62:G62,'[4]МЕТАЛЛОСТРОЙ  Апр.'!F62:G62,'[5]МЕТАЛЛОСТРОЙ Май'!F62:G62,'[6]МЕТАЛЛОСТРОЙ Июнь'!F62:G62,'[7]МЕТАЛЛОСТРОЙ  Июль'!F62:G62,'[8]МЕТАЛЛОСТРОЙ  Авг.'!F62:G62,'[9]МЕТАЛЛОСТРОЙ  Сент.'!F62:G62,'[10]МЕТАЛЛОСТРОЙ  Окт.'!F62:G62+'[11]МЕТАЛЛОСТРОЙ  Нояб.'!F62:G62,'[11]МЕТАЛЛОСТРОЙ  Нояб.'!F62:G62,'[12]МЕТАЛЛОСТРОЙ  Дек.'!F62:G62)</f>
        <v>2</v>
      </c>
      <c r="H67" s="47">
        <v>30</v>
      </c>
      <c r="I67" s="49">
        <f>SUM('[1]МЕТАЛЛОСТРОЙ Янв.'!H62:I62,'[2]МЕТАЛЛОСТРОЙ Февр.'!H62:I62,'[3]МЕТАЛЛОСТРОЙ Март'!H62:I62,'[4]МЕТАЛЛОСТРОЙ  Апр.'!H62:I62,'[5]МЕТАЛЛОСТРОЙ Май'!H62:I62,'[6]МЕТАЛЛОСТРОЙ Июнь'!H62:I62,'[7]МЕТАЛЛОСТРОЙ  Июль'!H62:I62,'[8]МЕТАЛЛОСТРОЙ  Авг.'!H62:I62,'[9]МЕТАЛЛОСТРОЙ  Сент.'!H62:I62,'[10]МЕТАЛЛОСТРОЙ  Окт.'!H62:I62+'[11]МЕТАЛЛОСТРОЙ  Нояб.'!H62:I62,'[11]МЕТАЛЛОСТРОЙ  Нояб.'!H62:I62,'[12]МЕТАЛЛОСТРОЙ  Дек.'!H62:I62)</f>
        <v>0</v>
      </c>
      <c r="J67" s="47"/>
      <c r="K67" s="49">
        <f>SUM('[1]МЕТАЛЛОСТРОЙ Янв.'!J62:K62,'[2]МЕТАЛЛОСТРОЙ Февр.'!J62:K62,'[3]МЕТАЛЛОСТРОЙ Март'!J62:K62,'[4]МЕТАЛЛОСТРОЙ  Апр.'!J62:K62,'[5]МЕТАЛЛОСТРОЙ Май'!J62:K62,'[6]МЕТАЛЛОСТРОЙ Июнь'!J62:K62,'[7]МЕТАЛЛОСТРОЙ  Июль'!J62:K62,'[8]МЕТАЛЛОСТРОЙ  Авг.'!J62:K62,'[9]МЕТАЛЛОСТРОЙ  Сент.'!J62:K62,'[10]МЕТАЛЛОСТРОЙ  Окт.'!J62:K62+'[11]МЕТАЛЛОСТРОЙ  Нояб.'!J62:K62,'[11]МЕТАЛЛОСТРОЙ  Нояб.'!J62:K62,'[12]МЕТАЛЛОСТРОЙ  Дек.'!J62:K62)</f>
        <v>4</v>
      </c>
      <c r="L67" s="47"/>
      <c r="M67" s="49">
        <f>SUM('[1]МЕТАЛЛОСТРОЙ Янв.'!L62:M62,'[2]МЕТАЛЛОСТРОЙ Февр.'!L62:M62,'[3]МЕТАЛЛОСТРОЙ Март'!L62:M62,'[4]МЕТАЛЛОСТРОЙ  Апр.'!L62:M62,'[5]МЕТАЛЛОСТРОЙ Май'!L62:M62,'[6]МЕТАЛЛОСТРОЙ Июнь'!L62:M62,'[7]МЕТАЛЛОСТРОЙ  Июль'!L62:M62,'[8]МЕТАЛЛОСТРОЙ  Авг.'!L62:M62,'[9]МЕТАЛЛОСТРОЙ  Сент.'!L62:M62,'[10]МЕТАЛЛОСТРОЙ  Окт.'!L62:M62+'[11]МЕТАЛЛОСТРОЙ  Нояб.'!L62:M62,'[11]МЕТАЛЛОСТРОЙ  Нояб.'!L62:M62,'[12]МЕТАЛЛОСТРОЙ  Дек.'!L62:M62)</f>
        <v>0</v>
      </c>
      <c r="N67" s="47">
        <v>12</v>
      </c>
      <c r="O67" s="49">
        <f>SUM('[1]МЕТАЛЛОСТРОЙ Янв.'!N62:O62,'[2]МЕТАЛЛОСТРОЙ Февр.'!N62:O62,'[3]МЕТАЛЛОСТРОЙ Март'!N62:O62,'[4]МЕТАЛЛОСТРОЙ  Апр.'!N62:O62,'[5]МЕТАЛЛОСТРОЙ Май'!N62:O62,'[6]МЕТАЛЛОСТРОЙ Июнь'!N62:O62,'[7]МЕТАЛЛОСТРОЙ  Июль'!N62:O62,'[8]МЕТАЛЛОСТРОЙ  Авг.'!N62:O62,'[9]МЕТАЛЛОСТРОЙ  Сент.'!N62:O62,'[10]МЕТАЛЛОСТРОЙ  Окт.'!N62:O62+'[11]МЕТАЛЛОСТРОЙ  Нояб.'!N62:O62,'[11]МЕТАЛЛОСТРОЙ  Нояб.'!N62:O62,'[12]МЕТАЛЛОСТРОЙ  Дек.'!N62:O62)</f>
        <v>66.5</v>
      </c>
      <c r="P67" s="47"/>
      <c r="Q67" s="49">
        <f>SUM('[1]МЕТАЛЛОСТРОЙ Янв.'!P62:Q62,'[2]МЕТАЛЛОСТРОЙ Февр.'!P62:Q62,'[3]МЕТАЛЛОСТРОЙ Март'!P62:Q62,'[4]МЕТАЛЛОСТРОЙ  Апр.'!P62:Q62,'[5]МЕТАЛЛОСТРОЙ Май'!P62:Q62,'[6]МЕТАЛЛОСТРОЙ Июнь'!P62:Q62,'[7]МЕТАЛЛОСТРОЙ  Июль'!P62:Q62,'[8]МЕТАЛЛОСТРОЙ  Авг.'!P62:Q62,'[9]МЕТАЛЛОСТРОЙ  Сент.'!P62:Q62,'[10]МЕТАЛЛОСТРОЙ  Окт.'!P62:Q62+'[11]МЕТАЛЛОСТРОЙ  Нояб.'!P62:Q62,'[11]МЕТАЛЛОСТРОЙ  Нояб.'!P62:Q62,'[12]МЕТАЛЛОСТРОЙ  Дек.'!P62:Q62)</f>
        <v>0</v>
      </c>
      <c r="R67" s="47"/>
      <c r="S67" s="49">
        <f>SUM('[1]МЕТАЛЛОСТРОЙ Янв.'!R62:S62,'[2]МЕТАЛЛОСТРОЙ Февр.'!R62:S62,'[3]МЕТАЛЛОСТРОЙ Март'!R62:S62,'[4]МЕТАЛЛОСТРОЙ  Апр.'!R62:S62,'[5]МЕТАЛЛОСТРОЙ Май'!R62:S62,'[6]МЕТАЛЛОСТРОЙ Июнь'!R62:S62,'[7]МЕТАЛЛОСТРОЙ  Июль'!R62:S62,'[8]МЕТАЛЛОСТРОЙ  Авг.'!R62:S62,'[9]МЕТАЛЛОСТРОЙ  Сент.'!R62:S62,'[10]МЕТАЛЛОСТРОЙ  Окт.'!R62:S62+'[11]МЕТАЛЛОСТРОЙ  Нояб.'!R62:S62,'[11]МЕТАЛЛОСТРОЙ  Нояб.'!R62:S62,'[12]МЕТАЛЛОСТРОЙ  Дек.'!R62:S62)</f>
        <v>0</v>
      </c>
      <c r="T67" s="47"/>
      <c r="U67" s="49">
        <f>SUM('[1]МЕТАЛЛОСТРОЙ Янв.'!T62:U62,'[2]МЕТАЛЛОСТРОЙ Февр.'!T62:U62,'[3]МЕТАЛЛОСТРОЙ Март'!T62:U62,'[4]МЕТАЛЛОСТРОЙ  Апр.'!T62:U62,'[5]МЕТАЛЛОСТРОЙ Май'!T62:U62,'[6]МЕТАЛЛОСТРОЙ Июнь'!T62:U62,'[7]МЕТАЛЛОСТРОЙ  Июль'!T62:U62,'[8]МЕТАЛЛОСТРОЙ  Авг.'!T62:U62,'[9]МЕТАЛЛОСТРОЙ  Сент.'!T62:U62,'[10]МЕТАЛЛОСТРОЙ  Окт.'!T62:U62+'[11]МЕТАЛЛОСТРОЙ  Нояб.'!T62:U62,'[11]МЕТАЛЛОСТРОЙ  Нояб.'!T62:U62,'[12]МЕТАЛЛОСТРОЙ  Дек.'!T62:U62)</f>
        <v>0</v>
      </c>
      <c r="V67" s="47">
        <v>10</v>
      </c>
      <c r="W67" s="49">
        <f>SUM('[1]МЕТАЛЛОСТРОЙ Янв.'!V62:W62,'[2]МЕТАЛЛОСТРОЙ Февр.'!V62:W62,'[3]МЕТАЛЛОСТРОЙ Март'!V62:W62,'[4]МЕТАЛЛОСТРОЙ  Апр.'!V62:W62,'[5]МЕТАЛЛОСТРОЙ Май'!V62:W62,'[6]МЕТАЛЛОСТРОЙ Июнь'!V62:W62,'[7]МЕТАЛЛОСТРОЙ  Июль'!V62:W62,'[8]МЕТАЛЛОСТРОЙ  Авг.'!V62:W62,'[9]МЕТАЛЛОСТРОЙ  Сент.'!V62:W62,'[10]МЕТАЛЛОСТРОЙ  Окт.'!V62:W62+'[11]МЕТАЛЛОСТРОЙ  Нояб.'!V62:W62,'[11]МЕТАЛЛОСТРОЙ  Нояб.'!V62:W62,'[12]МЕТАЛЛОСТРОЙ  Дек.'!V62:W62)</f>
        <v>12</v>
      </c>
      <c r="X67" s="47"/>
      <c r="Y67" s="49">
        <f>SUM('[1]МЕТАЛЛОСТРОЙ Янв.'!X62:Y62,'[2]МЕТАЛЛОСТРОЙ Февр.'!X62:Y62,'[3]МЕТАЛЛОСТРОЙ Март'!X62:Y62,'[4]МЕТАЛЛОСТРОЙ  Апр.'!X62:Y62,'[5]МЕТАЛЛОСТРОЙ Май'!X62:Y62,'[6]МЕТАЛЛОСТРОЙ Июнь'!X62:Y62,'[7]МЕТАЛЛОСТРОЙ  Июль'!X62:Y62,'[8]МЕТАЛЛОСТРОЙ  Авг.'!X62:Y62,'[9]МЕТАЛЛОСТРОЙ  Сент.'!X62:Y62,'[10]МЕТАЛЛОСТРОЙ  Окт.'!X62:Y62+'[11]МЕТАЛЛОСТРОЙ  Нояб.'!X62:Y62,'[11]МЕТАЛЛОСТРОЙ  Нояб.'!X62:Y62,'[12]МЕТАЛЛОСТРОЙ  Дек.'!X62:Y62)</f>
        <v>0</v>
      </c>
      <c r="Z67" s="47"/>
      <c r="AA67" s="49">
        <f>SUM('[1]МЕТАЛЛОСТРОЙ Янв.'!Z62:AA62,'[2]МЕТАЛЛОСТРОЙ Февр.'!Z62:AA62,'[3]МЕТАЛЛОСТРОЙ Март'!Z62:AA62,'[4]МЕТАЛЛОСТРОЙ  Апр.'!Z62:AA62,'[5]МЕТАЛЛОСТРОЙ Май'!Z62:AA62,'[6]МЕТАЛЛОСТРОЙ Июнь'!Z62:AA62,'[7]МЕТАЛЛОСТРОЙ  Июль'!Z62:AA62,'[8]МЕТАЛЛОСТРОЙ  Авг.'!Z62:AA62,'[9]МЕТАЛЛОСТРОЙ  Сент.'!Z62:AA62,'[10]МЕТАЛЛОСТРОЙ  Окт.'!Z62:AA62+'[11]МЕТАЛЛОСТРОЙ  Нояб.'!Z62:AA62,'[11]МЕТАЛЛОСТРОЙ  Нояб.'!Z62:AA62,'[12]МЕТАЛЛОСТРОЙ  Дек.'!Z62:AA62)</f>
        <v>3</v>
      </c>
      <c r="AB67" s="47"/>
      <c r="AC67" s="49">
        <f>SUM('[1]МЕТАЛЛОСТРОЙ Янв.'!AB62:AC62,'[2]МЕТАЛЛОСТРОЙ Февр.'!AB62:AC62,'[3]МЕТАЛЛОСТРОЙ Март'!AB62:AC62,'[4]МЕТАЛЛОСТРОЙ  Апр.'!AB62:AC62,'[5]МЕТАЛЛОСТРОЙ Май'!AB62:AC62,'[6]МЕТАЛЛОСТРОЙ Июнь'!AB62:AC62,'[7]МЕТАЛЛОСТРОЙ  Июль'!AB62:AC62,'[8]МЕТАЛЛОСТРОЙ  Авг.'!AB62:AC62,'[9]МЕТАЛЛОСТРОЙ  Сент.'!AB62:AC62,'[10]МЕТАЛЛОСТРОЙ  Окт.'!AB62:AC62+'[11]МЕТАЛЛОСТРОЙ  Нояб.'!AB62:AC62,'[11]МЕТАЛЛОСТРОЙ  Нояб.'!AB62:AC62,'[12]МЕТАЛЛОСТРОЙ  Дек.'!AB62:AC62)</f>
        <v>15</v>
      </c>
      <c r="AD67" s="47"/>
      <c r="AE67" s="49">
        <f>SUM('[1]МЕТАЛЛОСТРОЙ Янв.'!AD62:AE62,'[2]МЕТАЛЛОСТРОЙ Февр.'!AD62:AE62,'[3]МЕТАЛЛОСТРОЙ Март'!AD62:AE62,'[4]МЕТАЛЛОСТРОЙ  Апр.'!AD62:AE62,'[5]МЕТАЛЛОСТРОЙ Май'!AD62:AE62,'[6]МЕТАЛЛОСТРОЙ Июнь'!AD62:AE62,'[7]МЕТАЛЛОСТРОЙ  Июль'!AD62:AE62,'[8]МЕТАЛЛОСТРОЙ  Авг.'!AD62:AE62,'[9]МЕТАЛЛОСТРОЙ  Сент.'!AD62:AE62,'[10]МЕТАЛЛОСТРОЙ  Окт.'!AD62:AE62+'[11]МЕТАЛЛОСТРОЙ  Нояб.'!AD62:AE62,'[11]МЕТАЛЛОСТРОЙ  Нояб.'!AD62:AE62,'[12]МЕТАЛЛОСТРОЙ  Дек.'!AD62:AE62)</f>
        <v>15</v>
      </c>
      <c r="AF67" s="47">
        <v>15</v>
      </c>
      <c r="AG67" s="49">
        <f>SUM('[1]МЕТАЛЛОСТРОЙ Янв.'!AF62:AG62,'[2]МЕТАЛЛОСТРОЙ Февр.'!AF62:AG62,'[3]МЕТАЛЛОСТРОЙ Март'!AF62:AG62,'[4]МЕТАЛЛОСТРОЙ  Апр.'!AF62:AG62,'[5]МЕТАЛЛОСТРОЙ Май'!AF62:AG62,'[6]МЕТАЛЛОСТРОЙ Июнь'!AF62:AG62,'[7]МЕТАЛЛОСТРОЙ  Июль'!AF62:AG62,'[8]МЕТАЛЛОСТРОЙ  Авг.'!AF62:AG62,'[9]МЕТАЛЛОСТРОЙ  Сент.'!AF62:AG62,'[10]МЕТАЛЛОСТРОЙ  Окт.'!AF62:AG62+'[11]МЕТАЛЛОСТРОЙ  Нояб.'!AF62:AG62,'[11]МЕТАЛЛОСТРОЙ  Нояб.'!AF62:AG62,'[12]МЕТАЛЛОСТРОЙ  Дек.'!AF62:AG62)</f>
        <v>15</v>
      </c>
      <c r="AH67" s="47"/>
      <c r="AI67" s="49">
        <f>SUM('[1]МЕТАЛЛОСТРОЙ Янв.'!AH62:AI62,'[2]МЕТАЛЛОСТРОЙ Февр.'!AH62:AI62,'[3]МЕТАЛЛОСТРОЙ Март'!AH62:AI62,'[4]МЕТАЛЛОСТРОЙ  Апр.'!AH62:AI62,'[5]МЕТАЛЛОСТРОЙ Май'!AH62:AI62,'[6]МЕТАЛЛОСТРОЙ Июнь'!AH62:AI62,'[7]МЕТАЛЛОСТРОЙ  Июль'!AH62:AI62,'[8]МЕТАЛЛОСТРОЙ  Авг.'!AH62:AI62,'[9]МЕТАЛЛОСТРОЙ  Сент.'!AH62:AI62,'[10]МЕТАЛЛОСТРОЙ  Окт.'!AH62:AI62+'[11]МЕТАЛЛОСТРОЙ  Нояб.'!AH62:AI62,'[11]МЕТАЛЛОСТРОЙ  Нояб.'!AH62:AI62,'[12]МЕТАЛЛОСТРОЙ  Дек.'!AH62:AI62)</f>
        <v>1</v>
      </c>
      <c r="AJ67" s="47"/>
      <c r="AK67" s="49">
        <f>SUM('[1]МЕТАЛЛОСТРОЙ Янв.'!AJ62:AK62,'[2]МЕТАЛЛОСТРОЙ Февр.'!AJ62:AK62,'[3]МЕТАЛЛОСТРОЙ Март'!AJ62:AK62,'[4]МЕТАЛЛОСТРОЙ  Апр.'!AJ62:AK62,'[5]МЕТАЛЛОСТРОЙ Май'!AJ62:AK62,'[6]МЕТАЛЛОСТРОЙ Июнь'!AJ62:AK62,'[7]МЕТАЛЛОСТРОЙ  Июль'!AJ62:AK62,'[8]МЕТАЛЛОСТРОЙ  Авг.'!AJ62:AK62,'[9]МЕТАЛЛОСТРОЙ  Сент.'!AJ62:AK62,'[10]МЕТАЛЛОСТРОЙ  Окт.'!AJ62:AK62+'[11]МЕТАЛЛОСТРОЙ  Нояб.'!AJ62:AK62,'[11]МЕТАЛЛОСТРОЙ  Нояб.'!AJ62:AK62,'[12]МЕТАЛЛОСТРОЙ  Дек.'!AJ62:AK62)</f>
        <v>0</v>
      </c>
      <c r="AL67" s="47"/>
      <c r="AM67" s="49">
        <f>SUM('[1]МЕТАЛЛОСТРОЙ Янв.'!AL62:AM62,'[2]МЕТАЛЛОСТРОЙ Февр.'!AL62:AM62,'[3]МЕТАЛЛОСТРОЙ Март'!AL62:AM62,'[4]МЕТАЛЛОСТРОЙ  Апр.'!AL62:AM62,'[5]МЕТАЛЛОСТРОЙ Май'!AL62:AM62,'[6]МЕТАЛЛОСТРОЙ Июнь'!AL62:AM62,'[7]МЕТАЛЛОСТРОЙ  Июль'!AL62:AM62,'[8]МЕТАЛЛОСТРОЙ  Авг.'!AL62:AM62,'[9]МЕТАЛЛОСТРОЙ  Сент.'!AL62:AM62,'[10]МЕТАЛЛОСТРОЙ  Окт.'!AL62:AM62+'[11]МЕТАЛЛОСТРОЙ  Нояб.'!AL62:AM62,'[11]МЕТАЛЛОСТРОЙ  Нояб.'!AL62:AM62,'[12]МЕТАЛЛОСТРОЙ  Дек.'!AL62:AM62)</f>
        <v>0</v>
      </c>
      <c r="AN67" s="47">
        <v>16</v>
      </c>
      <c r="AO67" s="49">
        <f>SUM('[1]МЕТАЛЛОСТРОЙ Янв.'!AN62:AO62,'[2]МЕТАЛЛОСТРОЙ Февр.'!AN62:AO62,'[3]МЕТАЛЛОСТРОЙ Март'!AN62:AO62,'[4]МЕТАЛЛОСТРОЙ  Апр.'!AN62:AO62,'[5]МЕТАЛЛОСТРОЙ Май'!AN62:AO62,'[6]МЕТАЛЛОСТРОЙ Июнь'!AN62:AO62,'[7]МЕТАЛЛОСТРОЙ  Июль'!AN62:AO62,'[8]МЕТАЛЛОСТРОЙ  Авг.'!AN62:AO62,'[9]МЕТАЛЛОСТРОЙ  Сент.'!AN62:AO62,'[10]МЕТАЛЛОСТРОЙ  Окт.'!AN62:AO62+'[11]МЕТАЛЛОСТРОЙ  Нояб.'!AN62:AO62,'[11]МЕТАЛЛОСТРОЙ  Нояб.'!AN62:AO62,'[12]МЕТАЛЛОСТРОЙ  Дек.'!AN62:AO62)</f>
        <v>2</v>
      </c>
      <c r="AP67" s="47"/>
      <c r="AQ67" s="49">
        <f>SUM('[1]МЕТАЛЛОСТРОЙ Янв.'!AP62:AQ62,'[2]МЕТАЛЛОСТРОЙ Февр.'!AP62:AQ62,'[3]МЕТАЛЛОСТРОЙ Март'!AP62:AQ62,'[4]МЕТАЛЛОСТРОЙ  Апр.'!AP62:AQ62,'[5]МЕТАЛЛОСТРОЙ Май'!AP62:AQ62,'[6]МЕТАЛЛОСТРОЙ Июнь'!AP62:AQ62,'[7]МЕТАЛЛОСТРОЙ  Июль'!AP62:AQ62,'[8]МЕТАЛЛОСТРОЙ  Авг.'!AP62:AQ62,'[9]МЕТАЛЛОСТРОЙ  Сент.'!AP62:AQ62,'[10]МЕТАЛЛОСТРОЙ  Окт.'!AP62:AQ62+'[11]МЕТАЛЛОСТРОЙ  Нояб.'!AP62:AQ62,'[11]МЕТАЛЛОСТРОЙ  Нояб.'!AP62:AQ62,'[12]МЕТАЛЛОСТРОЙ  Дек.'!AP62:AQ62)</f>
        <v>0</v>
      </c>
      <c r="AR67" s="47"/>
      <c r="AS67" s="49">
        <f>SUM('[1]МЕТАЛЛОСТРОЙ Янв.'!AR62:AS62,'[2]МЕТАЛЛОСТРОЙ Февр.'!AR62:AS62,'[3]МЕТАЛЛОСТРОЙ Март'!AR62:AS62,'[4]МЕТАЛЛОСТРОЙ  Апр.'!AR62:AS62,'[5]МЕТАЛЛОСТРОЙ Май'!AR62:AS62,'[6]МЕТАЛЛОСТРОЙ Июнь'!AR62:AS62,'[7]МЕТАЛЛОСТРОЙ  Июль'!AR62:AS62,'[8]МЕТАЛЛОСТРОЙ  Авг.'!AR62:AS62,'[9]МЕТАЛЛОСТРОЙ  Сент.'!AR62:AS62,'[10]МЕТАЛЛОСТРОЙ  Окт.'!AR62:AS62+'[11]МЕТАЛЛОСТРОЙ  Нояб.'!AR62:AS62,'[11]МЕТАЛЛОСТРОЙ  Нояб.'!AR62:AS62,'[12]МЕТАЛЛОСТРОЙ  Дек.'!AR62:AS62)</f>
        <v>4</v>
      </c>
      <c r="AT67" s="47"/>
      <c r="AU67" s="49">
        <f>SUM('[1]МЕТАЛЛОСТРОЙ Янв.'!AT62:AU62,'[2]МЕТАЛЛОСТРОЙ Февр.'!AT62:AU62,'[3]МЕТАЛЛОСТРОЙ Март'!AT62:AU62,'[4]МЕТАЛЛОСТРОЙ  Апр.'!AT62:AU62,'[5]МЕТАЛЛОСТРОЙ Май'!AT62:AU62,'[6]МЕТАЛЛОСТРОЙ Июнь'!AT62:AU62,'[7]МЕТАЛЛОСТРОЙ  Июль'!AT62:AU62,'[8]МЕТАЛЛОСТРОЙ  Авг.'!AT62:AU62,'[9]МЕТАЛЛОСТРОЙ  Сент.'!AT62:AU62,'[10]МЕТАЛЛОСТРОЙ  Окт.'!AT62:AU62+'[11]МЕТАЛЛОСТРОЙ  Нояб.'!AT62:AU62,'[11]МЕТАЛЛОСТРОЙ  Нояб.'!AT62:AU62,'[12]МЕТАЛЛОСТРОЙ  Дек.'!AT62:AU62)</f>
        <v>12</v>
      </c>
      <c r="AV67" s="47"/>
      <c r="AW67" s="49">
        <f>SUM('[1]МЕТАЛЛОСТРОЙ Янв.'!AV62:AW62,'[2]МЕТАЛЛОСТРОЙ Февр.'!AV62:AW62,'[3]МЕТАЛЛОСТРОЙ Март'!AV62:AW62,'[4]МЕТАЛЛОСТРОЙ  Апр.'!AV62:AW62,'[5]МЕТАЛЛОСТРОЙ Май'!AV62:AW62,'[6]МЕТАЛЛОСТРОЙ Июнь'!AV62:AW62,'[7]МЕТАЛЛОСТРОЙ  Июль'!AV62:AW62,'[8]МЕТАЛЛОСТРОЙ  Авг.'!AV62:AW62,'[9]МЕТАЛЛОСТРОЙ  Сент.'!AV62:AW62,'[10]МЕТАЛЛОСТРОЙ  Окт.'!AV62:AW62+'[11]МЕТАЛЛОСТРОЙ  Нояб.'!AV62:AW62,'[11]МЕТАЛЛОСТРОЙ  Нояб.'!AV62:AW62,'[12]МЕТАЛЛОСТРОЙ  Дек.'!AV62:AW62)</f>
        <v>2</v>
      </c>
      <c r="AX67" s="47"/>
      <c r="AY67" s="49">
        <f>SUM('[1]МЕТАЛЛОСТРОЙ Янв.'!AX62:AY62,'[2]МЕТАЛЛОСТРОЙ Февр.'!AX62:AY62,'[3]МЕТАЛЛОСТРОЙ Март'!AX62:AY62,'[4]МЕТАЛЛОСТРОЙ  Апр.'!AX62:AY62,'[5]МЕТАЛЛОСТРОЙ Май'!AX62:AY62,'[6]МЕТАЛЛОСТРОЙ Июнь'!AX62:AY62,'[7]МЕТАЛЛОСТРОЙ  Июль'!AX62:AY62,'[8]МЕТАЛЛОСТРОЙ  Авг.'!AX62:AY62,'[9]МЕТАЛЛОСТРОЙ  Сент.'!AX62:AY62,'[10]МЕТАЛЛОСТРОЙ  Окт.'!AX62:AY62+'[11]МЕТАЛЛОСТРОЙ  Нояб.'!AX62:AY62,'[11]МЕТАЛЛОСТРОЙ  Нояб.'!AX62:AY62,'[12]МЕТАЛЛОСТРОЙ  Дек.'!AX62:AY62)</f>
        <v>0</v>
      </c>
      <c r="AZ67" s="47"/>
      <c r="BA67" s="49">
        <f>SUM('[1]МЕТАЛЛОСТРОЙ Янв.'!AZ62:BA62,'[2]МЕТАЛЛОСТРОЙ Февр.'!AZ62:BA62,'[3]МЕТАЛЛОСТРОЙ Март'!AZ62:BA62,'[4]МЕТАЛЛОСТРОЙ  Апр.'!AZ62:BA62,'[5]МЕТАЛЛОСТРОЙ Май'!AZ62:BA62,'[6]МЕТАЛЛОСТРОЙ Июнь'!AZ62:BA62,'[7]МЕТАЛЛОСТРОЙ  Июль'!AZ62:BA62,'[8]МЕТАЛЛОСТРОЙ  Авг.'!AZ62:BA62,'[9]МЕТАЛЛОСТРОЙ  Сент.'!AZ62:BA62,'[10]МЕТАЛЛОСТРОЙ  Окт.'!AZ62:BA62+'[11]МЕТАЛЛОСТРОЙ  Нояб.'!AZ62:BA62,'[11]МЕТАЛЛОСТРОЙ  Нояб.'!AZ62:BA62,'[12]МЕТАЛЛОСТРОЙ  Дек.'!AZ62:BA62)</f>
        <v>6</v>
      </c>
      <c r="BB67" s="47"/>
      <c r="BC67" s="49">
        <f>SUM('[1]МЕТАЛЛОСТРОЙ Янв.'!BB62:BC62,'[2]МЕТАЛЛОСТРОЙ Февр.'!BB62:BC62,'[3]МЕТАЛЛОСТРОЙ Март'!BB62:BC62,'[4]МЕТАЛЛОСТРОЙ  Апр.'!BB62:BC62,'[5]МЕТАЛЛОСТРОЙ Май'!BB62:BC62,'[6]МЕТАЛЛОСТРОЙ Июнь'!BB62:BC62,'[7]МЕТАЛЛОСТРОЙ  Июль'!BB62:BC62,'[8]МЕТАЛЛОСТРОЙ  Авг.'!BB62:BC62,'[9]МЕТАЛЛОСТРОЙ  Сент.'!BB62:BC62,'[10]МЕТАЛЛОСТРОЙ  Окт.'!BB62:BC62+'[11]МЕТАЛЛОСТРОЙ  Нояб.'!BB62:BC62,'[11]МЕТАЛЛОСТРОЙ  Нояб.'!BB62:BC62,'[12]МЕТАЛЛОСТРОЙ  Дек.'!BB62:BC62)</f>
        <v>0</v>
      </c>
      <c r="BD67" s="47"/>
      <c r="BE67" s="49">
        <f>SUM('[1]МЕТАЛЛОСТРОЙ Янв.'!BD62:BE62,'[2]МЕТАЛЛОСТРОЙ Февр.'!BD62:BE62,'[3]МЕТАЛЛОСТРОЙ Март'!BD62:BE62,'[4]МЕТАЛЛОСТРОЙ  Апр.'!BD62:BE62,'[5]МЕТАЛЛОСТРОЙ Май'!BD62:BE62,'[6]МЕТАЛЛОСТРОЙ Июнь'!BD62:BE62,'[7]МЕТАЛЛОСТРОЙ  Июль'!BD62:BE62,'[8]МЕТАЛЛОСТРОЙ  Авг.'!BD62:BE62,'[9]МЕТАЛЛОСТРОЙ  Сент.'!BD62:BE62,'[10]МЕТАЛЛОСТРОЙ  Окт.'!BD62:BE62+'[11]МЕТАЛЛОСТРОЙ  Нояб.'!BD62:BE62,'[11]МЕТАЛЛОСТРОЙ  Нояб.'!BD62:BE62,'[12]МЕТАЛЛОСТРОЙ  Дек.'!BD62:BE62)</f>
        <v>0</v>
      </c>
      <c r="BF67" s="47"/>
      <c r="BG67" s="49">
        <f>SUM('[1]МЕТАЛЛОСТРОЙ Янв.'!BF62:BG62,'[2]МЕТАЛЛОСТРОЙ Февр.'!BF62:BG62,'[3]МЕТАЛЛОСТРОЙ Март'!BF62:BG62,'[4]МЕТАЛЛОСТРОЙ  Апр.'!BF62:BG62,'[5]МЕТАЛЛОСТРОЙ Май'!BF62:BG62,'[6]МЕТАЛЛОСТРОЙ Июнь'!BF62:BG62,'[7]МЕТАЛЛОСТРОЙ  Июль'!BF62:BG62,'[8]МЕТАЛЛОСТРОЙ  Авг.'!BF62:BG62,'[9]МЕТАЛЛОСТРОЙ  Сент.'!BF62:BG62,'[10]МЕТАЛЛОСТРОЙ  Окт.'!BF62:BG62+'[11]МЕТАЛЛОСТРОЙ  Нояб.'!BF62:BG62,'[11]МЕТАЛЛОСТРОЙ  Нояб.'!BF62:BG62,'[12]МЕТАЛЛОСТРОЙ  Дек.'!BF62:BG62)</f>
        <v>0</v>
      </c>
      <c r="BH67" s="47"/>
      <c r="BI67" s="49">
        <f>SUM('[1]МЕТАЛЛОСТРОЙ Янв.'!BH62:BI62,'[2]МЕТАЛЛОСТРОЙ Февр.'!BH62:BI62,'[3]МЕТАЛЛОСТРОЙ Март'!BH62:BI62,'[4]МЕТАЛЛОСТРОЙ  Апр.'!BH62:BI62,'[5]МЕТАЛЛОСТРОЙ Май'!BH62:BI62,'[6]МЕТАЛЛОСТРОЙ Июнь'!BH62:BI62,'[7]МЕТАЛЛОСТРОЙ  Июль'!BH62:BI62,'[8]МЕТАЛЛОСТРОЙ  Авг.'!BH62:BI62,'[9]МЕТАЛЛОСТРОЙ  Сент.'!BH62:BI62,'[10]МЕТАЛЛОСТРОЙ  Окт.'!BH62:BI62+'[11]МЕТАЛЛОСТРОЙ  Нояб.'!BH62:BI62,'[11]МЕТАЛЛОСТРОЙ  Нояб.'!BH62:BI62,'[12]МЕТАЛЛОСТРОЙ  Дек.'!BH62:BI62)</f>
        <v>1.5</v>
      </c>
      <c r="BJ67" s="47"/>
      <c r="BK67" s="49">
        <f>SUM('[1]МЕТАЛЛОСТРОЙ Янв.'!BJ62:BK62,'[2]МЕТАЛЛОСТРОЙ Февр.'!BJ62:BK62,'[3]МЕТАЛЛОСТРОЙ Март'!BJ62:BK62,'[4]МЕТАЛЛОСТРОЙ  Апр.'!BJ62:BK62,'[5]МЕТАЛЛОСТРОЙ Май'!BJ62:BK62,'[6]МЕТАЛЛОСТРОЙ Июнь'!BJ62:BK62,'[7]МЕТАЛЛОСТРОЙ  Июль'!BJ62:BK62,'[8]МЕТАЛЛОСТРОЙ  Авг.'!BJ62:BK62,'[9]МЕТАЛЛОСТРОЙ  Сент.'!BJ62:BK62,'[10]МЕТАЛЛОСТРОЙ  Окт.'!BJ62:BK62+'[11]МЕТАЛЛОСТРОЙ  Нояб.'!BJ62:BK62,'[11]МЕТАЛЛОСТРОЙ  Нояб.'!BJ62:BK62,'[12]МЕТАЛЛОСТРОЙ  Дек.'!BJ62:BK62)</f>
        <v>0</v>
      </c>
      <c r="BL67" s="47"/>
      <c r="BM67" s="49">
        <f>SUM('[1]МЕТАЛЛОСТРОЙ Янв.'!BL62:BM62,'[2]МЕТАЛЛОСТРОЙ Февр.'!BL62:BM62,'[3]МЕТАЛЛОСТРОЙ Март'!BL62:BM62,'[4]МЕТАЛЛОСТРОЙ  Апр.'!BL62:BM62,'[5]МЕТАЛЛОСТРОЙ Май'!BL62:BM62,'[6]МЕТАЛЛОСТРОЙ Июнь'!BL62:BM62,'[7]МЕТАЛЛОСТРОЙ  Июль'!BL62:BM62,'[8]МЕТАЛЛОСТРОЙ  Авг.'!BL62:BM62,'[9]МЕТАЛЛОСТРОЙ  Сент.'!BL62:BM62,'[10]МЕТАЛЛОСТРОЙ  Окт.'!BL62:BM62+'[11]МЕТАЛЛОСТРОЙ  Нояб.'!BL62:BM62,'[11]МЕТАЛЛОСТРОЙ  Нояб.'!BL62:BM62,'[12]МЕТАЛЛОСТРОЙ  Дек.'!BL62:BM62)</f>
        <v>6</v>
      </c>
      <c r="BN67" s="47"/>
      <c r="BO67" s="49">
        <f>SUM('[1]МЕТАЛЛОСТРОЙ Янв.'!BN62:BO62,'[2]МЕТАЛЛОСТРОЙ Февр.'!BN62:BO62,'[3]МЕТАЛЛОСТРОЙ Март'!BN62:BO62,'[4]МЕТАЛЛОСТРОЙ  Апр.'!BN62:BO62,'[5]МЕТАЛЛОСТРОЙ Май'!BN62:BO62,'[6]МЕТАЛЛОСТРОЙ Июнь'!BN62:BO62,'[7]МЕТАЛЛОСТРОЙ  Июль'!BN62:BO62,'[8]МЕТАЛЛОСТРОЙ  Авг.'!BN62:BO62,'[9]МЕТАЛЛОСТРОЙ  Сент.'!BN62:BO62,'[10]МЕТАЛЛОСТРОЙ  Окт.'!BN62:BO62+'[11]МЕТАЛЛОСТРОЙ  Нояб.'!BN62:BO62,'[11]МЕТАЛЛОСТРОЙ  Нояб.'!BN62:BO62,'[12]МЕТАЛЛОСТРОЙ  Дек.'!BN62:BO62)</f>
        <v>0</v>
      </c>
      <c r="BP67" s="47"/>
      <c r="BQ67" s="49">
        <f>SUM('[1]МЕТАЛЛОСТРОЙ Янв.'!BP62:BQ62,'[2]МЕТАЛЛОСТРОЙ Февр.'!BP62:BQ62,'[3]МЕТАЛЛОСТРОЙ Март'!BP62:BQ62,'[4]МЕТАЛЛОСТРОЙ  Апр.'!BP62:BQ62,'[5]МЕТАЛЛОСТРОЙ Май'!BP62:BQ62,'[6]МЕТАЛЛОСТРОЙ Июнь'!BP62:BQ62,'[7]МЕТАЛЛОСТРОЙ  Июль'!BP62:BQ62,'[8]МЕТАЛЛОСТРОЙ  Авг.'!BP62:BQ62,'[9]МЕТАЛЛОСТРОЙ  Сент.'!BP62:BQ62,'[10]МЕТАЛЛОСТРОЙ  Окт.'!BP62:BQ62+'[11]МЕТАЛЛОСТРОЙ  Нояб.'!BP62:BQ62,'[11]МЕТАЛЛОСТРОЙ  Нояб.'!BP62:BQ62,'[12]МЕТАЛЛОСТРОЙ  Дек.'!BP62:BQ62)</f>
        <v>0</v>
      </c>
      <c r="BR67" s="47"/>
      <c r="BS67" s="49">
        <f>SUM('[1]МЕТАЛЛОСТРОЙ Янв.'!BR62:BS62,'[2]МЕТАЛЛОСТРОЙ Февр.'!BR62:BS62,'[3]МЕТАЛЛОСТРОЙ Март'!BR62:BS62,'[4]МЕТАЛЛОСТРОЙ  Апр.'!BR62:BS62,'[5]МЕТАЛЛОСТРОЙ Май'!BR62:BS62,'[6]МЕТАЛЛОСТРОЙ Июнь'!BR62:BS62,'[7]МЕТАЛЛОСТРОЙ  Июль'!BR62:BS62,'[8]МЕТАЛЛОСТРОЙ  Авг.'!BR62:BS62,'[9]МЕТАЛЛОСТРОЙ  Сент.'!BR62:BS62,'[10]МЕТАЛЛОСТРОЙ  Окт.'!BR62:BS62+'[11]МЕТАЛЛОСТРОЙ  Нояб.'!BR62:BS62,'[11]МЕТАЛЛОСТРОЙ  Нояб.'!BR62:BS62,'[12]МЕТАЛЛОСТРОЙ  Дек.'!BR62:BS62)</f>
        <v>0</v>
      </c>
      <c r="BT67" s="47"/>
      <c r="BU67" s="49">
        <f>SUM('[1]МЕТАЛЛОСТРОЙ Янв.'!BT62:BU62,'[2]МЕТАЛЛОСТРОЙ Февр.'!BT62:BU62,'[3]МЕТАЛЛОСТРОЙ Март'!BT62:BU62,'[4]МЕТАЛЛОСТРОЙ  Апр.'!BT62:BU62,'[5]МЕТАЛЛОСТРОЙ Май'!BT62:BU62,'[6]МЕТАЛЛОСТРОЙ Июнь'!BT62:BU62,'[7]МЕТАЛЛОСТРОЙ  Июль'!BT62:BU62,'[8]МЕТАЛЛОСТРОЙ  Авг.'!BT62:BU62,'[9]МЕТАЛЛОСТРОЙ  Сент.'!BT62:BU62,'[10]МЕТАЛЛОСТРОЙ  Окт.'!BT62:BU62+'[11]МЕТАЛЛОСТРОЙ  Нояб.'!BT62:BU62,'[11]МЕТАЛЛОСТРОЙ  Нояб.'!BT62:BU62,'[12]МЕТАЛЛОСТРОЙ  Дек.'!BT62:BU62)</f>
        <v>0</v>
      </c>
      <c r="BV67" s="47"/>
      <c r="BW67" s="49">
        <f>SUM('[1]МЕТАЛЛОСТРОЙ Янв.'!BV62:BW62,'[2]МЕТАЛЛОСТРОЙ Февр.'!BV62:BW62,'[3]МЕТАЛЛОСТРОЙ Март'!BV62:BW62,'[4]МЕТАЛЛОСТРОЙ  Апр.'!BV62:BW62,'[5]МЕТАЛЛОСТРОЙ Май'!BV62:BW62,'[6]МЕТАЛЛОСТРОЙ Июнь'!BV62:BW62,'[7]МЕТАЛЛОСТРОЙ  Июль'!BV62:BW62,'[8]МЕТАЛЛОСТРОЙ  Авг.'!BV62:BW62,'[9]МЕТАЛЛОСТРОЙ  Сент.'!BV62:BW62,'[10]МЕТАЛЛОСТРОЙ  Окт.'!BV62:BW62+'[11]МЕТАЛЛОСТРОЙ  Нояб.'!BV62:BW62,'[11]МЕТАЛЛОСТРОЙ  Нояб.'!BV62:BW62,'[12]МЕТАЛЛОСТРОЙ  Дек.'!BV62:BW62)</f>
        <v>0</v>
      </c>
      <c r="BX67" s="47"/>
      <c r="BY67" s="49">
        <f>SUM('[1]МЕТАЛЛОСТРОЙ Янв.'!BX62:BY62,'[2]МЕТАЛЛОСТРОЙ Февр.'!BX62:BY62,'[3]МЕТАЛЛОСТРОЙ Март'!BX62:BY62,'[4]МЕТАЛЛОСТРОЙ  Апр.'!BX62:BY62,'[5]МЕТАЛЛОСТРОЙ Май'!BX62:BY62,'[6]МЕТАЛЛОСТРОЙ Июнь'!BX62:BY62,'[7]МЕТАЛЛОСТРОЙ  Июль'!BX62:BY62,'[8]МЕТАЛЛОСТРОЙ  Авг.'!BX62:BY62,'[9]МЕТАЛЛОСТРОЙ  Сент.'!BX62:BY62,'[10]МЕТАЛЛОСТРОЙ  Окт.'!BX62:BY62+'[11]МЕТАЛЛОСТРОЙ  Нояб.'!BX62:BY62,'[11]МЕТАЛЛОСТРОЙ  Нояб.'!BX62:BY62,'[12]МЕТАЛЛОСТРОЙ  Дек.'!BX62:BY62)</f>
        <v>0</v>
      </c>
      <c r="BZ67" s="47"/>
      <c r="CA67" s="49">
        <f>SUM('[1]МЕТАЛЛОСТРОЙ Янв.'!BZ62:CA62,'[2]МЕТАЛЛОСТРОЙ Февр.'!BZ62:CA62,'[3]МЕТАЛЛОСТРОЙ Март'!BZ62:CA62,'[4]МЕТАЛЛОСТРОЙ  Апр.'!BZ62:CA62,'[5]МЕТАЛЛОСТРОЙ Май'!BZ62:CA62,'[6]МЕТАЛЛОСТРОЙ Июнь'!BZ62:CA62,'[7]МЕТАЛЛОСТРОЙ  Июль'!BZ62:CA62,'[8]МЕТАЛЛОСТРОЙ  Авг.'!BZ62:CA62,'[9]МЕТАЛЛОСТРОЙ  Сент.'!BZ62:CA62,'[10]МЕТАЛЛОСТРОЙ  Окт.'!BZ62:CA62+'[11]МЕТАЛЛОСТРОЙ  Нояб.'!BZ62:CA62,'[11]МЕТАЛЛОСТРОЙ  Нояб.'!BZ62:CA62,'[12]МЕТАЛЛОСТРОЙ  Дек.'!BZ62:CA62)</f>
        <v>0</v>
      </c>
      <c r="CB67" s="47"/>
      <c r="CC67" s="49">
        <f>SUM('[1]МЕТАЛЛОСТРОЙ Янв.'!CB62:CC62,'[2]МЕТАЛЛОСТРОЙ Февр.'!CB62:CC62,'[3]МЕТАЛЛОСТРОЙ Март'!CB62:CC62,'[4]МЕТАЛЛОСТРОЙ  Апр.'!CB62:CC62,'[5]МЕТАЛЛОСТРОЙ Май'!CB62:CC62,'[6]МЕТАЛЛОСТРОЙ Июнь'!CB62:CC62,'[7]МЕТАЛЛОСТРОЙ  Июль'!CB62:CC62,'[8]МЕТАЛЛОСТРОЙ  Авг.'!CB62:CC62,'[9]МЕТАЛЛОСТРОЙ  Сент.'!CB62:CC62,'[10]МЕТАЛЛОСТРОЙ  Окт.'!CB62:CC62+'[11]МЕТАЛЛОСТРОЙ  Нояб.'!CB62:CC62,'[11]МЕТАЛЛОСТРОЙ  Нояб.'!CB62:CC62,'[12]МЕТАЛЛОСТРОЙ  Дек.'!CB62:CC62)</f>
        <v>0</v>
      </c>
      <c r="CD67" s="47"/>
      <c r="CE67" s="49">
        <f>SUM('[1]МЕТАЛЛОСТРОЙ Янв.'!CD62:CE62,'[2]МЕТАЛЛОСТРОЙ Февр.'!CD62:CE62,'[3]МЕТАЛЛОСТРОЙ Март'!CD62:CE62,'[4]МЕТАЛЛОСТРОЙ  Апр.'!CD62:CE62,'[5]МЕТАЛЛОСТРОЙ Май'!CD62:CE62,'[6]МЕТАЛЛОСТРОЙ Июнь'!CD62:CE62,'[7]МЕТАЛЛОСТРОЙ  Июль'!CD62:CE62,'[8]МЕТАЛЛОСТРОЙ  Авг.'!CD62:CE62,'[9]МЕТАЛЛОСТРОЙ  Сент.'!CD62:CE62,'[10]МЕТАЛЛОСТРОЙ  Окт.'!CD62:CE62+'[11]МЕТАЛЛОСТРОЙ  Нояб.'!CD62:CE62,'[11]МЕТАЛЛОСТРОЙ  Нояб.'!CD62:CE62,'[12]МЕТАЛЛОСТРОЙ  Дек.'!CD62:CE62)</f>
        <v>0</v>
      </c>
      <c r="CF67" s="47"/>
      <c r="CG67" s="49">
        <f>SUM('[1]МЕТАЛЛОСТРОЙ Янв.'!CF62:CG62,'[2]МЕТАЛЛОСТРОЙ Февр.'!CF62:CG62,'[3]МЕТАЛЛОСТРОЙ Март'!CF62:CG62,'[4]МЕТАЛЛОСТРОЙ  Апр.'!CF62:CG62,'[5]МЕТАЛЛОСТРОЙ Май'!CF62:CG62,'[6]МЕТАЛЛОСТРОЙ Июнь'!CF62:CG62,'[7]МЕТАЛЛОСТРОЙ  Июль'!CF62:CG62,'[8]МЕТАЛЛОСТРОЙ  Авг.'!CF62:CG62,'[9]МЕТАЛЛОСТРОЙ  Сент.'!CF62:CG62,'[10]МЕТАЛЛОСТРОЙ  Окт.'!CF62:CG62+'[11]МЕТАЛЛОСТРОЙ  Нояб.'!CF62:CG62,'[11]МЕТАЛЛОСТРОЙ  Нояб.'!CF62:CG62,'[12]МЕТАЛЛОСТРОЙ  Дек.'!CF62:CG62)</f>
        <v>0</v>
      </c>
      <c r="CH67" s="47"/>
      <c r="CI67" s="49">
        <f>SUM('[1]МЕТАЛЛОСТРОЙ Янв.'!CH62:CI62,'[2]МЕТАЛЛОСТРОЙ Февр.'!CH62:CI62,'[3]МЕТАЛЛОСТРОЙ Март'!CH62:CI62,'[4]МЕТАЛЛОСТРОЙ  Апр.'!CH62:CI62,'[5]МЕТАЛЛОСТРОЙ Май'!CH62:CI62,'[6]МЕТАЛЛОСТРОЙ Июнь'!CH62:CI62,'[7]МЕТАЛЛОСТРОЙ  Июль'!CH62:CI62,'[8]МЕТАЛЛОСТРОЙ  Авг.'!CH62:CI62,'[9]МЕТАЛЛОСТРОЙ  Сент.'!CH62:CI62,'[10]МЕТАЛЛОСТРОЙ  Окт.'!CH62:CI62+'[11]МЕТАЛЛОСТРОЙ  Нояб.'!CH62:CI62,'[11]МЕТАЛЛОСТРОЙ  Нояб.'!CH62:CI62,'[12]МЕТАЛЛОСТРОЙ  Дек.'!CH62:CI62)</f>
        <v>2</v>
      </c>
      <c r="CJ67" s="47"/>
      <c r="CK67" s="49">
        <f>SUM('[1]МЕТАЛЛОСТРОЙ Янв.'!CJ62:CK62,'[2]МЕТАЛЛОСТРОЙ Февр.'!CJ62:CK62,'[3]МЕТАЛЛОСТРОЙ Март'!CJ62:CK62,'[4]МЕТАЛЛОСТРОЙ  Апр.'!CJ62:CK62,'[5]МЕТАЛЛОСТРОЙ Май'!CJ62:CK62,'[6]МЕТАЛЛОСТРОЙ Июнь'!CJ62:CK62,'[7]МЕТАЛЛОСТРОЙ  Июль'!CJ62:CK62,'[8]МЕТАЛЛОСТРОЙ  Авг.'!CJ62:CK62,'[9]МЕТАЛЛОСТРОЙ  Сент.'!CJ62:CK62,'[10]МЕТАЛЛОСТРОЙ  Окт.'!CJ62:CK62+'[11]МЕТАЛЛОСТРОЙ  Нояб.'!CJ62:CK62,'[11]МЕТАЛЛОСТРОЙ  Нояб.'!CJ62:CK62,'[12]МЕТАЛЛОСТРОЙ  Дек.'!CJ62:CK62)</f>
        <v>0</v>
      </c>
      <c r="CL67" s="47"/>
      <c r="CM67" s="49">
        <f>SUM('[1]МЕТАЛЛОСТРОЙ Янв.'!CL62:CM62,'[2]МЕТАЛЛОСТРОЙ Февр.'!CL62:CM62,'[3]МЕТАЛЛОСТРОЙ Март'!CL62:CM62,'[4]МЕТАЛЛОСТРОЙ  Апр.'!CL62:CM62,'[5]МЕТАЛЛОСТРОЙ Май'!CL62:CM62,'[6]МЕТАЛЛОСТРОЙ Июнь'!CL62:CM62,'[7]МЕТАЛЛОСТРОЙ  Июль'!CL62:CM62,'[8]МЕТАЛЛОСТРОЙ  Авг.'!CL62:CM62,'[9]МЕТАЛЛОСТРОЙ  Сент.'!CL62:CM62,'[10]МЕТАЛЛОСТРОЙ  Окт.'!CL62:CM62+'[11]МЕТАЛЛОСТРОЙ  Нояб.'!CL62:CM62,'[11]МЕТАЛЛОСТРОЙ  Нояб.'!CL62:CM62,'[12]МЕТАЛЛОСТРОЙ  Дек.'!CL62:CM62)</f>
        <v>15</v>
      </c>
      <c r="CN67" s="47"/>
      <c r="CO67" s="49">
        <f>SUM('[1]МЕТАЛЛОСТРОЙ Янв.'!CN62:CO62,'[2]МЕТАЛЛОСТРОЙ Февр.'!CN62:CO62,'[3]МЕТАЛЛОСТРОЙ Март'!CN62:CO62,'[4]МЕТАЛЛОСТРОЙ  Апр.'!CN62:CO62,'[5]МЕТАЛЛОСТРОЙ Май'!CN62:CO62,'[6]МЕТАЛЛОСТРОЙ Июнь'!CN62:CO62,'[7]МЕТАЛЛОСТРОЙ  Июль'!CN62:CO62,'[8]МЕТАЛЛОСТРОЙ  Авг.'!CN62:CO62,'[9]МЕТАЛЛОСТРОЙ  Сент.'!CN62:CO62,'[10]МЕТАЛЛОСТРОЙ  Окт.'!CN62:CO62+'[11]МЕТАЛЛОСТРОЙ  Нояб.'!CN62:CO62,'[11]МЕТАЛЛОСТРОЙ  Нояб.'!CN62:CO62,'[12]МЕТАЛЛОСТРОЙ  Дек.'!CN62:CO62)</f>
        <v>1</v>
      </c>
      <c r="CQ67" s="94"/>
    </row>
    <row r="68" spans="1:95" ht="15.95" customHeight="1" x14ac:dyDescent="0.25">
      <c r="A68" s="216"/>
      <c r="B68" s="230"/>
      <c r="C68" s="22" t="s">
        <v>5</v>
      </c>
      <c r="D68" s="47"/>
      <c r="E68" s="49">
        <f>SUM('[1]МЕТАЛЛОСТРОЙ Янв.'!D63:E63,'[2]МЕТАЛЛОСТРОЙ Февр.'!D63:E63,'[3]МЕТАЛЛОСТРОЙ Март'!D63:E63,'[4]МЕТАЛЛОСТРОЙ  Апр.'!D63:E63,'[5]МЕТАЛЛОСТРОЙ Май'!D63:E63,'[6]МЕТАЛЛОСТРОЙ Июнь'!D63:E63,'[7]МЕТАЛЛОСТРОЙ  Июль'!D63:E63,'[8]МЕТАЛЛОСТРОЙ  Авг.'!D63:E63,'[9]МЕТАЛЛОСТРОЙ  Сент.'!D63:E63,'[10]МЕТАЛЛОСТРОЙ  Окт.'!D63:E63+'[11]МЕТАЛЛОСТРОЙ  Нояб.'!D63:E63,'[11]МЕТАЛЛОСТРОЙ  Нояб.'!D63:E63,'[12]МЕТАЛЛОСТРОЙ  Дек.'!D63:E63)</f>
        <v>0</v>
      </c>
      <c r="F68" s="47"/>
      <c r="G68" s="49">
        <f>SUM('[1]МЕТАЛЛОСТРОЙ Янв.'!F63:G63,'[2]МЕТАЛЛОСТРОЙ Февр.'!F63:G63,'[3]МЕТАЛЛОСТРОЙ Март'!F63:G63,'[4]МЕТАЛЛОСТРОЙ  Апр.'!F63:G63,'[5]МЕТАЛЛОСТРОЙ Май'!F63:G63,'[6]МЕТАЛЛОСТРОЙ Июнь'!F63:G63,'[7]МЕТАЛЛОСТРОЙ  Июль'!F63:G63,'[8]МЕТАЛЛОСТРОЙ  Авг.'!F63:G63,'[9]МЕТАЛЛОСТРОЙ  Сент.'!F63:G63,'[10]МЕТАЛЛОСТРОЙ  Окт.'!F63:G63+'[11]МЕТАЛЛОСТРОЙ  Нояб.'!F63:G63,'[11]МЕТАЛЛОСТРОЙ  Нояб.'!F63:G63,'[12]МЕТАЛЛОСТРОЙ  Дек.'!F63:G63)</f>
        <v>0.81899999999999995</v>
      </c>
      <c r="H68" s="55">
        <v>450</v>
      </c>
      <c r="I68" s="49">
        <f>SUM('[1]МЕТАЛЛОСТРОЙ Янв.'!H63:I63,'[2]МЕТАЛЛОСТРОЙ Февр.'!H63:I63,'[3]МЕТАЛЛОСТРОЙ Март'!H63:I63,'[4]МЕТАЛЛОСТРОЙ  Апр.'!H63:I63,'[5]МЕТАЛЛОСТРОЙ Май'!H63:I63,'[6]МЕТАЛЛОСТРОЙ Июнь'!H63:I63,'[7]МЕТАЛЛОСТРОЙ  Июль'!H63:I63,'[8]МЕТАЛЛОСТРОЙ  Авг.'!H63:I63,'[9]МЕТАЛЛОСТРОЙ  Сент.'!H63:I63,'[10]МЕТАЛЛОСТРОЙ  Окт.'!H63:I63+'[11]МЕТАЛЛОСТРОЙ  Нояб.'!H63:I63,'[11]МЕТАЛЛОСТРОЙ  Нояб.'!H63:I63,'[12]МЕТАЛЛОСТРОЙ  Дек.'!H63:I63)</f>
        <v>0</v>
      </c>
      <c r="J68" s="47"/>
      <c r="K68" s="49">
        <f>SUM('[1]МЕТАЛЛОСТРОЙ Янв.'!J63:K63,'[2]МЕТАЛЛОСТРОЙ Февр.'!J63:K63,'[3]МЕТАЛЛОСТРОЙ Март'!J63:K63,'[4]МЕТАЛЛОСТРОЙ  Апр.'!J63:K63,'[5]МЕТАЛЛОСТРОЙ Май'!J63:K63,'[6]МЕТАЛЛОСТРОЙ Июнь'!J63:K63,'[7]МЕТАЛЛОСТРОЙ  Июль'!J63:K63,'[8]МЕТАЛЛОСТРОЙ  Авг.'!J63:K63,'[9]МЕТАЛЛОСТРОЙ  Сент.'!J63:K63,'[10]МЕТАЛЛОСТРОЙ  Окт.'!J63:K63+'[11]МЕТАЛЛОСТРОЙ  Нояб.'!J63:K63,'[11]МЕТАЛЛОСТРОЙ  Нояб.'!J63:K63,'[12]МЕТАЛЛОСТРОЙ  Дек.'!J63:K63)</f>
        <v>2.9000000000000004</v>
      </c>
      <c r="L68" s="47"/>
      <c r="M68" s="49">
        <f>SUM('[1]МЕТАЛЛОСТРОЙ Янв.'!L63:M63,'[2]МЕТАЛЛОСТРОЙ Февр.'!L63:M63,'[3]МЕТАЛЛОСТРОЙ Март'!L63:M63,'[4]МЕТАЛЛОСТРОЙ  Апр.'!L63:M63,'[5]МЕТАЛЛОСТРОЙ Май'!L63:M63,'[6]МЕТАЛЛОСТРОЙ Июнь'!L63:M63,'[7]МЕТАЛЛОСТРОЙ  Июль'!L63:M63,'[8]МЕТАЛЛОСТРОЙ  Авг.'!L63:M63,'[9]МЕТАЛЛОСТРОЙ  Сент.'!L63:M63,'[10]МЕТАЛЛОСТРОЙ  Окт.'!L63:M63+'[11]МЕТАЛЛОСТРОЙ  Нояб.'!L63:M63,'[11]МЕТАЛЛОСТРОЙ  Нояб.'!L63:M63,'[12]МЕТАЛЛОСТРОЙ  Дек.'!L63:M63)</f>
        <v>0</v>
      </c>
      <c r="N68" s="55">
        <v>12</v>
      </c>
      <c r="O68" s="49">
        <f>SUM('[1]МЕТАЛЛОСТРОЙ Янв.'!N63:O63,'[2]МЕТАЛЛОСТРОЙ Февр.'!N63:O63,'[3]МЕТАЛЛОСТРОЙ Март'!N63:O63,'[4]МЕТАЛЛОСТРОЙ  Апр.'!N63:O63,'[5]МЕТАЛЛОСТРОЙ Май'!N63:O63,'[6]МЕТАЛЛОСТРОЙ Июнь'!N63:O63,'[7]МЕТАЛЛОСТРОЙ  Июль'!N63:O63,'[8]МЕТАЛЛОСТРОЙ  Авг.'!N63:O63,'[9]МЕТАЛЛОСТРОЙ  Сент.'!N63:O63,'[10]МЕТАЛЛОСТРОЙ  Окт.'!N63:O63+'[11]МЕТАЛЛОСТРОЙ  Нояб.'!N63:O63,'[11]МЕТАЛЛОСТРОЙ  Нояб.'!N63:O63,'[12]МЕТАЛЛОСТРОЙ  Дек.'!N63:O63)</f>
        <v>41.730000000000004</v>
      </c>
      <c r="P68" s="47"/>
      <c r="Q68" s="49">
        <f>SUM('[1]МЕТАЛЛОСТРОЙ Янв.'!P63:Q63,'[2]МЕТАЛЛОСТРОЙ Февр.'!P63:Q63,'[3]МЕТАЛЛОСТРОЙ Март'!P63:Q63,'[4]МЕТАЛЛОСТРОЙ  Апр.'!P63:Q63,'[5]МЕТАЛЛОСТРОЙ Май'!P63:Q63,'[6]МЕТАЛЛОСТРОЙ Июнь'!P63:Q63,'[7]МЕТАЛЛОСТРОЙ  Июль'!P63:Q63,'[8]МЕТАЛЛОСТРОЙ  Авг.'!P63:Q63,'[9]МЕТАЛЛОСТРОЙ  Сент.'!P63:Q63,'[10]МЕТАЛЛОСТРОЙ  Окт.'!P63:Q63+'[11]МЕТАЛЛОСТРОЙ  Нояб.'!P63:Q63,'[11]МЕТАЛЛОСТРОЙ  Нояб.'!P63:Q63,'[12]МЕТАЛЛОСТРОЙ  Дек.'!P63:Q63)</f>
        <v>0</v>
      </c>
      <c r="R68" s="47"/>
      <c r="S68" s="49">
        <f>SUM('[1]МЕТАЛЛОСТРОЙ Янв.'!R63:S63,'[2]МЕТАЛЛОСТРОЙ Февр.'!R63:S63,'[3]МЕТАЛЛОСТРОЙ Март'!R63:S63,'[4]МЕТАЛЛОСТРОЙ  Апр.'!R63:S63,'[5]МЕТАЛЛОСТРОЙ Май'!R63:S63,'[6]МЕТАЛЛОСТРОЙ Июнь'!R63:S63,'[7]МЕТАЛЛОСТРОЙ  Июль'!R63:S63,'[8]МЕТАЛЛОСТРОЙ  Авг.'!R63:S63,'[9]МЕТАЛЛОСТРОЙ  Сент.'!R63:S63,'[10]МЕТАЛЛОСТРОЙ  Окт.'!R63:S63+'[11]МЕТАЛЛОСТРОЙ  Нояб.'!R63:S63,'[11]МЕТАЛЛОСТРОЙ  Нояб.'!R63:S63,'[12]МЕТАЛЛОСТРОЙ  Дек.'!R63:S63)</f>
        <v>0</v>
      </c>
      <c r="T68" s="47"/>
      <c r="U68" s="49">
        <f>SUM('[1]МЕТАЛЛОСТРОЙ Янв.'!T63:U63,'[2]МЕТАЛЛОСТРОЙ Февр.'!T63:U63,'[3]МЕТАЛЛОСТРОЙ Март'!T63:U63,'[4]МЕТАЛЛОСТРОЙ  Апр.'!T63:U63,'[5]МЕТАЛЛОСТРОЙ Май'!T63:U63,'[6]МЕТАЛЛОСТРОЙ Июнь'!T63:U63,'[7]МЕТАЛЛОСТРОЙ  Июль'!T63:U63,'[8]МЕТАЛЛОСТРОЙ  Авг.'!T63:U63,'[9]МЕТАЛЛОСТРОЙ  Сент.'!T63:U63,'[10]МЕТАЛЛОСТРОЙ  Окт.'!T63:U63+'[11]МЕТАЛЛОСТРОЙ  Нояб.'!T63:U63,'[11]МЕТАЛЛОСТРОЙ  Нояб.'!T63:U63,'[12]МЕТАЛЛОСТРОЙ  Дек.'!T63:U63)</f>
        <v>0</v>
      </c>
      <c r="V68" s="55">
        <v>150</v>
      </c>
      <c r="W68" s="49">
        <f>SUM('[1]МЕТАЛЛОСТРОЙ Янв.'!V63:W63,'[2]МЕТАЛЛОСТРОЙ Февр.'!V63:W63,'[3]МЕТАЛЛОСТРОЙ Март'!V63:W63,'[4]МЕТАЛЛОСТРОЙ  Апр.'!V63:W63,'[5]МЕТАЛЛОСТРОЙ Май'!V63:W63,'[6]МЕТАЛЛОСТРОЙ Июнь'!V63:W63,'[7]МЕТАЛЛОСТРОЙ  Июль'!V63:W63,'[8]МЕТАЛЛОСТРОЙ  Авг.'!V63:W63,'[9]МЕТАЛЛОСТРОЙ  Сент.'!V63:W63,'[10]МЕТАЛЛОСТРОЙ  Окт.'!V63:W63+'[11]МЕТАЛЛОСТРОЙ  Нояб.'!V63:W63,'[11]МЕТАЛЛОСТРОЙ  Нояб.'!V63:W63,'[12]МЕТАЛЛОСТРОЙ  Дек.'!V63:W63)</f>
        <v>55.99</v>
      </c>
      <c r="X68" s="47"/>
      <c r="Y68" s="49">
        <f>SUM('[1]МЕТАЛЛОСТРОЙ Янв.'!X63:Y63,'[2]МЕТАЛЛОСТРОЙ Февр.'!X63:Y63,'[3]МЕТАЛЛОСТРОЙ Март'!X63:Y63,'[4]МЕТАЛЛОСТРОЙ  Апр.'!X63:Y63,'[5]МЕТАЛЛОСТРОЙ Май'!X63:Y63,'[6]МЕТАЛЛОСТРОЙ Июнь'!X63:Y63,'[7]МЕТАЛЛОСТРОЙ  Июль'!X63:Y63,'[8]МЕТАЛЛОСТРОЙ  Авг.'!X63:Y63,'[9]МЕТАЛЛОСТРОЙ  Сент.'!X63:Y63,'[10]МЕТАЛЛОСТРОЙ  Окт.'!X63:Y63+'[11]МЕТАЛЛОСТРОЙ  Нояб.'!X63:Y63,'[11]МЕТАЛЛОСТРОЙ  Нояб.'!X63:Y63,'[12]МЕТАЛЛОСТРОЙ  Дек.'!X63:Y63)</f>
        <v>0</v>
      </c>
      <c r="Z68" s="47"/>
      <c r="AA68" s="49">
        <f>SUM('[1]МЕТАЛЛОСТРОЙ Янв.'!Z63:AA63,'[2]МЕТАЛЛОСТРОЙ Февр.'!Z63:AA63,'[3]МЕТАЛЛОСТРОЙ Март'!Z63:AA63,'[4]МЕТАЛЛОСТРОЙ  Апр.'!Z63:AA63,'[5]МЕТАЛЛОСТРОЙ Май'!Z63:AA63,'[6]МЕТАЛЛОСТРОЙ Июнь'!Z63:AA63,'[7]МЕТАЛЛОСТРОЙ  Июль'!Z63:AA63,'[8]МЕТАЛЛОСТРОЙ  Авг.'!Z63:AA63,'[9]МЕТАЛЛОСТРОЙ  Сент.'!Z63:AA63,'[10]МЕТАЛЛОСТРОЙ  Окт.'!Z63:AA63+'[11]МЕТАЛЛОСТРОЙ  Нояб.'!Z63:AA63,'[11]МЕТАЛЛОСТРОЙ  Нояб.'!Z63:AA63,'[12]МЕТАЛЛОСТРОЙ  Дек.'!Z63:AA63)</f>
        <v>6.2160000000000002</v>
      </c>
      <c r="AB68" s="47"/>
      <c r="AC68" s="49">
        <f>SUM('[1]МЕТАЛЛОСТРОЙ Янв.'!AB63:AC63,'[2]МЕТАЛЛОСТРОЙ Февр.'!AB63:AC63,'[3]МЕТАЛЛОСТРОЙ Март'!AB63:AC63,'[4]МЕТАЛЛОСТРОЙ  Апр.'!AB63:AC63,'[5]МЕТАЛЛОСТРОЙ Май'!AB63:AC63,'[6]МЕТАЛЛОСТРОЙ Июнь'!AB63:AC63,'[7]МЕТАЛЛОСТРОЙ  Июль'!AB63:AC63,'[8]МЕТАЛЛОСТРОЙ  Авг.'!AB63:AC63,'[9]МЕТАЛЛОСТРОЙ  Сент.'!AB63:AC63,'[10]МЕТАЛЛОСТРОЙ  Окт.'!AB63:AC63+'[11]МЕТАЛЛОСТРОЙ  Нояб.'!AB63:AC63,'[11]МЕТАЛЛОСТРОЙ  Нояб.'!AB63:AC63,'[12]МЕТАЛЛОСТРОЙ  Дек.'!AB63:AC63)</f>
        <v>31.071999999999999</v>
      </c>
      <c r="AD68" s="47"/>
      <c r="AE68" s="49">
        <f>SUM('[1]МЕТАЛЛОСТРОЙ Янв.'!AD63:AE63,'[2]МЕТАЛЛОСТРОЙ Февр.'!AD63:AE63,'[3]МЕТАЛЛОСТРОЙ Март'!AD63:AE63,'[4]МЕТАЛЛОСТРОЙ  Апр.'!AD63:AE63,'[5]МЕТАЛЛОСТРОЙ Май'!AD63:AE63,'[6]МЕТАЛЛОСТРОЙ Июнь'!AD63:AE63,'[7]МЕТАЛЛОСТРОЙ  Июль'!AD63:AE63,'[8]МЕТАЛЛОСТРОЙ  Авг.'!AD63:AE63,'[9]МЕТАЛЛОСТРОЙ  Сент.'!AD63:AE63,'[10]МЕТАЛЛОСТРОЙ  Окт.'!AD63:AE63+'[11]МЕТАЛЛОСТРОЙ  Нояб.'!AD63:AE63,'[11]МЕТАЛЛОСТРОЙ  Нояб.'!AD63:AE63,'[12]МЕТАЛЛОСТРОЙ  Дек.'!AD63:AE63)</f>
        <v>31.494</v>
      </c>
      <c r="AF68" s="55">
        <v>30</v>
      </c>
      <c r="AG68" s="49">
        <f>SUM('[1]МЕТАЛЛОСТРОЙ Янв.'!AF63:AG63,'[2]МЕТАЛЛОСТРОЙ Февр.'!AF63:AG63,'[3]МЕТАЛЛОСТРОЙ Март'!AF63:AG63,'[4]МЕТАЛЛОСТРОЙ  Апр.'!AF63:AG63,'[5]МЕТАЛЛОСТРОЙ Май'!AF63:AG63,'[6]МЕТАЛЛОСТРОЙ Июнь'!AF63:AG63,'[7]МЕТАЛЛОСТРОЙ  Июль'!AF63:AG63,'[8]МЕТАЛЛОСТРОЙ  Авг.'!AF63:AG63,'[9]МЕТАЛЛОСТРОЙ  Сент.'!AF63:AG63,'[10]МЕТАЛЛОСТРОЙ  Окт.'!AF63:AG63+'[11]МЕТАЛЛОСТРОЙ  Нояб.'!AF63:AG63,'[11]МЕТАЛЛОСТРОЙ  Нояб.'!AF63:AG63,'[12]МЕТАЛЛОСТРОЙ  Дек.'!AF63:AG63)</f>
        <v>31.071999999999999</v>
      </c>
      <c r="AH68" s="47"/>
      <c r="AI68" s="49">
        <f>SUM('[1]МЕТАЛЛОСТРОЙ Янв.'!AH63:AI63,'[2]МЕТАЛЛОСТРОЙ Февр.'!AH63:AI63,'[3]МЕТАЛЛОСТРОЙ Март'!AH63:AI63,'[4]МЕТАЛЛОСТРОЙ  Апр.'!AH63:AI63,'[5]МЕТАЛЛОСТРОЙ Май'!AH63:AI63,'[6]МЕТАЛЛОСТРОЙ Июнь'!AH63:AI63,'[7]МЕТАЛЛОСТРОЙ  Июль'!AH63:AI63,'[8]МЕТАЛЛОСТРОЙ  Авг.'!AH63:AI63,'[9]МЕТАЛЛОСТРОЙ  Сент.'!AH63:AI63,'[10]МЕТАЛЛОСТРОЙ  Окт.'!AH63:AI63+'[11]МЕТАЛЛОСТРОЙ  Нояб.'!AH63:AI63,'[11]МЕТАЛЛОСТРОЙ  Нояб.'!AH63:AI63,'[12]МЕТАЛЛОСТРОЙ  Дек.'!AH63:AI63)</f>
        <v>2.0699999999999998</v>
      </c>
      <c r="AJ68" s="47"/>
      <c r="AK68" s="49">
        <f>SUM('[1]МЕТАЛЛОСТРОЙ Янв.'!AJ63:AK63,'[2]МЕТАЛЛОСТРОЙ Февр.'!AJ63:AK63,'[3]МЕТАЛЛОСТРОЙ Март'!AJ63:AK63,'[4]МЕТАЛЛОСТРОЙ  Апр.'!AJ63:AK63,'[5]МЕТАЛЛОСТРОЙ Май'!AJ63:AK63,'[6]МЕТАЛЛОСТРОЙ Июнь'!AJ63:AK63,'[7]МЕТАЛЛОСТРОЙ  Июль'!AJ63:AK63,'[8]МЕТАЛЛОСТРОЙ  Авг.'!AJ63:AK63,'[9]МЕТАЛЛОСТРОЙ  Сент.'!AJ63:AK63,'[10]МЕТАЛЛОСТРОЙ  Окт.'!AJ63:AK63+'[11]МЕТАЛЛОСТРОЙ  Нояб.'!AJ63:AK63,'[11]МЕТАЛЛОСТРОЙ  Нояб.'!AJ63:AK63,'[12]МЕТАЛЛОСТРОЙ  Дек.'!AJ63:AK63)</f>
        <v>0</v>
      </c>
      <c r="AL68" s="47"/>
      <c r="AM68" s="49">
        <f>SUM('[1]МЕТАЛЛОСТРОЙ Янв.'!AL63:AM63,'[2]МЕТАЛЛОСТРОЙ Февр.'!AL63:AM63,'[3]МЕТАЛЛОСТРОЙ Март'!AL63:AM63,'[4]МЕТАЛЛОСТРОЙ  Апр.'!AL63:AM63,'[5]МЕТАЛЛОСТРОЙ Май'!AL63:AM63,'[6]МЕТАЛЛОСТРОЙ Июнь'!AL63:AM63,'[7]МЕТАЛЛОСТРОЙ  Июль'!AL63:AM63,'[8]МЕТАЛЛОСТРОЙ  Авг.'!AL63:AM63,'[9]МЕТАЛЛОСТРОЙ  Сент.'!AL63:AM63,'[10]МЕТАЛЛОСТРОЙ  Окт.'!AL63:AM63+'[11]МЕТАЛЛОСТРОЙ  Нояб.'!AL63:AM63,'[11]МЕТАЛЛОСТРОЙ  Нояб.'!AL63:AM63,'[12]МЕТАЛЛОСТРОЙ  Дек.'!AL63:AM63)</f>
        <v>0</v>
      </c>
      <c r="AN68" s="55">
        <v>12.8</v>
      </c>
      <c r="AO68" s="49">
        <f>SUM('[1]МЕТАЛЛОСТРОЙ Янв.'!AN63:AO63,'[2]МЕТАЛЛОСТРОЙ Февр.'!AN63:AO63,'[3]МЕТАЛЛОСТРОЙ Март'!AN63:AO63,'[4]МЕТАЛЛОСТРОЙ  Апр.'!AN63:AO63,'[5]МЕТАЛЛОСТРОЙ Май'!AN63:AO63,'[6]МЕТАЛЛОСТРОЙ Июнь'!AN63:AO63,'[7]МЕТАЛЛОСТРОЙ  Июль'!AN63:AO63,'[8]МЕТАЛЛОСТРОЙ  Авг.'!AN63:AO63,'[9]МЕТАЛЛОСТРОЙ  Сент.'!AN63:AO63,'[10]МЕТАЛЛОСТРОЙ  Окт.'!AN63:AO63+'[11]МЕТАЛЛОСТРОЙ  Нояб.'!AN63:AO63,'[11]МЕТАЛЛОСТРОЙ  Нояб.'!AN63:AO63,'[12]МЕТАЛЛОСТРОЙ  Дек.'!AN63:AO63)</f>
        <v>1.679</v>
      </c>
      <c r="AP68" s="47"/>
      <c r="AQ68" s="49">
        <f>SUM('[1]МЕТАЛЛОСТРОЙ Янв.'!AP63:AQ63,'[2]МЕТАЛЛОСТРОЙ Февр.'!AP63:AQ63,'[3]МЕТАЛЛОСТРОЙ Март'!AP63:AQ63,'[4]МЕТАЛЛОСТРОЙ  Апр.'!AP63:AQ63,'[5]МЕТАЛЛОСТРОЙ Май'!AP63:AQ63,'[6]МЕТАЛЛОСТРОЙ Июнь'!AP63:AQ63,'[7]МЕТАЛЛОСТРОЙ  Июль'!AP63:AQ63,'[8]МЕТАЛЛОСТРОЙ  Авг.'!AP63:AQ63,'[9]МЕТАЛЛОСТРОЙ  Сент.'!AP63:AQ63,'[10]МЕТАЛЛОСТРОЙ  Окт.'!AP63:AQ63+'[11]МЕТАЛЛОСТРОЙ  Нояб.'!AP63:AQ63,'[11]МЕТАЛЛОСТРОЙ  Нояб.'!AP63:AQ63,'[12]МЕТАЛЛОСТРОЙ  Дек.'!AP63:AQ63)</f>
        <v>0</v>
      </c>
      <c r="AR68" s="47"/>
      <c r="AS68" s="49">
        <f>SUM('[1]МЕТАЛЛОСТРОЙ Янв.'!AR63:AS63,'[2]МЕТАЛЛОСТРОЙ Февр.'!AR63:AS63,'[3]МЕТАЛЛОСТРОЙ Март'!AR63:AS63,'[4]МЕТАЛЛОСТРОЙ  Апр.'!AR63:AS63,'[5]МЕТАЛЛОСТРОЙ Май'!AR63:AS63,'[6]МЕТАЛЛОСТРОЙ Июнь'!AR63:AS63,'[7]МЕТАЛЛОСТРОЙ  Июль'!AR63:AS63,'[8]МЕТАЛЛОСТРОЙ  Авг.'!AR63:AS63,'[9]МЕТАЛЛОСТРОЙ  Сент.'!AR63:AS63,'[10]МЕТАЛЛОСТРОЙ  Окт.'!AR63:AS63+'[11]МЕТАЛЛОСТРОЙ  Нояб.'!AR63:AS63,'[11]МЕТАЛЛОСТРОЙ  Нояб.'!AR63:AS63,'[12]МЕТАЛЛОСТРОЙ  Дек.'!AR63:AS63)</f>
        <v>1.6379999999999999</v>
      </c>
      <c r="AT68" s="47"/>
      <c r="AU68" s="49">
        <f>SUM('[1]МЕТАЛЛОСТРОЙ Янв.'!AT63:AU63,'[2]МЕТАЛЛОСТРОЙ Февр.'!AT63:AU63,'[3]МЕТАЛЛОСТРОЙ Март'!AT63:AU63,'[4]МЕТАЛЛОСТРОЙ  Апр.'!AT63:AU63,'[5]МЕТАЛЛОСТРОЙ Май'!AT63:AU63,'[6]МЕТАЛЛОСТРОЙ Июнь'!AT63:AU63,'[7]МЕТАЛЛОСТРОЙ  Июль'!AT63:AU63,'[8]МЕТАЛЛОСТРОЙ  Авг.'!AT63:AU63,'[9]МЕТАЛЛОСТРОЙ  Сент.'!AT63:AU63,'[10]МЕТАЛЛОСТРОЙ  Окт.'!AT63:AU63+'[11]МЕТАЛЛОСТРОЙ  Нояб.'!AT63:AU63,'[11]МЕТАЛЛОСТРОЙ  Нояб.'!AT63:AU63,'[12]МЕТАЛЛОСТРОЙ  Дек.'!AT63:AU63)</f>
        <v>26.195999999999998</v>
      </c>
      <c r="AV68" s="47"/>
      <c r="AW68" s="49">
        <f>SUM('[1]МЕТАЛЛОСТРОЙ Янв.'!AV63:AW63,'[2]МЕТАЛЛОСТРОЙ Февр.'!AV63:AW63,'[3]МЕТАЛЛОСТРОЙ Март'!AV63:AW63,'[4]МЕТАЛЛОСТРОЙ  Апр.'!AV63:AW63,'[5]МЕТАЛЛОСТРОЙ Май'!AV63:AW63,'[6]МЕТАЛЛОСТРОЙ Июнь'!AV63:AW63,'[7]МЕТАЛЛОСТРОЙ  Июль'!AV63:AW63,'[8]МЕТАЛЛОСТРОЙ  Авг.'!AV63:AW63,'[9]МЕТАЛЛОСТРОЙ  Сент.'!AV63:AW63,'[10]МЕТАЛЛОСТРОЙ  Окт.'!AV63:AW63+'[11]МЕТАЛЛОСТРОЙ  Нояб.'!AV63:AW63,'[11]МЕТАЛЛОСТРОЙ  Нояб.'!AV63:AW63,'[12]МЕТАЛЛОСТРОЙ  Дек.'!AV63:AW63)</f>
        <v>0.81899999999999995</v>
      </c>
      <c r="AX68" s="47"/>
      <c r="AY68" s="49">
        <f>SUM('[1]МЕТАЛЛОСТРОЙ Янв.'!AX63:AY63,'[2]МЕТАЛЛОСТРОЙ Февр.'!AX63:AY63,'[3]МЕТАЛЛОСТРОЙ Март'!AX63:AY63,'[4]МЕТАЛЛОСТРОЙ  Апр.'!AX63:AY63,'[5]МЕТАЛЛОСТРОЙ Май'!AX63:AY63,'[6]МЕТАЛЛОСТРОЙ Июнь'!AX63:AY63,'[7]МЕТАЛЛОСТРОЙ  Июль'!AX63:AY63,'[8]МЕТАЛЛОСТРОЙ  Авг.'!AX63:AY63,'[9]МЕТАЛЛОСТРОЙ  Сент.'!AX63:AY63,'[10]МЕТАЛЛОСТРОЙ  Окт.'!AX63:AY63+'[11]МЕТАЛЛОСТРОЙ  Нояб.'!AX63:AY63,'[11]МЕТАЛЛОСТРОЙ  Нояб.'!AX63:AY63,'[12]МЕТАЛЛОСТРОЙ  Дек.'!AX63:AY63)</f>
        <v>0</v>
      </c>
      <c r="AZ68" s="47"/>
      <c r="BA68" s="49">
        <f>SUM('[1]МЕТАЛЛОСТРОЙ Янв.'!AZ63:BA63,'[2]МЕТАЛЛОСТРОЙ Февр.'!AZ63:BA63,'[3]МЕТАЛЛОСТРОЙ Март'!AZ63:BA63,'[4]МЕТАЛЛОСТРОЙ  Апр.'!AZ63:BA63,'[5]МЕТАЛЛОСТРОЙ Май'!AZ63:BA63,'[6]МЕТАЛЛОСТРОЙ Июнь'!AZ63:BA63,'[7]МЕТАЛЛОСТРОЙ  Июль'!AZ63:BA63,'[8]МЕТАЛЛОСТРОЙ  Авг.'!AZ63:BA63,'[9]МЕТАЛЛОСТРОЙ  Сент.'!AZ63:BA63,'[10]МЕТАЛЛОСТРОЙ  Окт.'!AZ63:BA63+'[11]МЕТАЛЛОСТРОЙ  Нояб.'!AZ63:BA63,'[11]МЕТАЛЛОСТРОЙ  Нояб.'!AZ63:BA63,'[12]МЕТАЛЛОСТРОЙ  Дек.'!AZ63:BA63)</f>
        <v>2.831</v>
      </c>
      <c r="BB68" s="47"/>
      <c r="BC68" s="49">
        <f>SUM('[1]МЕТАЛЛОСТРОЙ Янв.'!BB63:BC63,'[2]МЕТАЛЛОСТРОЙ Февр.'!BB63:BC63,'[3]МЕТАЛЛОСТРОЙ Март'!BB63:BC63,'[4]МЕТАЛЛОСТРОЙ  Апр.'!BB63:BC63,'[5]МЕТАЛЛОСТРОЙ Май'!BB63:BC63,'[6]МЕТАЛЛОСТРОЙ Июнь'!BB63:BC63,'[7]МЕТАЛЛОСТРОЙ  Июль'!BB63:BC63,'[8]МЕТАЛЛОСТРОЙ  Авг.'!BB63:BC63,'[9]МЕТАЛЛОСТРОЙ  Сент.'!BB63:BC63,'[10]МЕТАЛЛОСТРОЙ  Окт.'!BB63:BC63+'[11]МЕТАЛЛОСТРОЙ  Нояб.'!BB63:BC63,'[11]МЕТАЛЛОСТРОЙ  Нояб.'!BB63:BC63,'[12]МЕТАЛЛОСТРОЙ  Дек.'!BB63:BC63)</f>
        <v>0</v>
      </c>
      <c r="BD68" s="47"/>
      <c r="BE68" s="49">
        <f>SUM('[1]МЕТАЛЛОСТРОЙ Янв.'!BD63:BE63,'[2]МЕТАЛЛОСТРОЙ Февр.'!BD63:BE63,'[3]МЕТАЛЛОСТРОЙ Март'!BD63:BE63,'[4]МЕТАЛЛОСТРОЙ  Апр.'!BD63:BE63,'[5]МЕТАЛЛОСТРОЙ Май'!BD63:BE63,'[6]МЕТАЛЛОСТРОЙ Июнь'!BD63:BE63,'[7]МЕТАЛЛОСТРОЙ  Июль'!BD63:BE63,'[8]МЕТАЛЛОСТРОЙ  Авг.'!BD63:BE63,'[9]МЕТАЛЛОСТРОЙ  Сент.'!BD63:BE63,'[10]МЕТАЛЛОСТРОЙ  Окт.'!BD63:BE63+'[11]МЕТАЛЛОСТРОЙ  Нояб.'!BD63:BE63,'[11]МЕТАЛЛОСТРОЙ  Нояб.'!BD63:BE63,'[12]МЕТАЛЛОСТРОЙ  Дек.'!BD63:BE63)</f>
        <v>0</v>
      </c>
      <c r="BF68" s="47"/>
      <c r="BG68" s="49">
        <f>SUM('[1]МЕТАЛЛОСТРОЙ Янв.'!BF63:BG63,'[2]МЕТАЛЛОСТРОЙ Февр.'!BF63:BG63,'[3]МЕТАЛЛОСТРОЙ Март'!BF63:BG63,'[4]МЕТАЛЛОСТРОЙ  Апр.'!BF63:BG63,'[5]МЕТАЛЛОСТРОЙ Май'!BF63:BG63,'[6]МЕТАЛЛОСТРОЙ Июнь'!BF63:BG63,'[7]МЕТАЛЛОСТРОЙ  Июль'!BF63:BG63,'[8]МЕТАЛЛОСТРОЙ  Авг.'!BF63:BG63,'[9]МЕТАЛЛОСТРОЙ  Сент.'!BF63:BG63,'[10]МЕТАЛЛОСТРОЙ  Окт.'!BF63:BG63+'[11]МЕТАЛЛОСТРОЙ  Нояб.'!BF63:BG63,'[11]МЕТАЛЛОСТРОЙ  Нояб.'!BF63:BG63,'[12]МЕТАЛЛОСТРОЙ  Дек.'!BF63:BG63)</f>
        <v>0</v>
      </c>
      <c r="BH68" s="47"/>
      <c r="BI68" s="49">
        <f>SUM('[1]МЕТАЛЛОСТРОЙ Янв.'!BH63:BI63,'[2]МЕТАЛЛОСТРОЙ Февр.'!BH63:BI63,'[3]МЕТАЛЛОСТРОЙ Март'!BH63:BI63,'[4]МЕТАЛЛОСТРОЙ  Апр.'!BH63:BI63,'[5]МЕТАЛЛОСТРОЙ Май'!BH63:BI63,'[6]МЕТАЛЛОСТРОЙ Июнь'!BH63:BI63,'[7]МЕТАЛЛОСТРОЙ  Июль'!BH63:BI63,'[8]МЕТАЛЛОСТРОЙ  Авг.'!BH63:BI63,'[9]МЕТАЛЛОСТРОЙ  Сент.'!BH63:BI63,'[10]МЕТАЛЛОСТРОЙ  Окт.'!BH63:BI63+'[11]МЕТАЛЛОСТРОЙ  Нояб.'!BH63:BI63,'[11]МЕТАЛЛОСТРОЙ  Нояб.'!BH63:BI63,'[12]МЕТАЛЛОСТРОЙ  Дек.'!BH63:BI63)</f>
        <v>0.73599999999999999</v>
      </c>
      <c r="BJ68" s="47"/>
      <c r="BK68" s="49">
        <f>SUM('[1]МЕТАЛЛОСТРОЙ Янв.'!BJ63:BK63,'[2]МЕТАЛЛОСТРОЙ Февр.'!BJ63:BK63,'[3]МЕТАЛЛОСТРОЙ Март'!BJ63:BK63,'[4]МЕТАЛЛОСТРОЙ  Апр.'!BJ63:BK63,'[5]МЕТАЛЛОСТРОЙ Май'!BJ63:BK63,'[6]МЕТАЛЛОСТРОЙ Июнь'!BJ63:BK63,'[7]МЕТАЛЛОСТРОЙ  Июль'!BJ63:BK63,'[8]МЕТАЛЛОСТРОЙ  Авг.'!BJ63:BK63,'[9]МЕТАЛЛОСТРОЙ  Сент.'!BJ63:BK63,'[10]МЕТАЛЛОСТРОЙ  Окт.'!BJ63:BK63+'[11]МЕТАЛЛОСТРОЙ  Нояб.'!BJ63:BK63,'[11]МЕТАЛЛОСТРОЙ  Нояб.'!BJ63:BK63,'[12]МЕТАЛЛОСТРОЙ  Дек.'!BJ63:BK63)</f>
        <v>0</v>
      </c>
      <c r="BL68" s="47"/>
      <c r="BM68" s="49">
        <f>SUM('[1]МЕТАЛЛОСТРОЙ Янв.'!BL63:BM63,'[2]МЕТАЛЛОСТРОЙ Февр.'!BL63:BM63,'[3]МЕТАЛЛОСТРОЙ Март'!BL63:BM63,'[4]МЕТАЛЛОСТРОЙ  Апр.'!BL63:BM63,'[5]МЕТАЛЛОСТРОЙ Май'!BL63:BM63,'[6]МЕТАЛЛОСТРОЙ Июнь'!BL63:BM63,'[7]МЕТАЛЛОСТРОЙ  Июль'!BL63:BM63,'[8]МЕТАЛЛОСТРОЙ  Авг.'!BL63:BM63,'[9]МЕТАЛЛОСТРОЙ  Сент.'!BL63:BM63,'[10]МЕТАЛЛОСТРОЙ  Окт.'!BL63:BM63+'[11]МЕТАЛЛОСТРОЙ  Нояб.'!BL63:BM63,'[11]МЕТАЛЛОСТРОЙ  Нояб.'!BL63:BM63,'[12]МЕТАЛЛОСТРОЙ  Дек.'!BL63:BM63)</f>
        <v>3.3170000000000002</v>
      </c>
      <c r="BN68" s="47"/>
      <c r="BO68" s="49">
        <f>SUM('[1]МЕТАЛЛОСТРОЙ Янв.'!BN63:BO63,'[2]МЕТАЛЛОСТРОЙ Февр.'!BN63:BO63,'[3]МЕТАЛЛОСТРОЙ Март'!BN63:BO63,'[4]МЕТАЛЛОСТРОЙ  Апр.'!BN63:BO63,'[5]МЕТАЛЛОСТРОЙ Май'!BN63:BO63,'[6]МЕТАЛЛОСТРОЙ Июнь'!BN63:BO63,'[7]МЕТАЛЛОСТРОЙ  Июль'!BN63:BO63,'[8]МЕТАЛЛОСТРОЙ  Авг.'!BN63:BO63,'[9]МЕТАЛЛОСТРОЙ  Сент.'!BN63:BO63,'[10]МЕТАЛЛОСТРОЙ  Окт.'!BN63:BO63+'[11]МЕТАЛЛОСТРОЙ  Нояб.'!BN63:BO63,'[11]МЕТАЛЛОСТРОЙ  Нояб.'!BN63:BO63,'[12]МЕТАЛЛОСТРОЙ  Дек.'!BN63:BO63)</f>
        <v>0</v>
      </c>
      <c r="BP68" s="47"/>
      <c r="BQ68" s="49">
        <f>SUM('[1]МЕТАЛЛОСТРОЙ Янв.'!BP63:BQ63,'[2]МЕТАЛЛОСТРОЙ Февр.'!BP63:BQ63,'[3]МЕТАЛЛОСТРОЙ Март'!BP63:BQ63,'[4]МЕТАЛЛОСТРОЙ  Апр.'!BP63:BQ63,'[5]МЕТАЛЛОСТРОЙ Май'!BP63:BQ63,'[6]МЕТАЛЛОСТРОЙ Июнь'!BP63:BQ63,'[7]МЕТАЛЛОСТРОЙ  Июль'!BP63:BQ63,'[8]МЕТАЛЛОСТРОЙ  Авг.'!BP63:BQ63,'[9]МЕТАЛЛОСТРОЙ  Сент.'!BP63:BQ63,'[10]МЕТАЛЛОСТРОЙ  Окт.'!BP63:BQ63+'[11]МЕТАЛЛОСТРОЙ  Нояб.'!BP63:BQ63,'[11]МЕТАЛЛОСТРОЙ  Нояб.'!BP63:BQ63,'[12]МЕТАЛЛОСТРОЙ  Дек.'!BP63:BQ63)</f>
        <v>0</v>
      </c>
      <c r="BR68" s="47"/>
      <c r="BS68" s="49">
        <f>SUM('[1]МЕТАЛЛОСТРОЙ Янв.'!BR63:BS63,'[2]МЕТАЛЛОСТРОЙ Февр.'!BR63:BS63,'[3]МЕТАЛЛОСТРОЙ Март'!BR63:BS63,'[4]МЕТАЛЛОСТРОЙ  Апр.'!BR63:BS63,'[5]МЕТАЛЛОСТРОЙ Май'!BR63:BS63,'[6]МЕТАЛЛОСТРОЙ Июнь'!BR63:BS63,'[7]МЕТАЛЛОСТРОЙ  Июль'!BR63:BS63,'[8]МЕТАЛЛОСТРОЙ  Авг.'!BR63:BS63,'[9]МЕТАЛЛОСТРОЙ  Сент.'!BR63:BS63,'[10]МЕТАЛЛОСТРОЙ  Окт.'!BR63:BS63+'[11]МЕТАЛЛОСТРОЙ  Нояб.'!BR63:BS63,'[11]МЕТАЛЛОСТРОЙ  Нояб.'!BR63:BS63,'[12]МЕТАЛЛОСТРОЙ  Дек.'!BR63:BS63)</f>
        <v>0</v>
      </c>
      <c r="BT68" s="47"/>
      <c r="BU68" s="49">
        <f>SUM('[1]МЕТАЛЛОСТРОЙ Янв.'!BT63:BU63,'[2]МЕТАЛЛОСТРОЙ Февр.'!BT63:BU63,'[3]МЕТАЛЛОСТРОЙ Март'!BT63:BU63,'[4]МЕТАЛЛОСТРОЙ  Апр.'!BT63:BU63,'[5]МЕТАЛЛОСТРОЙ Май'!BT63:BU63,'[6]МЕТАЛЛОСТРОЙ Июнь'!BT63:BU63,'[7]МЕТАЛЛОСТРОЙ  Июль'!BT63:BU63,'[8]МЕТАЛЛОСТРОЙ  Авг.'!BT63:BU63,'[9]МЕТАЛЛОСТРОЙ  Сент.'!BT63:BU63,'[10]МЕТАЛЛОСТРОЙ  Окт.'!BT63:BU63+'[11]МЕТАЛЛОСТРОЙ  Нояб.'!BT63:BU63,'[11]МЕТАЛЛОСТРОЙ  Нояб.'!BT63:BU63,'[12]МЕТАЛЛОСТРОЙ  Дек.'!BT63:BU63)</f>
        <v>0</v>
      </c>
      <c r="BV68" s="47"/>
      <c r="BW68" s="49">
        <f>SUM('[1]МЕТАЛЛОСТРОЙ Янв.'!BV63:BW63,'[2]МЕТАЛЛОСТРОЙ Февр.'!BV63:BW63,'[3]МЕТАЛЛОСТРОЙ Март'!BV63:BW63,'[4]МЕТАЛЛОСТРОЙ  Апр.'!BV63:BW63,'[5]МЕТАЛЛОСТРОЙ Май'!BV63:BW63,'[6]МЕТАЛЛОСТРОЙ Июнь'!BV63:BW63,'[7]МЕТАЛЛОСТРОЙ  Июль'!BV63:BW63,'[8]МЕТАЛЛОСТРОЙ  Авг.'!BV63:BW63,'[9]МЕТАЛЛОСТРОЙ  Сент.'!BV63:BW63,'[10]МЕТАЛЛОСТРОЙ  Окт.'!BV63:BW63+'[11]МЕТАЛЛОСТРОЙ  Нояб.'!BV63:BW63,'[11]МЕТАЛЛОСТРОЙ  Нояб.'!BV63:BW63,'[12]МЕТАЛЛОСТРОЙ  Дек.'!BV63:BW63)</f>
        <v>0</v>
      </c>
      <c r="BX68" s="47"/>
      <c r="BY68" s="49">
        <f>SUM('[1]МЕТАЛЛОСТРОЙ Янв.'!BX63:BY63,'[2]МЕТАЛЛОСТРОЙ Февр.'!BX63:BY63,'[3]МЕТАЛЛОСТРОЙ Март'!BX63:BY63,'[4]МЕТАЛЛОСТРОЙ  Апр.'!BX63:BY63,'[5]МЕТАЛЛОСТРОЙ Май'!BX63:BY63,'[6]МЕТАЛЛОСТРОЙ Июнь'!BX63:BY63,'[7]МЕТАЛЛОСТРОЙ  Июль'!BX63:BY63,'[8]МЕТАЛЛОСТРОЙ  Авг.'!BX63:BY63,'[9]МЕТАЛЛОСТРОЙ  Сент.'!BX63:BY63,'[10]МЕТАЛЛОСТРОЙ  Окт.'!BX63:BY63+'[11]МЕТАЛЛОСТРОЙ  Нояб.'!BX63:BY63,'[11]МЕТАЛЛОСТРОЙ  Нояб.'!BX63:BY63,'[12]МЕТАЛЛОСТРОЙ  Дек.'!BX63:BY63)</f>
        <v>0</v>
      </c>
      <c r="BZ68" s="47"/>
      <c r="CA68" s="49">
        <f>SUM('[1]МЕТАЛЛОСТРОЙ Янв.'!BZ63:CA63,'[2]МЕТАЛЛОСТРОЙ Февр.'!BZ63:CA63,'[3]МЕТАЛЛОСТРОЙ Март'!BZ63:CA63,'[4]МЕТАЛЛОСТРОЙ  Апр.'!BZ63:CA63,'[5]МЕТАЛЛОСТРОЙ Май'!BZ63:CA63,'[6]МЕТАЛЛОСТРОЙ Июнь'!BZ63:CA63,'[7]МЕТАЛЛОСТРОЙ  Июль'!BZ63:CA63,'[8]МЕТАЛЛОСТРОЙ  Авг.'!BZ63:CA63,'[9]МЕТАЛЛОСТРОЙ  Сент.'!BZ63:CA63,'[10]МЕТАЛЛОСТРОЙ  Окт.'!BZ63:CA63+'[11]МЕТАЛЛОСТРОЙ  Нояб.'!BZ63:CA63,'[11]МЕТАЛЛОСТРОЙ  Нояб.'!BZ63:CA63,'[12]МЕТАЛЛОСТРОЙ  Дек.'!BZ63:CA63)</f>
        <v>0</v>
      </c>
      <c r="CB68" s="47"/>
      <c r="CC68" s="49">
        <f>SUM('[1]МЕТАЛЛОСТРОЙ Янв.'!CB63:CC63,'[2]МЕТАЛЛОСТРОЙ Февр.'!CB63:CC63,'[3]МЕТАЛЛОСТРОЙ Март'!CB63:CC63,'[4]МЕТАЛЛОСТРОЙ  Апр.'!CB63:CC63,'[5]МЕТАЛЛОСТРОЙ Май'!CB63:CC63,'[6]МЕТАЛЛОСТРОЙ Июнь'!CB63:CC63,'[7]МЕТАЛЛОСТРОЙ  Июль'!CB63:CC63,'[8]МЕТАЛЛОСТРОЙ  Авг.'!CB63:CC63,'[9]МЕТАЛЛОСТРОЙ  Сент.'!CB63:CC63,'[10]МЕТАЛЛОСТРОЙ  Окт.'!CB63:CC63+'[11]МЕТАЛЛОСТРОЙ  Нояб.'!CB63:CC63,'[11]МЕТАЛЛОСТРОЙ  Нояб.'!CB63:CC63,'[12]МЕТАЛЛОСТРОЙ  Дек.'!CB63:CC63)</f>
        <v>0</v>
      </c>
      <c r="CD68" s="47"/>
      <c r="CE68" s="49">
        <f>SUM('[1]МЕТАЛЛОСТРОЙ Янв.'!CD63:CE63,'[2]МЕТАЛЛОСТРОЙ Февр.'!CD63:CE63,'[3]МЕТАЛЛОСТРОЙ Март'!CD63:CE63,'[4]МЕТАЛЛОСТРОЙ  Апр.'!CD63:CE63,'[5]МЕТАЛЛОСТРОЙ Май'!CD63:CE63,'[6]МЕТАЛЛОСТРОЙ Июнь'!CD63:CE63,'[7]МЕТАЛЛОСТРОЙ  Июль'!CD63:CE63,'[8]МЕТАЛЛОСТРОЙ  Авг.'!CD63:CE63,'[9]МЕТАЛЛОСТРОЙ  Сент.'!CD63:CE63,'[10]МЕТАЛЛОСТРОЙ  Окт.'!CD63:CE63+'[11]МЕТАЛЛОСТРОЙ  Нояб.'!CD63:CE63,'[11]МЕТАЛЛОСТРОЙ  Нояб.'!CD63:CE63,'[12]МЕТАЛЛОСТРОЙ  Дек.'!CD63:CE63)</f>
        <v>0</v>
      </c>
      <c r="CF68" s="47"/>
      <c r="CG68" s="49">
        <f>SUM('[1]МЕТАЛЛОСТРОЙ Янв.'!CF63:CG63,'[2]МЕТАЛЛОСТРОЙ Февр.'!CF63:CG63,'[3]МЕТАЛЛОСТРОЙ Март'!CF63:CG63,'[4]МЕТАЛЛОСТРОЙ  Апр.'!CF63:CG63,'[5]МЕТАЛЛОСТРОЙ Май'!CF63:CG63,'[6]МЕТАЛЛОСТРОЙ Июнь'!CF63:CG63,'[7]МЕТАЛЛОСТРОЙ  Июль'!CF63:CG63,'[8]МЕТАЛЛОСТРОЙ  Авг.'!CF63:CG63,'[9]МЕТАЛЛОСТРОЙ  Сент.'!CF63:CG63,'[10]МЕТАЛЛОСТРОЙ  Окт.'!CF63:CG63+'[11]МЕТАЛЛОСТРОЙ  Нояб.'!CF63:CG63,'[11]МЕТАЛЛОСТРОЙ  Нояб.'!CF63:CG63,'[12]МЕТАЛЛОСТРОЙ  Дек.'!CF63:CG63)</f>
        <v>0</v>
      </c>
      <c r="CH68" s="47"/>
      <c r="CI68" s="49">
        <f>SUM('[1]МЕТАЛЛОСТРОЙ Янв.'!CH63:CI63,'[2]МЕТАЛЛОСТРОЙ Февр.'!CH63:CI63,'[3]МЕТАЛЛОСТРОЙ Март'!CH63:CI63,'[4]МЕТАЛЛОСТРОЙ  Апр.'!CH63:CI63,'[5]МЕТАЛЛОСТРОЙ Май'!CH63:CI63,'[6]МЕТАЛЛОСТРОЙ Июнь'!CH63:CI63,'[7]МЕТАЛЛОСТРОЙ  Июль'!CH63:CI63,'[8]МЕТАЛЛОСТРОЙ  Авг.'!CH63:CI63,'[9]МЕТАЛЛОСТРОЙ  Сент.'!CH63:CI63,'[10]МЕТАЛЛОСТРОЙ  Окт.'!CH63:CI63+'[11]МЕТАЛЛОСТРОЙ  Нояб.'!CH63:CI63,'[11]МЕТАЛЛОСТРОЙ  Нояб.'!CH63:CI63,'[12]МЕТАЛЛОСТРОЙ  Дек.'!CH63:CI63)</f>
        <v>1.621</v>
      </c>
      <c r="CJ68" s="47"/>
      <c r="CK68" s="49">
        <f>SUM('[1]МЕТАЛЛОСТРОЙ Янв.'!CJ63:CK63,'[2]МЕТАЛЛОСТРОЙ Февр.'!CJ63:CK63,'[3]МЕТАЛЛОСТРОЙ Март'!CJ63:CK63,'[4]МЕТАЛЛОСТРОЙ  Апр.'!CJ63:CK63,'[5]МЕТАЛЛОСТРОЙ Май'!CJ63:CK63,'[6]МЕТАЛЛОСТРОЙ Июнь'!CJ63:CK63,'[7]МЕТАЛЛОСТРОЙ  Июль'!CJ63:CK63,'[8]МЕТАЛЛОСТРОЙ  Авг.'!CJ63:CK63,'[9]МЕТАЛЛОСТРОЙ  Сент.'!CJ63:CK63,'[10]МЕТАЛЛОСТРОЙ  Окт.'!CJ63:CK63+'[11]МЕТАЛЛОСТРОЙ  Нояб.'!CJ63:CK63,'[11]МЕТАЛЛОСТРОЙ  Нояб.'!CJ63:CK63,'[12]МЕТАЛЛОСТРОЙ  Дек.'!CJ63:CK63)</f>
        <v>0</v>
      </c>
      <c r="CL68" s="47"/>
      <c r="CM68" s="49">
        <f>SUM('[1]МЕТАЛЛОСТРОЙ Янв.'!CL63:CM63,'[2]МЕТАЛЛОСТРОЙ Февр.'!CL63:CM63,'[3]МЕТАЛЛОСТРОЙ Март'!CL63:CM63,'[4]МЕТАЛЛОСТРОЙ  Апр.'!CL63:CM63,'[5]МЕТАЛЛОСТРОЙ Май'!CL63:CM63,'[6]МЕТАЛЛОСТРОЙ Июнь'!CL63:CM63,'[7]МЕТАЛЛОСТРОЙ  Июль'!CL63:CM63,'[8]МЕТАЛЛОСТРОЙ  Авг.'!CL63:CM63,'[9]МЕТАЛЛОСТРОЙ  Сент.'!CL63:CM63,'[10]МЕТАЛЛОСТРОЙ  Окт.'!CL63:CM63+'[11]МЕТАЛЛОСТРОЙ  Нояб.'!CL63:CM63,'[11]МЕТАЛЛОСТРОЙ  Нояб.'!CL63:CM63,'[12]МЕТАЛЛОСТРОЙ  Дек.'!CL63:CM63)</f>
        <v>31.292000000000002</v>
      </c>
      <c r="CN68" s="47"/>
      <c r="CO68" s="49">
        <f>SUM('[1]МЕТАЛЛОСТРОЙ Янв.'!CN63:CO63,'[2]МЕТАЛЛОСТРОЙ Февр.'!CN63:CO63,'[3]МЕТАЛЛОСТРОЙ Март'!CN63:CO63,'[4]МЕТАЛЛОСТРОЙ  Апр.'!CN63:CO63,'[5]МЕТАЛЛОСТРОЙ Май'!CN63:CO63,'[6]МЕТАЛЛОСТРОЙ Июнь'!CN63:CO63,'[7]МЕТАЛЛОСТРОЙ  Июль'!CN63:CO63,'[8]МЕТАЛЛОСТРОЙ  Авг.'!CN63:CO63,'[9]МЕТАЛЛОСТРОЙ  Сент.'!CN63:CO63,'[10]МЕТАЛЛОСТРОЙ  Окт.'!CN63:CO63+'[11]МЕТАЛЛОСТРОЙ  Нояб.'!CN63:CO63,'[11]МЕТАЛЛОСТРОЙ  Нояб.'!CN63:CO63,'[12]МЕТАЛЛОСТРОЙ  Дек.'!CN63:CO63)</f>
        <v>0.40899999999999997</v>
      </c>
      <c r="CQ68" s="94"/>
    </row>
    <row r="69" spans="1:95" ht="15.95" customHeight="1" x14ac:dyDescent="0.25">
      <c r="A69" s="216" t="s">
        <v>75</v>
      </c>
      <c r="B69" s="230" t="s">
        <v>43</v>
      </c>
      <c r="C69" s="22" t="s">
        <v>10</v>
      </c>
      <c r="D69" s="47"/>
      <c r="E69" s="49">
        <f>SUM('[1]МЕТАЛЛОСТРОЙ Янв.'!D64:E64,'[2]МЕТАЛЛОСТРОЙ Февр.'!D64:E64,'[3]МЕТАЛЛОСТРОЙ Март'!D64:E64,'[4]МЕТАЛЛОСТРОЙ  Апр.'!D64:E64,'[5]МЕТАЛЛОСТРОЙ Май'!D64:E64,'[6]МЕТАЛЛОСТРОЙ Июнь'!D64:E64,'[7]МЕТАЛЛОСТРОЙ  Июль'!D64:E64,'[8]МЕТАЛЛОСТРОЙ  Авг.'!D64:E64,'[9]МЕТАЛЛОСТРОЙ  Сент.'!D64:E64,'[10]МЕТАЛЛОСТРОЙ  Окт.'!D64:E64+'[11]МЕТАЛЛОСТРОЙ  Нояб.'!D64:E64,'[11]МЕТАЛЛОСТРОЙ  Нояб.'!D64:E64,'[12]МЕТАЛЛОСТРОЙ  Дек.'!D64:E64)</f>
        <v>0</v>
      </c>
      <c r="F69" s="47"/>
      <c r="G69" s="49">
        <f>SUM('[1]МЕТАЛЛОСТРОЙ Янв.'!F64:G64,'[2]МЕТАЛЛОСТРОЙ Февр.'!F64:G64,'[3]МЕТАЛЛОСТРОЙ Март'!F64:G64,'[4]МЕТАЛЛОСТРОЙ  Апр.'!F64:G64,'[5]МЕТАЛЛОСТРОЙ Май'!F64:G64,'[6]МЕТАЛЛОСТРОЙ Июнь'!F64:G64,'[7]МЕТАЛЛОСТРОЙ  Июль'!F64:G64,'[8]МЕТАЛЛОСТРОЙ  Авг.'!F64:G64,'[9]МЕТАЛЛОСТРОЙ  Сент.'!F64:G64,'[10]МЕТАЛЛОСТРОЙ  Окт.'!F64:G64+'[11]МЕТАЛЛОСТРОЙ  Нояб.'!F64:G64,'[11]МЕТАЛЛОСТРОЙ  Нояб.'!F64:G64,'[12]МЕТАЛЛОСТРОЙ  Дек.'!F64:G64)</f>
        <v>0</v>
      </c>
      <c r="H69" s="47"/>
      <c r="I69" s="49">
        <f>SUM('[1]МЕТАЛЛОСТРОЙ Янв.'!H64:I64,'[2]МЕТАЛЛОСТРОЙ Февр.'!H64:I64,'[3]МЕТАЛЛОСТРОЙ Март'!H64:I64,'[4]МЕТАЛЛОСТРОЙ  Апр.'!H64:I64,'[5]МЕТАЛЛОСТРОЙ Май'!H64:I64,'[6]МЕТАЛЛОСТРОЙ Июнь'!H64:I64,'[7]МЕТАЛЛОСТРОЙ  Июль'!H64:I64,'[8]МЕТАЛЛОСТРОЙ  Авг.'!H64:I64,'[9]МЕТАЛЛОСТРОЙ  Сент.'!H64:I64,'[10]МЕТАЛЛОСТРОЙ  Окт.'!H64:I64+'[11]МЕТАЛЛОСТРОЙ  Нояб.'!H64:I64,'[11]МЕТАЛЛОСТРОЙ  Нояб.'!H64:I64,'[12]МЕТАЛЛОСТРОЙ  Дек.'!H64:I64)</f>
        <v>1</v>
      </c>
      <c r="J69" s="47"/>
      <c r="K69" s="49">
        <f>SUM('[1]МЕТАЛЛОСТРОЙ Янв.'!J64:K64,'[2]МЕТАЛЛОСТРОЙ Февр.'!J64:K64,'[3]МЕТАЛЛОСТРОЙ Март'!J64:K64,'[4]МЕТАЛЛОСТРОЙ  Апр.'!J64:K64,'[5]МЕТАЛЛОСТРОЙ Май'!J64:K64,'[6]МЕТАЛЛОСТРОЙ Июнь'!J64:K64,'[7]МЕТАЛЛОСТРОЙ  Июль'!J64:K64,'[8]МЕТАЛЛОСТРОЙ  Авг.'!J64:K64,'[9]МЕТАЛЛОСТРОЙ  Сент.'!J64:K64,'[10]МЕТАЛЛОСТРОЙ  Окт.'!J64:K64+'[11]МЕТАЛЛОСТРОЙ  Нояб.'!J64:K64,'[11]МЕТАЛЛОСТРОЙ  Нояб.'!J64:K64,'[12]МЕТАЛЛОСТРОЙ  Дек.'!J64:K64)</f>
        <v>0</v>
      </c>
      <c r="L69" s="47"/>
      <c r="M69" s="49">
        <f>SUM('[1]МЕТАЛЛОСТРОЙ Янв.'!L64:M64,'[2]МЕТАЛЛОСТРОЙ Февр.'!L64:M64,'[3]МЕТАЛЛОСТРОЙ Март'!L64:M64,'[4]МЕТАЛЛОСТРОЙ  Апр.'!L64:M64,'[5]МЕТАЛЛОСТРОЙ Май'!L64:M64,'[6]МЕТАЛЛОСТРОЙ Июнь'!L64:M64,'[7]МЕТАЛЛОСТРОЙ  Июль'!L64:M64,'[8]МЕТАЛЛОСТРОЙ  Авг.'!L64:M64,'[9]МЕТАЛЛОСТРОЙ  Сент.'!L64:M64,'[10]МЕТАЛЛОСТРОЙ  Окт.'!L64:M64+'[11]МЕТАЛЛОСТРОЙ  Нояб.'!L64:M64,'[11]МЕТАЛЛОСТРОЙ  Нояб.'!L64:M64,'[12]МЕТАЛЛОСТРОЙ  Дек.'!L64:M64)</f>
        <v>0</v>
      </c>
      <c r="N69" s="47"/>
      <c r="O69" s="49">
        <f>SUM('[1]МЕТАЛЛОСТРОЙ Янв.'!N64:O64,'[2]МЕТАЛЛОСТРОЙ Февр.'!N64:O64,'[3]МЕТАЛЛОСТРОЙ Март'!N64:O64,'[4]МЕТАЛЛОСТРОЙ  Апр.'!N64:O64,'[5]МЕТАЛЛОСТРОЙ Май'!N64:O64,'[6]МЕТАЛЛОСТРОЙ Июнь'!N64:O64,'[7]МЕТАЛЛОСТРОЙ  Июль'!N64:O64,'[8]МЕТАЛЛОСТРОЙ  Авг.'!N64:O64,'[9]МЕТАЛЛОСТРОЙ  Сент.'!N64:O64,'[10]МЕТАЛЛОСТРОЙ  Окт.'!N64:O64+'[11]МЕТАЛЛОСТРОЙ  Нояб.'!N64:O64,'[11]МЕТАЛЛОСТРОЙ  Нояб.'!N64:O64,'[12]МЕТАЛЛОСТРОЙ  Дек.'!N64:O64)</f>
        <v>1</v>
      </c>
      <c r="P69" s="47"/>
      <c r="Q69" s="49">
        <f>SUM('[1]МЕТАЛЛОСТРОЙ Янв.'!P64:Q64,'[2]МЕТАЛЛОСТРОЙ Февр.'!P64:Q64,'[3]МЕТАЛЛОСТРОЙ Март'!P64:Q64,'[4]МЕТАЛЛОСТРОЙ  Апр.'!P64:Q64,'[5]МЕТАЛЛОСТРОЙ Май'!P64:Q64,'[6]МЕТАЛЛОСТРОЙ Июнь'!P64:Q64,'[7]МЕТАЛЛОСТРОЙ  Июль'!P64:Q64,'[8]МЕТАЛЛОСТРОЙ  Авг.'!P64:Q64,'[9]МЕТАЛЛОСТРОЙ  Сент.'!P64:Q64,'[10]МЕТАЛЛОСТРОЙ  Окт.'!P64:Q64+'[11]МЕТАЛЛОСТРОЙ  Нояб.'!P64:Q64,'[11]МЕТАЛЛОСТРОЙ  Нояб.'!P64:Q64,'[12]МЕТАЛЛОСТРОЙ  Дек.'!P64:Q64)</f>
        <v>0</v>
      </c>
      <c r="R69" s="47"/>
      <c r="S69" s="49">
        <f>SUM('[1]МЕТАЛЛОСТРОЙ Янв.'!R64:S64,'[2]МЕТАЛЛОСТРОЙ Февр.'!R64:S64,'[3]МЕТАЛЛОСТРОЙ Март'!R64:S64,'[4]МЕТАЛЛОСТРОЙ  Апр.'!R64:S64,'[5]МЕТАЛЛОСТРОЙ Май'!R64:S64,'[6]МЕТАЛЛОСТРОЙ Июнь'!R64:S64,'[7]МЕТАЛЛОСТРОЙ  Июль'!R64:S64,'[8]МЕТАЛЛОСТРОЙ  Авг.'!R64:S64,'[9]МЕТАЛЛОСТРОЙ  Сент.'!R64:S64,'[10]МЕТАЛЛОСТРОЙ  Окт.'!R64:S64+'[11]МЕТАЛЛОСТРОЙ  Нояб.'!R64:S64,'[11]МЕТАЛЛОСТРОЙ  Нояб.'!R64:S64,'[12]МЕТАЛЛОСТРОЙ  Дек.'!R64:S64)</f>
        <v>0</v>
      </c>
      <c r="T69" s="47"/>
      <c r="U69" s="49">
        <f>SUM('[1]МЕТАЛЛОСТРОЙ Янв.'!T64:U64,'[2]МЕТАЛЛОСТРОЙ Февр.'!T64:U64,'[3]МЕТАЛЛОСТРОЙ Март'!T64:U64,'[4]МЕТАЛЛОСТРОЙ  Апр.'!T64:U64,'[5]МЕТАЛЛОСТРОЙ Май'!T64:U64,'[6]МЕТАЛЛОСТРОЙ Июнь'!T64:U64,'[7]МЕТАЛЛОСТРОЙ  Июль'!T64:U64,'[8]МЕТАЛЛОСТРОЙ  Авг.'!T64:U64,'[9]МЕТАЛЛОСТРОЙ  Сент.'!T64:U64,'[10]МЕТАЛЛОСТРОЙ  Окт.'!T64:U64+'[11]МЕТАЛЛОСТРОЙ  Нояб.'!T64:U64,'[11]МЕТАЛЛОСТРОЙ  Нояб.'!T64:U64,'[12]МЕТАЛЛОСТРОЙ  Дек.'!T64:U64)</f>
        <v>0</v>
      </c>
      <c r="V69" s="47"/>
      <c r="W69" s="49">
        <f>SUM('[1]МЕТАЛЛОСТРОЙ Янв.'!V64:W64,'[2]МЕТАЛЛОСТРОЙ Февр.'!V64:W64,'[3]МЕТАЛЛОСТРОЙ Март'!V64:W64,'[4]МЕТАЛЛОСТРОЙ  Апр.'!V64:W64,'[5]МЕТАЛЛОСТРОЙ Май'!V64:W64,'[6]МЕТАЛЛОСТРОЙ Июнь'!V64:W64,'[7]МЕТАЛЛОСТРОЙ  Июль'!V64:W64,'[8]МЕТАЛЛОСТРОЙ  Авг.'!V64:W64,'[9]МЕТАЛЛОСТРОЙ  Сент.'!V64:W64,'[10]МЕТАЛЛОСТРОЙ  Окт.'!V64:W64+'[11]МЕТАЛЛОСТРОЙ  Нояб.'!V64:W64,'[11]МЕТАЛЛОСТРОЙ  Нояб.'!V64:W64,'[12]МЕТАЛЛОСТРОЙ  Дек.'!V64:W64)</f>
        <v>0</v>
      </c>
      <c r="X69" s="47"/>
      <c r="Y69" s="49">
        <f>SUM('[1]МЕТАЛЛОСТРОЙ Янв.'!X64:Y64,'[2]МЕТАЛЛОСТРОЙ Февр.'!X64:Y64,'[3]МЕТАЛЛОСТРОЙ Март'!X64:Y64,'[4]МЕТАЛЛОСТРОЙ  Апр.'!X64:Y64,'[5]МЕТАЛЛОСТРОЙ Май'!X64:Y64,'[6]МЕТАЛЛОСТРОЙ Июнь'!X64:Y64,'[7]МЕТАЛЛОСТРОЙ  Июль'!X64:Y64,'[8]МЕТАЛЛОСТРОЙ  Авг.'!X64:Y64,'[9]МЕТАЛЛОСТРОЙ  Сент.'!X64:Y64,'[10]МЕТАЛЛОСТРОЙ  Окт.'!X64:Y64+'[11]МЕТАЛЛОСТРОЙ  Нояб.'!X64:Y64,'[11]МЕТАЛЛОСТРОЙ  Нояб.'!X64:Y64,'[12]МЕТАЛЛОСТРОЙ  Дек.'!X64:Y64)</f>
        <v>2</v>
      </c>
      <c r="Z69" s="47"/>
      <c r="AA69" s="49">
        <f>SUM('[1]МЕТАЛЛОСТРОЙ Янв.'!Z64:AA64,'[2]МЕТАЛЛОСТРОЙ Февр.'!Z64:AA64,'[3]МЕТАЛЛОСТРОЙ Март'!Z64:AA64,'[4]МЕТАЛЛОСТРОЙ  Апр.'!Z64:AA64,'[5]МЕТАЛЛОСТРОЙ Май'!Z64:AA64,'[6]МЕТАЛЛОСТРОЙ Июнь'!Z64:AA64,'[7]МЕТАЛЛОСТРОЙ  Июль'!Z64:AA64,'[8]МЕТАЛЛОСТРОЙ  Авг.'!Z64:AA64,'[9]МЕТАЛЛОСТРОЙ  Сент.'!Z64:AA64,'[10]МЕТАЛЛОСТРОЙ  Окт.'!Z64:AA64+'[11]МЕТАЛЛОСТРОЙ  Нояб.'!Z64:AA64,'[11]МЕТАЛЛОСТРОЙ  Нояб.'!Z64:AA64,'[12]МЕТАЛЛОСТРОЙ  Дек.'!Z64:AA64)</f>
        <v>0</v>
      </c>
      <c r="AB69" s="47"/>
      <c r="AC69" s="49">
        <f>SUM('[1]МЕТАЛЛОСТРОЙ Янв.'!AB64:AC64,'[2]МЕТАЛЛОСТРОЙ Февр.'!AB64:AC64,'[3]МЕТАЛЛОСТРОЙ Март'!AB64:AC64,'[4]МЕТАЛЛОСТРОЙ  Апр.'!AB64:AC64,'[5]МЕТАЛЛОСТРОЙ Май'!AB64:AC64,'[6]МЕТАЛЛОСТРОЙ Июнь'!AB64:AC64,'[7]МЕТАЛЛОСТРОЙ  Июль'!AB64:AC64,'[8]МЕТАЛЛОСТРОЙ  Авг.'!AB64:AC64,'[9]МЕТАЛЛОСТРОЙ  Сент.'!AB64:AC64,'[10]МЕТАЛЛОСТРОЙ  Окт.'!AB64:AC64+'[11]МЕТАЛЛОСТРОЙ  Нояб.'!AB64:AC64,'[11]МЕТАЛЛОСТРОЙ  Нояб.'!AB64:AC64,'[12]МЕТАЛЛОСТРОЙ  Дек.'!AB64:AC64)</f>
        <v>0</v>
      </c>
      <c r="AD69" s="47"/>
      <c r="AE69" s="49">
        <f>SUM('[1]МЕТАЛЛОСТРОЙ Янв.'!AD64:AE64,'[2]МЕТАЛЛОСТРОЙ Февр.'!AD64:AE64,'[3]МЕТАЛЛОСТРОЙ Март'!AD64:AE64,'[4]МЕТАЛЛОСТРОЙ  Апр.'!AD64:AE64,'[5]МЕТАЛЛОСТРОЙ Май'!AD64:AE64,'[6]МЕТАЛЛОСТРОЙ Июнь'!AD64:AE64,'[7]МЕТАЛЛОСТРОЙ  Июль'!AD64:AE64,'[8]МЕТАЛЛОСТРОЙ  Авг.'!AD64:AE64,'[9]МЕТАЛЛОСТРОЙ  Сент.'!AD64:AE64,'[10]МЕТАЛЛОСТРОЙ  Окт.'!AD64:AE64+'[11]МЕТАЛЛОСТРОЙ  Нояб.'!AD64:AE64,'[11]МЕТАЛЛОСТРОЙ  Нояб.'!AD64:AE64,'[12]МЕТАЛЛОСТРОЙ  Дек.'!AD64:AE64)</f>
        <v>0</v>
      </c>
      <c r="AF69" s="47"/>
      <c r="AG69" s="49">
        <f>SUM('[1]МЕТАЛЛОСТРОЙ Янв.'!AF64:AG64,'[2]МЕТАЛЛОСТРОЙ Февр.'!AF64:AG64,'[3]МЕТАЛЛОСТРОЙ Март'!AF64:AG64,'[4]МЕТАЛЛОСТРОЙ  Апр.'!AF64:AG64,'[5]МЕТАЛЛОСТРОЙ Май'!AF64:AG64,'[6]МЕТАЛЛОСТРОЙ Июнь'!AF64:AG64,'[7]МЕТАЛЛОСТРОЙ  Июль'!AF64:AG64,'[8]МЕТАЛЛОСТРОЙ  Авг.'!AF64:AG64,'[9]МЕТАЛЛОСТРОЙ  Сент.'!AF64:AG64,'[10]МЕТАЛЛОСТРОЙ  Окт.'!AF64:AG64+'[11]МЕТАЛЛОСТРОЙ  Нояб.'!AF64:AG64,'[11]МЕТАЛЛОСТРОЙ  Нояб.'!AF64:AG64,'[12]МЕТАЛЛОСТРОЙ  Дек.'!AF64:AG64)</f>
        <v>0</v>
      </c>
      <c r="AH69" s="47"/>
      <c r="AI69" s="49">
        <f>SUM('[1]МЕТАЛЛОСТРОЙ Янв.'!AH64:AI64,'[2]МЕТАЛЛОСТРОЙ Февр.'!AH64:AI64,'[3]МЕТАЛЛОСТРОЙ Март'!AH64:AI64,'[4]МЕТАЛЛОСТРОЙ  Апр.'!AH64:AI64,'[5]МЕТАЛЛОСТРОЙ Май'!AH64:AI64,'[6]МЕТАЛЛОСТРОЙ Июнь'!AH64:AI64,'[7]МЕТАЛЛОСТРОЙ  Июль'!AH64:AI64,'[8]МЕТАЛЛОСТРОЙ  Авг.'!AH64:AI64,'[9]МЕТАЛЛОСТРОЙ  Сент.'!AH64:AI64,'[10]МЕТАЛЛОСТРОЙ  Окт.'!AH64:AI64+'[11]МЕТАЛЛОСТРОЙ  Нояб.'!AH64:AI64,'[11]МЕТАЛЛОСТРОЙ  Нояб.'!AH64:AI64,'[12]МЕТАЛЛОСТРОЙ  Дек.'!AH64:AI64)</f>
        <v>0</v>
      </c>
      <c r="AJ69" s="47"/>
      <c r="AK69" s="49">
        <f>SUM('[1]МЕТАЛЛОСТРОЙ Янв.'!AJ64:AK64,'[2]МЕТАЛЛОСТРОЙ Февр.'!AJ64:AK64,'[3]МЕТАЛЛОСТРОЙ Март'!AJ64:AK64,'[4]МЕТАЛЛОСТРОЙ  Апр.'!AJ64:AK64,'[5]МЕТАЛЛОСТРОЙ Май'!AJ64:AK64,'[6]МЕТАЛЛОСТРОЙ Июнь'!AJ64:AK64,'[7]МЕТАЛЛОСТРОЙ  Июль'!AJ64:AK64,'[8]МЕТАЛЛОСТРОЙ  Авг.'!AJ64:AK64,'[9]МЕТАЛЛОСТРОЙ  Сент.'!AJ64:AK64,'[10]МЕТАЛЛОСТРОЙ  Окт.'!AJ64:AK64+'[11]МЕТАЛЛОСТРОЙ  Нояб.'!AJ64:AK64,'[11]МЕТАЛЛОСТРОЙ  Нояб.'!AJ64:AK64,'[12]МЕТАЛЛОСТРОЙ  Дек.'!AJ64:AK64)</f>
        <v>0</v>
      </c>
      <c r="AL69" s="47"/>
      <c r="AM69" s="49">
        <f>SUM('[1]МЕТАЛЛОСТРОЙ Янв.'!AL64:AM64,'[2]МЕТАЛЛОСТРОЙ Февр.'!AL64:AM64,'[3]МЕТАЛЛОСТРОЙ Март'!AL64:AM64,'[4]МЕТАЛЛОСТРОЙ  Апр.'!AL64:AM64,'[5]МЕТАЛЛОСТРОЙ Май'!AL64:AM64,'[6]МЕТАЛЛОСТРОЙ Июнь'!AL64:AM64,'[7]МЕТАЛЛОСТРОЙ  Июль'!AL64:AM64,'[8]МЕТАЛЛОСТРОЙ  Авг.'!AL64:AM64,'[9]МЕТАЛЛОСТРОЙ  Сент.'!AL64:AM64,'[10]МЕТАЛЛОСТРОЙ  Окт.'!AL64:AM64+'[11]МЕТАЛЛОСТРОЙ  Нояб.'!AL64:AM64,'[11]МЕТАЛЛОСТРОЙ  Нояб.'!AL64:AM64,'[12]МЕТАЛЛОСТРОЙ  Дек.'!AL64:AM64)</f>
        <v>0</v>
      </c>
      <c r="AN69" s="47"/>
      <c r="AO69" s="49">
        <f>SUM('[1]МЕТАЛЛОСТРОЙ Янв.'!AN64:AO64,'[2]МЕТАЛЛОСТРОЙ Февр.'!AN64:AO64,'[3]МЕТАЛЛОСТРОЙ Март'!AN64:AO64,'[4]МЕТАЛЛОСТРОЙ  Апр.'!AN64:AO64,'[5]МЕТАЛЛОСТРОЙ Май'!AN64:AO64,'[6]МЕТАЛЛОСТРОЙ Июнь'!AN64:AO64,'[7]МЕТАЛЛОСТРОЙ  Июль'!AN64:AO64,'[8]МЕТАЛЛОСТРОЙ  Авг.'!AN64:AO64,'[9]МЕТАЛЛОСТРОЙ  Сент.'!AN64:AO64,'[10]МЕТАЛЛОСТРОЙ  Окт.'!AN64:AO64+'[11]МЕТАЛЛОСТРОЙ  Нояб.'!AN64:AO64,'[11]МЕТАЛЛОСТРОЙ  Нояб.'!AN64:AO64,'[12]МЕТАЛЛОСТРОЙ  Дек.'!AN64:AO64)</f>
        <v>3</v>
      </c>
      <c r="AP69" s="47"/>
      <c r="AQ69" s="49">
        <f>SUM('[1]МЕТАЛЛОСТРОЙ Янв.'!AP64:AQ64,'[2]МЕТАЛЛОСТРОЙ Февр.'!AP64:AQ64,'[3]МЕТАЛЛОСТРОЙ Март'!AP64:AQ64,'[4]МЕТАЛЛОСТРОЙ  Апр.'!AP64:AQ64,'[5]МЕТАЛЛОСТРОЙ Май'!AP64:AQ64,'[6]МЕТАЛЛОСТРОЙ Июнь'!AP64:AQ64,'[7]МЕТАЛЛОСТРОЙ  Июль'!AP64:AQ64,'[8]МЕТАЛЛОСТРОЙ  Авг.'!AP64:AQ64,'[9]МЕТАЛЛОСТРОЙ  Сент.'!AP64:AQ64,'[10]МЕТАЛЛОСТРОЙ  Окт.'!AP64:AQ64+'[11]МЕТАЛЛОСТРОЙ  Нояб.'!AP64:AQ64,'[11]МЕТАЛЛОСТРОЙ  Нояб.'!AP64:AQ64,'[12]МЕТАЛЛОСТРОЙ  Дек.'!AP64:AQ64)</f>
        <v>1</v>
      </c>
      <c r="AR69" s="47"/>
      <c r="AS69" s="49">
        <f>SUM('[1]МЕТАЛЛОСТРОЙ Янв.'!AR64:AS64,'[2]МЕТАЛЛОСТРОЙ Февр.'!AR64:AS64,'[3]МЕТАЛЛОСТРОЙ Март'!AR64:AS64,'[4]МЕТАЛЛОСТРОЙ  Апр.'!AR64:AS64,'[5]МЕТАЛЛОСТРОЙ Май'!AR64:AS64,'[6]МЕТАЛЛОСТРОЙ Июнь'!AR64:AS64,'[7]МЕТАЛЛОСТРОЙ  Июль'!AR64:AS64,'[8]МЕТАЛЛОСТРОЙ  Авг.'!AR64:AS64,'[9]МЕТАЛЛОСТРОЙ  Сент.'!AR64:AS64,'[10]МЕТАЛЛОСТРОЙ  Окт.'!AR64:AS64+'[11]МЕТАЛЛОСТРОЙ  Нояб.'!AR64:AS64,'[11]МЕТАЛЛОСТРОЙ  Нояб.'!AR64:AS64,'[12]МЕТАЛЛОСТРОЙ  Дек.'!AR64:AS64)</f>
        <v>0</v>
      </c>
      <c r="AT69" s="47"/>
      <c r="AU69" s="49">
        <f>SUM('[1]МЕТАЛЛОСТРОЙ Янв.'!AT64:AU64,'[2]МЕТАЛЛОСТРОЙ Февр.'!AT64:AU64,'[3]МЕТАЛЛОСТРОЙ Март'!AT64:AU64,'[4]МЕТАЛЛОСТРОЙ  Апр.'!AT64:AU64,'[5]МЕТАЛЛОСТРОЙ Май'!AT64:AU64,'[6]МЕТАЛЛОСТРОЙ Июнь'!AT64:AU64,'[7]МЕТАЛЛОСТРОЙ  Июль'!AT64:AU64,'[8]МЕТАЛЛОСТРОЙ  Авг.'!AT64:AU64,'[9]МЕТАЛЛОСТРОЙ  Сент.'!AT64:AU64,'[10]МЕТАЛЛОСТРОЙ  Окт.'!AT64:AU64+'[11]МЕТАЛЛОСТРОЙ  Нояб.'!AT64:AU64,'[11]МЕТАЛЛОСТРОЙ  Нояб.'!AT64:AU64,'[12]МЕТАЛЛОСТРОЙ  Дек.'!AT64:AU64)</f>
        <v>0</v>
      </c>
      <c r="AV69" s="47"/>
      <c r="AW69" s="49">
        <f>SUM('[1]МЕТАЛЛОСТРОЙ Янв.'!AV64:AW64,'[2]МЕТАЛЛОСТРОЙ Февр.'!AV64:AW64,'[3]МЕТАЛЛОСТРОЙ Март'!AV64:AW64,'[4]МЕТАЛЛОСТРОЙ  Апр.'!AV64:AW64,'[5]МЕТАЛЛОСТРОЙ Май'!AV64:AW64,'[6]МЕТАЛЛОСТРОЙ Июнь'!AV64:AW64,'[7]МЕТАЛЛОСТРОЙ  Июль'!AV64:AW64,'[8]МЕТАЛЛОСТРОЙ  Авг.'!AV64:AW64,'[9]МЕТАЛЛОСТРОЙ  Сент.'!AV64:AW64,'[10]МЕТАЛЛОСТРОЙ  Окт.'!AV64:AW64+'[11]МЕТАЛЛОСТРОЙ  Нояб.'!AV64:AW64,'[11]МЕТАЛЛОСТРОЙ  Нояб.'!AV64:AW64,'[12]МЕТАЛЛОСТРОЙ  Дек.'!AV64:AW64)</f>
        <v>0</v>
      </c>
      <c r="AX69" s="47"/>
      <c r="AY69" s="49">
        <f>SUM('[1]МЕТАЛЛОСТРОЙ Янв.'!AX64:AY64,'[2]МЕТАЛЛОСТРОЙ Февр.'!AX64:AY64,'[3]МЕТАЛЛОСТРОЙ Март'!AX64:AY64,'[4]МЕТАЛЛОСТРОЙ  Апр.'!AX64:AY64,'[5]МЕТАЛЛОСТРОЙ Май'!AX64:AY64,'[6]МЕТАЛЛОСТРОЙ Июнь'!AX64:AY64,'[7]МЕТАЛЛОСТРОЙ  Июль'!AX64:AY64,'[8]МЕТАЛЛОСТРОЙ  Авг.'!AX64:AY64,'[9]МЕТАЛЛОСТРОЙ  Сент.'!AX64:AY64,'[10]МЕТАЛЛОСТРОЙ  Окт.'!AX64:AY64+'[11]МЕТАЛЛОСТРОЙ  Нояб.'!AX64:AY64,'[11]МЕТАЛЛОСТРОЙ  Нояб.'!AX64:AY64,'[12]МЕТАЛЛОСТРОЙ  Дек.'!AX64:AY64)</f>
        <v>0</v>
      </c>
      <c r="AZ69" s="47"/>
      <c r="BA69" s="49">
        <f>SUM('[1]МЕТАЛЛОСТРОЙ Янв.'!AZ64:BA64,'[2]МЕТАЛЛОСТРОЙ Февр.'!AZ64:BA64,'[3]МЕТАЛЛОСТРОЙ Март'!AZ64:BA64,'[4]МЕТАЛЛОСТРОЙ  Апр.'!AZ64:BA64,'[5]МЕТАЛЛОСТРОЙ Май'!AZ64:BA64,'[6]МЕТАЛЛОСТРОЙ Июнь'!AZ64:BA64,'[7]МЕТАЛЛОСТРОЙ  Июль'!AZ64:BA64,'[8]МЕТАЛЛОСТРОЙ  Авг.'!AZ64:BA64,'[9]МЕТАЛЛОСТРОЙ  Сент.'!AZ64:BA64,'[10]МЕТАЛЛОСТРОЙ  Окт.'!AZ64:BA64+'[11]МЕТАЛЛОСТРОЙ  Нояб.'!AZ64:BA64,'[11]МЕТАЛЛОСТРОЙ  Нояб.'!AZ64:BA64,'[12]МЕТАЛЛОСТРОЙ  Дек.'!AZ64:BA64)</f>
        <v>2</v>
      </c>
      <c r="BB69" s="47"/>
      <c r="BC69" s="49">
        <f>SUM('[1]МЕТАЛЛОСТРОЙ Янв.'!BB64:BC64,'[2]МЕТАЛЛОСТРОЙ Февр.'!BB64:BC64,'[3]МЕТАЛЛОСТРОЙ Март'!BB64:BC64,'[4]МЕТАЛЛОСТРОЙ  Апр.'!BB64:BC64,'[5]МЕТАЛЛОСТРОЙ Май'!BB64:BC64,'[6]МЕТАЛЛОСТРОЙ Июнь'!BB64:BC64,'[7]МЕТАЛЛОСТРОЙ  Июль'!BB64:BC64,'[8]МЕТАЛЛОСТРОЙ  Авг.'!BB64:BC64,'[9]МЕТАЛЛОСТРОЙ  Сент.'!BB64:BC64,'[10]МЕТАЛЛОСТРОЙ  Окт.'!BB64:BC64+'[11]МЕТАЛЛОСТРОЙ  Нояб.'!BB64:BC64,'[11]МЕТАЛЛОСТРОЙ  Нояб.'!BB64:BC64,'[12]МЕТАЛЛОСТРОЙ  Дек.'!BB64:BC64)</f>
        <v>0</v>
      </c>
      <c r="BD69" s="47"/>
      <c r="BE69" s="49">
        <f>SUM('[1]МЕТАЛЛОСТРОЙ Янв.'!BD64:BE64,'[2]МЕТАЛЛОСТРОЙ Февр.'!BD64:BE64,'[3]МЕТАЛЛОСТРОЙ Март'!BD64:BE64,'[4]МЕТАЛЛОСТРОЙ  Апр.'!BD64:BE64,'[5]МЕТАЛЛОСТРОЙ Май'!BD64:BE64,'[6]МЕТАЛЛОСТРОЙ Июнь'!BD64:BE64,'[7]МЕТАЛЛОСТРОЙ  Июль'!BD64:BE64,'[8]МЕТАЛЛОСТРОЙ  Авг.'!BD64:BE64,'[9]МЕТАЛЛОСТРОЙ  Сент.'!BD64:BE64,'[10]МЕТАЛЛОСТРОЙ  Окт.'!BD64:BE64+'[11]МЕТАЛЛОСТРОЙ  Нояб.'!BD64:BE64,'[11]МЕТАЛЛОСТРОЙ  Нояб.'!BD64:BE64,'[12]МЕТАЛЛОСТРОЙ  Дек.'!BD64:BE64)</f>
        <v>1</v>
      </c>
      <c r="BF69" s="47"/>
      <c r="BG69" s="49">
        <f>SUM('[1]МЕТАЛЛОСТРОЙ Янв.'!BF64:BG64,'[2]МЕТАЛЛОСТРОЙ Февр.'!BF64:BG64,'[3]МЕТАЛЛОСТРОЙ Март'!BF64:BG64,'[4]МЕТАЛЛОСТРОЙ  Апр.'!BF64:BG64,'[5]МЕТАЛЛОСТРОЙ Май'!BF64:BG64,'[6]МЕТАЛЛОСТРОЙ Июнь'!BF64:BG64,'[7]МЕТАЛЛОСТРОЙ  Июль'!BF64:BG64,'[8]МЕТАЛЛОСТРОЙ  Авг.'!BF64:BG64,'[9]МЕТАЛЛОСТРОЙ  Сент.'!BF64:BG64,'[10]МЕТАЛЛОСТРОЙ  Окт.'!BF64:BG64+'[11]МЕТАЛЛОСТРОЙ  Нояб.'!BF64:BG64,'[11]МЕТАЛЛОСТРОЙ  Нояб.'!BF64:BG64,'[12]МЕТАЛЛОСТРОЙ  Дек.'!BF64:BG64)</f>
        <v>5</v>
      </c>
      <c r="BH69" s="47"/>
      <c r="BI69" s="49">
        <f>SUM('[1]МЕТАЛЛОСТРОЙ Янв.'!BH64:BI64,'[2]МЕТАЛЛОСТРОЙ Февр.'!BH64:BI64,'[3]МЕТАЛЛОСТРОЙ Март'!BH64:BI64,'[4]МЕТАЛЛОСТРОЙ  Апр.'!BH64:BI64,'[5]МЕТАЛЛОСТРОЙ Май'!BH64:BI64,'[6]МЕТАЛЛОСТРОЙ Июнь'!BH64:BI64,'[7]МЕТАЛЛОСТРОЙ  Июль'!BH64:BI64,'[8]МЕТАЛЛОСТРОЙ  Авг.'!BH64:BI64,'[9]МЕТАЛЛОСТРОЙ  Сент.'!BH64:BI64,'[10]МЕТАЛЛОСТРОЙ  Окт.'!BH64:BI64+'[11]МЕТАЛЛОСТРОЙ  Нояб.'!BH64:BI64,'[11]МЕТАЛЛОСТРОЙ  Нояб.'!BH64:BI64,'[12]МЕТАЛЛОСТРОЙ  Дек.'!BH64:BI64)</f>
        <v>0</v>
      </c>
      <c r="BJ69" s="47"/>
      <c r="BK69" s="49">
        <f>SUM('[1]МЕТАЛЛОСТРОЙ Янв.'!BJ64:BK64,'[2]МЕТАЛЛОСТРОЙ Февр.'!BJ64:BK64,'[3]МЕТАЛЛОСТРОЙ Март'!BJ64:BK64,'[4]МЕТАЛЛОСТРОЙ  Апр.'!BJ64:BK64,'[5]МЕТАЛЛОСТРОЙ Май'!BJ64:BK64,'[6]МЕТАЛЛОСТРОЙ Июнь'!BJ64:BK64,'[7]МЕТАЛЛОСТРОЙ  Июль'!BJ64:BK64,'[8]МЕТАЛЛОСТРОЙ  Авг.'!BJ64:BK64,'[9]МЕТАЛЛОСТРОЙ  Сент.'!BJ64:BK64,'[10]МЕТАЛЛОСТРОЙ  Окт.'!BJ64:BK64+'[11]МЕТАЛЛОСТРОЙ  Нояб.'!BJ64:BK64,'[11]МЕТАЛЛОСТРОЙ  Нояб.'!BJ64:BK64,'[12]МЕТАЛЛОСТРОЙ  Дек.'!BJ64:BK64)</f>
        <v>0</v>
      </c>
      <c r="BL69" s="47"/>
      <c r="BM69" s="49">
        <f>SUM('[1]МЕТАЛЛОСТРОЙ Янв.'!BL64:BM64,'[2]МЕТАЛЛОСТРОЙ Февр.'!BL64:BM64,'[3]МЕТАЛЛОСТРОЙ Март'!BL64:BM64,'[4]МЕТАЛЛОСТРОЙ  Апр.'!BL64:BM64,'[5]МЕТАЛЛОСТРОЙ Май'!BL64:BM64,'[6]МЕТАЛЛОСТРОЙ Июнь'!BL64:BM64,'[7]МЕТАЛЛОСТРОЙ  Июль'!BL64:BM64,'[8]МЕТАЛЛОСТРОЙ  Авг.'!BL64:BM64,'[9]МЕТАЛЛОСТРОЙ  Сент.'!BL64:BM64,'[10]МЕТАЛЛОСТРОЙ  Окт.'!BL64:BM64+'[11]МЕТАЛЛОСТРОЙ  Нояб.'!BL64:BM64,'[11]МЕТАЛЛОСТРОЙ  Нояб.'!BL64:BM64,'[12]МЕТАЛЛОСТРОЙ  Дек.'!BL64:BM64)</f>
        <v>9</v>
      </c>
      <c r="BN69" s="47"/>
      <c r="BO69" s="49">
        <f>SUM('[1]МЕТАЛЛОСТРОЙ Янв.'!BN64:BO64,'[2]МЕТАЛЛОСТРОЙ Февр.'!BN64:BO64,'[3]МЕТАЛЛОСТРОЙ Март'!BN64:BO64,'[4]МЕТАЛЛОСТРОЙ  Апр.'!BN64:BO64,'[5]МЕТАЛЛОСТРОЙ Май'!BN64:BO64,'[6]МЕТАЛЛОСТРОЙ Июнь'!BN64:BO64,'[7]МЕТАЛЛОСТРОЙ  Июль'!BN64:BO64,'[8]МЕТАЛЛОСТРОЙ  Авг.'!BN64:BO64,'[9]МЕТАЛЛОСТРОЙ  Сент.'!BN64:BO64,'[10]МЕТАЛЛОСТРОЙ  Окт.'!BN64:BO64+'[11]МЕТАЛЛОСТРОЙ  Нояб.'!BN64:BO64,'[11]МЕТАЛЛОСТРОЙ  Нояб.'!BN64:BO64,'[12]МЕТАЛЛОСТРОЙ  Дек.'!BN64:BO64)</f>
        <v>0</v>
      </c>
      <c r="BP69" s="47"/>
      <c r="BQ69" s="49">
        <f>SUM('[1]МЕТАЛЛОСТРОЙ Янв.'!BP64:BQ64,'[2]МЕТАЛЛОСТРОЙ Февр.'!BP64:BQ64,'[3]МЕТАЛЛОСТРОЙ Март'!BP64:BQ64,'[4]МЕТАЛЛОСТРОЙ  Апр.'!BP64:BQ64,'[5]МЕТАЛЛОСТРОЙ Май'!BP64:BQ64,'[6]МЕТАЛЛОСТРОЙ Июнь'!BP64:BQ64,'[7]МЕТАЛЛОСТРОЙ  Июль'!BP64:BQ64,'[8]МЕТАЛЛОСТРОЙ  Авг.'!BP64:BQ64,'[9]МЕТАЛЛОСТРОЙ  Сент.'!BP64:BQ64,'[10]МЕТАЛЛОСТРОЙ  Окт.'!BP64:BQ64+'[11]МЕТАЛЛОСТРОЙ  Нояб.'!BP64:BQ64,'[11]МЕТАЛЛОСТРОЙ  Нояб.'!BP64:BQ64,'[12]МЕТАЛЛОСТРОЙ  Дек.'!BP64:BQ64)</f>
        <v>0</v>
      </c>
      <c r="BR69" s="47"/>
      <c r="BS69" s="49">
        <f>SUM('[1]МЕТАЛЛОСТРОЙ Янв.'!BR64:BS64,'[2]МЕТАЛЛОСТРОЙ Февр.'!BR64:BS64,'[3]МЕТАЛЛОСТРОЙ Март'!BR64:BS64,'[4]МЕТАЛЛОСТРОЙ  Апр.'!BR64:BS64,'[5]МЕТАЛЛОСТРОЙ Май'!BR64:BS64,'[6]МЕТАЛЛОСТРОЙ Июнь'!BR64:BS64,'[7]МЕТАЛЛОСТРОЙ  Июль'!BR64:BS64,'[8]МЕТАЛЛОСТРОЙ  Авг.'!BR64:BS64,'[9]МЕТАЛЛОСТРОЙ  Сент.'!BR64:BS64,'[10]МЕТАЛЛОСТРОЙ  Окт.'!BR64:BS64+'[11]МЕТАЛЛОСТРОЙ  Нояб.'!BR64:BS64,'[11]МЕТАЛЛОСТРОЙ  Нояб.'!BR64:BS64,'[12]МЕТАЛЛОСТРОЙ  Дек.'!BR64:BS64)</f>
        <v>1</v>
      </c>
      <c r="BT69" s="47"/>
      <c r="BU69" s="49">
        <f>SUM('[1]МЕТАЛЛОСТРОЙ Янв.'!BT64:BU64,'[2]МЕТАЛЛОСТРОЙ Февр.'!BT64:BU64,'[3]МЕТАЛЛОСТРОЙ Март'!BT64:BU64,'[4]МЕТАЛЛОСТРОЙ  Апр.'!BT64:BU64,'[5]МЕТАЛЛОСТРОЙ Май'!BT64:BU64,'[6]МЕТАЛЛОСТРОЙ Июнь'!BT64:BU64,'[7]МЕТАЛЛОСТРОЙ  Июль'!BT64:BU64,'[8]МЕТАЛЛОСТРОЙ  Авг.'!BT64:BU64,'[9]МЕТАЛЛОСТРОЙ  Сент.'!BT64:BU64,'[10]МЕТАЛЛОСТРОЙ  Окт.'!BT64:BU64+'[11]МЕТАЛЛОСТРОЙ  Нояб.'!BT64:BU64,'[11]МЕТАЛЛОСТРОЙ  Нояб.'!BT64:BU64,'[12]МЕТАЛЛОСТРОЙ  Дек.'!BT64:BU64)</f>
        <v>0</v>
      </c>
      <c r="BV69" s="47"/>
      <c r="BW69" s="49">
        <f>SUM('[1]МЕТАЛЛОСТРОЙ Янв.'!BV64:BW64,'[2]МЕТАЛЛОСТРОЙ Февр.'!BV64:BW64,'[3]МЕТАЛЛОСТРОЙ Март'!BV64:BW64,'[4]МЕТАЛЛОСТРОЙ  Апр.'!BV64:BW64,'[5]МЕТАЛЛОСТРОЙ Май'!BV64:BW64,'[6]МЕТАЛЛОСТРОЙ Июнь'!BV64:BW64,'[7]МЕТАЛЛОСТРОЙ  Июль'!BV64:BW64,'[8]МЕТАЛЛОСТРОЙ  Авг.'!BV64:BW64,'[9]МЕТАЛЛОСТРОЙ  Сент.'!BV64:BW64,'[10]МЕТАЛЛОСТРОЙ  Окт.'!BV64:BW64+'[11]МЕТАЛЛОСТРОЙ  Нояб.'!BV64:BW64,'[11]МЕТАЛЛОСТРОЙ  Нояб.'!BV64:BW64,'[12]МЕТАЛЛОСТРОЙ  Дек.'!BV64:BW64)</f>
        <v>0</v>
      </c>
      <c r="BX69" s="47"/>
      <c r="BY69" s="49">
        <f>SUM('[1]МЕТАЛЛОСТРОЙ Янв.'!BX64:BY64,'[2]МЕТАЛЛОСТРОЙ Февр.'!BX64:BY64,'[3]МЕТАЛЛОСТРОЙ Март'!BX64:BY64,'[4]МЕТАЛЛОСТРОЙ  Апр.'!BX64:BY64,'[5]МЕТАЛЛОСТРОЙ Май'!BX64:BY64,'[6]МЕТАЛЛОСТРОЙ Июнь'!BX64:BY64,'[7]МЕТАЛЛОСТРОЙ  Июль'!BX64:BY64,'[8]МЕТАЛЛОСТРОЙ  Авг.'!BX64:BY64,'[9]МЕТАЛЛОСТРОЙ  Сент.'!BX64:BY64,'[10]МЕТАЛЛОСТРОЙ  Окт.'!BX64:BY64+'[11]МЕТАЛЛОСТРОЙ  Нояб.'!BX64:BY64,'[11]МЕТАЛЛОСТРОЙ  Нояб.'!BX64:BY64,'[12]МЕТАЛЛОСТРОЙ  Дек.'!BX64:BY64)</f>
        <v>0</v>
      </c>
      <c r="BZ69" s="47"/>
      <c r="CA69" s="49">
        <f>SUM('[1]МЕТАЛЛОСТРОЙ Янв.'!BZ64:CA64,'[2]МЕТАЛЛОСТРОЙ Февр.'!BZ64:CA64,'[3]МЕТАЛЛОСТРОЙ Март'!BZ64:CA64,'[4]МЕТАЛЛОСТРОЙ  Апр.'!BZ64:CA64,'[5]МЕТАЛЛОСТРОЙ Май'!BZ64:CA64,'[6]МЕТАЛЛОСТРОЙ Июнь'!BZ64:CA64,'[7]МЕТАЛЛОСТРОЙ  Июль'!BZ64:CA64,'[8]МЕТАЛЛОСТРОЙ  Авг.'!BZ64:CA64,'[9]МЕТАЛЛОСТРОЙ  Сент.'!BZ64:CA64,'[10]МЕТАЛЛОСТРОЙ  Окт.'!BZ64:CA64+'[11]МЕТАЛЛОСТРОЙ  Нояб.'!BZ64:CA64,'[11]МЕТАЛЛОСТРОЙ  Нояб.'!BZ64:CA64,'[12]МЕТАЛЛОСТРОЙ  Дек.'!BZ64:CA64)</f>
        <v>0</v>
      </c>
      <c r="CB69" s="47"/>
      <c r="CC69" s="49">
        <f>SUM('[1]МЕТАЛЛОСТРОЙ Янв.'!CB64:CC64,'[2]МЕТАЛЛОСТРОЙ Февр.'!CB64:CC64,'[3]МЕТАЛЛОСТРОЙ Март'!CB64:CC64,'[4]МЕТАЛЛОСТРОЙ  Апр.'!CB64:CC64,'[5]МЕТАЛЛОСТРОЙ Май'!CB64:CC64,'[6]МЕТАЛЛОСТРОЙ Июнь'!CB64:CC64,'[7]МЕТАЛЛОСТРОЙ  Июль'!CB64:CC64,'[8]МЕТАЛЛОСТРОЙ  Авг.'!CB64:CC64,'[9]МЕТАЛЛОСТРОЙ  Сент.'!CB64:CC64,'[10]МЕТАЛЛОСТРОЙ  Окт.'!CB64:CC64+'[11]МЕТАЛЛОСТРОЙ  Нояб.'!CB64:CC64,'[11]МЕТАЛЛОСТРОЙ  Нояб.'!CB64:CC64,'[12]МЕТАЛЛОСТРОЙ  Дек.'!CB64:CC64)</f>
        <v>0</v>
      </c>
      <c r="CD69" s="47"/>
      <c r="CE69" s="49">
        <f>SUM('[1]МЕТАЛЛОСТРОЙ Янв.'!CD64:CE64,'[2]МЕТАЛЛОСТРОЙ Февр.'!CD64:CE64,'[3]МЕТАЛЛОСТРОЙ Март'!CD64:CE64,'[4]МЕТАЛЛОСТРОЙ  Апр.'!CD64:CE64,'[5]МЕТАЛЛОСТРОЙ Май'!CD64:CE64,'[6]МЕТАЛЛОСТРОЙ Июнь'!CD64:CE64,'[7]МЕТАЛЛОСТРОЙ  Июль'!CD64:CE64,'[8]МЕТАЛЛОСТРОЙ  Авг.'!CD64:CE64,'[9]МЕТАЛЛОСТРОЙ  Сент.'!CD64:CE64,'[10]МЕТАЛЛОСТРОЙ  Окт.'!CD64:CE64+'[11]МЕТАЛЛОСТРОЙ  Нояб.'!CD64:CE64,'[11]МЕТАЛЛОСТРОЙ  Нояб.'!CD64:CE64,'[12]МЕТАЛЛОСТРОЙ  Дек.'!CD64:CE64)</f>
        <v>0</v>
      </c>
      <c r="CF69" s="47"/>
      <c r="CG69" s="49">
        <f>SUM('[1]МЕТАЛЛОСТРОЙ Янв.'!CF64:CG64,'[2]МЕТАЛЛОСТРОЙ Февр.'!CF64:CG64,'[3]МЕТАЛЛОСТРОЙ Март'!CF64:CG64,'[4]МЕТАЛЛОСТРОЙ  Апр.'!CF64:CG64,'[5]МЕТАЛЛОСТРОЙ Май'!CF64:CG64,'[6]МЕТАЛЛОСТРОЙ Июнь'!CF64:CG64,'[7]МЕТАЛЛОСТРОЙ  Июль'!CF64:CG64,'[8]МЕТАЛЛОСТРОЙ  Авг.'!CF64:CG64,'[9]МЕТАЛЛОСТРОЙ  Сент.'!CF64:CG64,'[10]МЕТАЛЛОСТРОЙ  Окт.'!CF64:CG64+'[11]МЕТАЛЛОСТРОЙ  Нояб.'!CF64:CG64,'[11]МЕТАЛЛОСТРОЙ  Нояб.'!CF64:CG64,'[12]МЕТАЛЛОСТРОЙ  Дек.'!CF64:CG64)</f>
        <v>0</v>
      </c>
      <c r="CH69" s="47">
        <v>1</v>
      </c>
      <c r="CI69" s="49">
        <f>SUM('[1]МЕТАЛЛОСТРОЙ Янв.'!CH64:CI64,'[2]МЕТАЛЛОСТРОЙ Февр.'!CH64:CI64,'[3]МЕТАЛЛОСТРОЙ Март'!CH64:CI64,'[4]МЕТАЛЛОСТРОЙ  Апр.'!CH64:CI64,'[5]МЕТАЛЛОСТРОЙ Май'!CH64:CI64,'[6]МЕТАЛЛОСТРОЙ Июнь'!CH64:CI64,'[7]МЕТАЛЛОСТРОЙ  Июль'!CH64:CI64,'[8]МЕТАЛЛОСТРОЙ  Авг.'!CH64:CI64,'[9]МЕТАЛЛОСТРОЙ  Сент.'!CH64:CI64,'[10]МЕТАЛЛОСТРОЙ  Окт.'!CH64:CI64+'[11]МЕТАЛЛОСТРОЙ  Нояб.'!CH64:CI64,'[11]МЕТАЛЛОСТРОЙ  Нояб.'!CH64:CI64,'[12]МЕТАЛЛОСТРОЙ  Дек.'!CH64:CI64)</f>
        <v>4</v>
      </c>
      <c r="CJ69" s="47"/>
      <c r="CK69" s="49">
        <f>SUM('[1]МЕТАЛЛОСТРОЙ Янв.'!CJ64:CK64,'[2]МЕТАЛЛОСТРОЙ Февр.'!CJ64:CK64,'[3]МЕТАЛЛОСТРОЙ Март'!CJ64:CK64,'[4]МЕТАЛЛОСТРОЙ  Апр.'!CJ64:CK64,'[5]МЕТАЛЛОСТРОЙ Май'!CJ64:CK64,'[6]МЕТАЛЛОСТРОЙ Июнь'!CJ64:CK64,'[7]МЕТАЛЛОСТРОЙ  Июль'!CJ64:CK64,'[8]МЕТАЛЛОСТРОЙ  Авг.'!CJ64:CK64,'[9]МЕТАЛЛОСТРОЙ  Сент.'!CJ64:CK64,'[10]МЕТАЛЛОСТРОЙ  Окт.'!CJ64:CK64+'[11]МЕТАЛЛОСТРОЙ  Нояб.'!CJ64:CK64,'[11]МЕТАЛЛОСТРОЙ  Нояб.'!CJ64:CK64,'[12]МЕТАЛЛОСТРОЙ  Дек.'!CJ64:CK64)</f>
        <v>1</v>
      </c>
      <c r="CL69" s="47"/>
      <c r="CM69" s="49">
        <f>SUM('[1]МЕТАЛЛОСТРОЙ Янв.'!CL64:CM64,'[2]МЕТАЛЛОСТРОЙ Февр.'!CL64:CM64,'[3]МЕТАЛЛОСТРОЙ Март'!CL64:CM64,'[4]МЕТАЛЛОСТРОЙ  Апр.'!CL64:CM64,'[5]МЕТАЛЛОСТРОЙ Май'!CL64:CM64,'[6]МЕТАЛЛОСТРОЙ Июнь'!CL64:CM64,'[7]МЕТАЛЛОСТРОЙ  Июль'!CL64:CM64,'[8]МЕТАЛЛОСТРОЙ  Авг.'!CL64:CM64,'[9]МЕТАЛЛОСТРОЙ  Сент.'!CL64:CM64,'[10]МЕТАЛЛОСТРОЙ  Окт.'!CL64:CM64+'[11]МЕТАЛЛОСТРОЙ  Нояб.'!CL64:CM64,'[11]МЕТАЛЛОСТРОЙ  Нояб.'!CL64:CM64,'[12]МЕТАЛЛОСТРОЙ  Дек.'!CL64:CM64)</f>
        <v>1</v>
      </c>
      <c r="CN69" s="47"/>
      <c r="CO69" s="49">
        <f>SUM('[1]МЕТАЛЛОСТРОЙ Янв.'!CN64:CO64,'[2]МЕТАЛЛОСТРОЙ Февр.'!CN64:CO64,'[3]МЕТАЛЛОСТРОЙ Март'!CN64:CO64,'[4]МЕТАЛЛОСТРОЙ  Апр.'!CN64:CO64,'[5]МЕТАЛЛОСТРОЙ Май'!CN64:CO64,'[6]МЕТАЛЛОСТРОЙ Июнь'!CN64:CO64,'[7]МЕТАЛЛОСТРОЙ  Июль'!CN64:CO64,'[8]МЕТАЛЛОСТРОЙ  Авг.'!CN64:CO64,'[9]МЕТАЛЛОСТРОЙ  Сент.'!CN64:CO64,'[10]МЕТАЛЛОСТРОЙ  Окт.'!CN64:CO64+'[11]МЕТАЛЛОСТРОЙ  Нояб.'!CN64:CO64,'[11]МЕТАЛЛОСТРОЙ  Нояб.'!CN64:CO64,'[12]МЕТАЛЛОСТРОЙ  Дек.'!CN64:CO64)</f>
        <v>5</v>
      </c>
      <c r="CQ69" s="94"/>
    </row>
    <row r="70" spans="1:95" ht="15.95" customHeight="1" x14ac:dyDescent="0.25">
      <c r="A70" s="216"/>
      <c r="B70" s="230"/>
      <c r="C70" s="22" t="s">
        <v>5</v>
      </c>
      <c r="D70" s="47"/>
      <c r="E70" s="49">
        <f>SUM('[1]МЕТАЛЛОСТРОЙ Янв.'!D65:E65,'[2]МЕТАЛЛОСТРОЙ Февр.'!D65:E65,'[3]МЕТАЛЛОСТРОЙ Март'!D65:E65,'[4]МЕТАЛЛОСТРОЙ  Апр.'!D65:E65,'[5]МЕТАЛЛОСТРОЙ Май'!D65:E65,'[6]МЕТАЛЛОСТРОЙ Июнь'!D65:E65,'[7]МЕТАЛЛОСТРОЙ  Июль'!D65:E65,'[8]МЕТАЛЛОСТРОЙ  Авг.'!D65:E65,'[9]МЕТАЛЛОСТРОЙ  Сент.'!D65:E65,'[10]МЕТАЛЛОСТРОЙ  Окт.'!D65:E65+'[11]МЕТАЛЛОСТРОЙ  Нояб.'!D65:E65,'[11]МЕТАЛЛОСТРОЙ  Нояб.'!D65:E65,'[12]МЕТАЛЛОСТРОЙ  Дек.'!D65:E65)</f>
        <v>0</v>
      </c>
      <c r="F70" s="47"/>
      <c r="G70" s="49">
        <f>SUM('[1]МЕТАЛЛОСТРОЙ Янв.'!F65:G65,'[2]МЕТАЛЛОСТРОЙ Февр.'!F65:G65,'[3]МЕТАЛЛОСТРОЙ Март'!F65:G65,'[4]МЕТАЛЛОСТРОЙ  Апр.'!F65:G65,'[5]МЕТАЛЛОСТРОЙ Май'!F65:G65,'[6]МЕТАЛЛОСТРОЙ Июнь'!F65:G65,'[7]МЕТАЛЛОСТРОЙ  Июль'!F65:G65,'[8]МЕТАЛЛОСТРОЙ  Авг.'!F65:G65,'[9]МЕТАЛЛОСТРОЙ  Сент.'!F65:G65,'[10]МЕТАЛЛОСТРОЙ  Окт.'!F65:G65+'[11]МЕТАЛЛОСТРОЙ  Нояб.'!F65:G65,'[11]МЕТАЛЛОСТРОЙ  Нояб.'!F65:G65,'[12]МЕТАЛЛОСТРОЙ  Дек.'!F65:G65)</f>
        <v>0</v>
      </c>
      <c r="H70" s="47"/>
      <c r="I70" s="49">
        <f>SUM('[1]МЕТАЛЛОСТРОЙ Янв.'!H65:I65,'[2]МЕТАЛЛОСТРОЙ Февр.'!H65:I65,'[3]МЕТАЛЛОСТРОЙ Март'!H65:I65,'[4]МЕТАЛЛОСТРОЙ  Апр.'!H65:I65,'[5]МЕТАЛЛОСТРОЙ Май'!H65:I65,'[6]МЕТАЛЛОСТРОЙ Июнь'!H65:I65,'[7]МЕТАЛЛОСТРОЙ  Июль'!H65:I65,'[8]МЕТАЛЛОСТРОЙ  Авг.'!H65:I65,'[9]МЕТАЛЛОСТРОЙ  Сент.'!H65:I65,'[10]МЕТАЛЛОСТРОЙ  Окт.'!H65:I65+'[11]МЕТАЛЛОСТРОЙ  Нояб.'!H65:I65,'[11]МЕТАЛЛОСТРОЙ  Нояб.'!H65:I65,'[12]МЕТАЛЛОСТРОЙ  Дек.'!H65:I65)</f>
        <v>8.8870000000000005</v>
      </c>
      <c r="J70" s="47"/>
      <c r="K70" s="49">
        <f>SUM('[1]МЕТАЛЛОСТРОЙ Янв.'!J65:K65,'[2]МЕТАЛЛОСТРОЙ Февр.'!J65:K65,'[3]МЕТАЛЛОСТРОЙ Март'!J65:K65,'[4]МЕТАЛЛОСТРОЙ  Апр.'!J65:K65,'[5]МЕТАЛЛОСТРОЙ Май'!J65:K65,'[6]МЕТАЛЛОСТРОЙ Июнь'!J65:K65,'[7]МЕТАЛЛОСТРОЙ  Июль'!J65:K65,'[8]МЕТАЛЛОСТРОЙ  Авг.'!J65:K65,'[9]МЕТАЛЛОСТРОЙ  Сент.'!J65:K65,'[10]МЕТАЛЛОСТРОЙ  Окт.'!J65:K65+'[11]МЕТАЛЛОСТРОЙ  Нояб.'!J65:K65,'[11]МЕТАЛЛОСТРОЙ  Нояб.'!J65:K65,'[12]МЕТАЛЛОСТРОЙ  Дек.'!J65:K65)</f>
        <v>0</v>
      </c>
      <c r="L70" s="47"/>
      <c r="M70" s="49">
        <f>SUM('[1]МЕТАЛЛОСТРОЙ Янв.'!L65:M65,'[2]МЕТАЛЛОСТРОЙ Февр.'!L65:M65,'[3]МЕТАЛЛОСТРОЙ Март'!L65:M65,'[4]МЕТАЛЛОСТРОЙ  Апр.'!L65:M65,'[5]МЕТАЛЛОСТРОЙ Май'!L65:M65,'[6]МЕТАЛЛОСТРОЙ Июнь'!L65:M65,'[7]МЕТАЛЛОСТРОЙ  Июль'!L65:M65,'[8]МЕТАЛЛОСТРОЙ  Авг.'!L65:M65,'[9]МЕТАЛЛОСТРОЙ  Сент.'!L65:M65,'[10]МЕТАЛЛОСТРОЙ  Окт.'!L65:M65+'[11]МЕТАЛЛОСТРОЙ  Нояб.'!L65:M65,'[11]МЕТАЛЛОСТРОЙ  Нояб.'!L65:M65,'[12]МЕТАЛЛОСТРОЙ  Дек.'!L65:M65)</f>
        <v>0</v>
      </c>
      <c r="N70" s="47"/>
      <c r="O70" s="49">
        <f>SUM('[1]МЕТАЛЛОСТРОЙ Янв.'!N65:O65,'[2]МЕТАЛЛОСТРОЙ Февр.'!N65:O65,'[3]МЕТАЛЛОСТРОЙ Март'!N65:O65,'[4]МЕТАЛЛОСТРОЙ  Апр.'!N65:O65,'[5]МЕТАЛЛОСТРОЙ Май'!N65:O65,'[6]МЕТАЛЛОСТРОЙ Июнь'!N65:O65,'[7]МЕТАЛЛОСТРОЙ  Июль'!N65:O65,'[8]МЕТАЛЛОСТРОЙ  Авг.'!N65:O65,'[9]МЕТАЛЛОСТРОЙ  Сент.'!N65:O65,'[10]МЕТАЛЛОСТРОЙ  Окт.'!N65:O65+'[11]МЕТАЛЛОСТРОЙ  Нояб.'!N65:O65,'[11]МЕТАЛЛОСТРОЙ  Нояб.'!N65:O65,'[12]МЕТАЛЛОСТРОЙ  Дек.'!N65:O65)</f>
        <v>5.452</v>
      </c>
      <c r="P70" s="47"/>
      <c r="Q70" s="49">
        <f>SUM('[1]МЕТАЛЛОСТРОЙ Янв.'!P65:Q65,'[2]МЕТАЛЛОСТРОЙ Февр.'!P65:Q65,'[3]МЕТАЛЛОСТРОЙ Март'!P65:Q65,'[4]МЕТАЛЛОСТРОЙ  Апр.'!P65:Q65,'[5]МЕТАЛЛОСТРОЙ Май'!P65:Q65,'[6]МЕТАЛЛОСТРОЙ Июнь'!P65:Q65,'[7]МЕТАЛЛОСТРОЙ  Июль'!P65:Q65,'[8]МЕТАЛЛОСТРОЙ  Авг.'!P65:Q65,'[9]МЕТАЛЛОСТРОЙ  Сент.'!P65:Q65,'[10]МЕТАЛЛОСТРОЙ  Окт.'!P65:Q65+'[11]МЕТАЛЛОСТРОЙ  Нояб.'!P65:Q65,'[11]МЕТАЛЛОСТРОЙ  Нояб.'!P65:Q65,'[12]МЕТАЛЛОСТРОЙ  Дек.'!P65:Q65)</f>
        <v>0</v>
      </c>
      <c r="R70" s="47"/>
      <c r="S70" s="49">
        <f>SUM('[1]МЕТАЛЛОСТРОЙ Янв.'!R65:S65,'[2]МЕТАЛЛОСТРОЙ Февр.'!R65:S65,'[3]МЕТАЛЛОСТРОЙ Март'!R65:S65,'[4]МЕТАЛЛОСТРОЙ  Апр.'!R65:S65,'[5]МЕТАЛЛОСТРОЙ Май'!R65:S65,'[6]МЕТАЛЛОСТРОЙ Июнь'!R65:S65,'[7]МЕТАЛЛОСТРОЙ  Июль'!R65:S65,'[8]МЕТАЛЛОСТРОЙ  Авг.'!R65:S65,'[9]МЕТАЛЛОСТРОЙ  Сент.'!R65:S65,'[10]МЕТАЛЛОСТРОЙ  Окт.'!R65:S65+'[11]МЕТАЛЛОСТРОЙ  Нояб.'!R65:S65,'[11]МЕТАЛЛОСТРОЙ  Нояб.'!R65:S65,'[12]МЕТАЛЛОСТРОЙ  Дек.'!R65:S65)</f>
        <v>0</v>
      </c>
      <c r="T70" s="47"/>
      <c r="U70" s="49">
        <f>SUM('[1]МЕТАЛЛОСТРОЙ Янв.'!T65:U65,'[2]МЕТАЛЛОСТРОЙ Февр.'!T65:U65,'[3]МЕТАЛЛОСТРОЙ Март'!T65:U65,'[4]МЕТАЛЛОСТРОЙ  Апр.'!T65:U65,'[5]МЕТАЛЛОСТРОЙ Май'!T65:U65,'[6]МЕТАЛЛОСТРОЙ Июнь'!T65:U65,'[7]МЕТАЛЛОСТРОЙ  Июль'!T65:U65,'[8]МЕТАЛЛОСТРОЙ  Авг.'!T65:U65,'[9]МЕТАЛЛОСТРОЙ  Сент.'!T65:U65,'[10]МЕТАЛЛОСТРОЙ  Окт.'!T65:U65+'[11]МЕТАЛЛОСТРОЙ  Нояб.'!T65:U65,'[11]МЕТАЛЛОСТРОЙ  Нояб.'!T65:U65,'[12]МЕТАЛЛОСТРОЙ  Дек.'!T65:U65)</f>
        <v>0</v>
      </c>
      <c r="V70" s="47"/>
      <c r="W70" s="49">
        <f>SUM('[1]МЕТАЛЛОСТРОЙ Янв.'!V65:W65,'[2]МЕТАЛЛОСТРОЙ Февр.'!V65:W65,'[3]МЕТАЛЛОСТРОЙ Март'!V65:W65,'[4]МЕТАЛЛОСТРОЙ  Апр.'!V65:W65,'[5]МЕТАЛЛОСТРОЙ Май'!V65:W65,'[6]МЕТАЛЛОСТРОЙ Июнь'!V65:W65,'[7]МЕТАЛЛОСТРОЙ  Июль'!V65:W65,'[8]МЕТАЛЛОСТРОЙ  Авг.'!V65:W65,'[9]МЕТАЛЛОСТРОЙ  Сент.'!V65:W65,'[10]МЕТАЛЛОСТРОЙ  Окт.'!V65:W65+'[11]МЕТАЛЛОСТРОЙ  Нояб.'!V65:W65,'[11]МЕТАЛЛОСТРОЙ  Нояб.'!V65:W65,'[12]МЕТАЛЛОСТРОЙ  Дек.'!V65:W65)</f>
        <v>0</v>
      </c>
      <c r="X70" s="47"/>
      <c r="Y70" s="49">
        <f>SUM('[1]МЕТАЛЛОСТРОЙ Янв.'!X65:Y65,'[2]МЕТАЛЛОСТРОЙ Февр.'!X65:Y65,'[3]МЕТАЛЛОСТРОЙ Март'!X65:Y65,'[4]МЕТАЛЛОСТРОЙ  Апр.'!X65:Y65,'[5]МЕТАЛЛОСТРОЙ Май'!X65:Y65,'[6]МЕТАЛЛОСТРОЙ Июнь'!X65:Y65,'[7]МЕТАЛЛОСТРОЙ  Июль'!X65:Y65,'[8]МЕТАЛЛОСТРОЙ  Авг.'!X65:Y65,'[9]МЕТАЛЛОСТРОЙ  Сент.'!X65:Y65,'[10]МЕТАЛЛОСТРОЙ  Окт.'!X65:Y65+'[11]МЕТАЛЛОСТРОЙ  Нояб.'!X65:Y65,'[11]МЕТАЛЛОСТРОЙ  Нояб.'!X65:Y65,'[12]МЕТАЛЛОСТРОЙ  Дек.'!X65:Y65)</f>
        <v>10.981</v>
      </c>
      <c r="Z70" s="47"/>
      <c r="AA70" s="49">
        <f>SUM('[1]МЕТАЛЛОСТРОЙ Янв.'!Z65:AA65,'[2]МЕТАЛЛОСТРОЙ Февр.'!Z65:AA65,'[3]МЕТАЛЛОСТРОЙ Март'!Z65:AA65,'[4]МЕТАЛЛОСТРОЙ  Апр.'!Z65:AA65,'[5]МЕТАЛЛОСТРОЙ Май'!Z65:AA65,'[6]МЕТАЛЛОСТРОЙ Июнь'!Z65:AA65,'[7]МЕТАЛЛОСТРОЙ  Июль'!Z65:AA65,'[8]МЕТАЛЛОСТРОЙ  Авг.'!Z65:AA65,'[9]МЕТАЛЛОСТРОЙ  Сент.'!Z65:AA65,'[10]МЕТАЛЛОСТРОЙ  Окт.'!Z65:AA65+'[11]МЕТАЛЛОСТРОЙ  Нояб.'!Z65:AA65,'[11]МЕТАЛЛОСТРОЙ  Нояб.'!Z65:AA65,'[12]МЕТАЛЛОСТРОЙ  Дек.'!Z65:AA65)</f>
        <v>0</v>
      </c>
      <c r="AB70" s="47"/>
      <c r="AC70" s="49">
        <f>SUM('[1]МЕТАЛЛОСТРОЙ Янв.'!AB65:AC65,'[2]МЕТАЛЛОСТРОЙ Февр.'!AB65:AC65,'[3]МЕТАЛЛОСТРОЙ Март'!AB65:AC65,'[4]МЕТАЛЛОСТРОЙ  Апр.'!AB65:AC65,'[5]МЕТАЛЛОСТРОЙ Май'!AB65:AC65,'[6]МЕТАЛЛОСТРОЙ Июнь'!AB65:AC65,'[7]МЕТАЛЛОСТРОЙ  Июль'!AB65:AC65,'[8]МЕТАЛЛОСТРОЙ  Авг.'!AB65:AC65,'[9]МЕТАЛЛОСТРОЙ  Сент.'!AB65:AC65,'[10]МЕТАЛЛОСТРОЙ  Окт.'!AB65:AC65+'[11]МЕТАЛЛОСТРОЙ  Нояб.'!AB65:AC65,'[11]МЕТАЛЛОСТРОЙ  Нояб.'!AB65:AC65,'[12]МЕТАЛЛОСТРОЙ  Дек.'!AB65:AC65)</f>
        <v>0</v>
      </c>
      <c r="AD70" s="47"/>
      <c r="AE70" s="49">
        <f>SUM('[1]МЕТАЛЛОСТРОЙ Янв.'!AD65:AE65,'[2]МЕТАЛЛОСТРОЙ Февр.'!AD65:AE65,'[3]МЕТАЛЛОСТРОЙ Март'!AD65:AE65,'[4]МЕТАЛЛОСТРОЙ  Апр.'!AD65:AE65,'[5]МЕТАЛЛОСТРОЙ Май'!AD65:AE65,'[6]МЕТАЛЛОСТРОЙ Июнь'!AD65:AE65,'[7]МЕТАЛЛОСТРОЙ  Июль'!AD65:AE65,'[8]МЕТАЛЛОСТРОЙ  Авг.'!AD65:AE65,'[9]МЕТАЛЛОСТРОЙ  Сент.'!AD65:AE65,'[10]МЕТАЛЛОСТРОЙ  Окт.'!AD65:AE65+'[11]МЕТАЛЛОСТРОЙ  Нояб.'!AD65:AE65,'[11]МЕТАЛЛОСТРОЙ  Нояб.'!AD65:AE65,'[12]МЕТАЛЛОСТРОЙ  Дек.'!AD65:AE65)</f>
        <v>0</v>
      </c>
      <c r="AF70" s="47"/>
      <c r="AG70" s="49">
        <f>SUM('[1]МЕТАЛЛОСТРОЙ Янв.'!AF65:AG65,'[2]МЕТАЛЛОСТРОЙ Февр.'!AF65:AG65,'[3]МЕТАЛЛОСТРОЙ Март'!AF65:AG65,'[4]МЕТАЛЛОСТРОЙ  Апр.'!AF65:AG65,'[5]МЕТАЛЛОСТРОЙ Май'!AF65:AG65,'[6]МЕТАЛЛОСТРОЙ Июнь'!AF65:AG65,'[7]МЕТАЛЛОСТРОЙ  Июль'!AF65:AG65,'[8]МЕТАЛЛОСТРОЙ  Авг.'!AF65:AG65,'[9]МЕТАЛЛОСТРОЙ  Сент.'!AF65:AG65,'[10]МЕТАЛЛОСТРОЙ  Окт.'!AF65:AG65+'[11]МЕТАЛЛОСТРОЙ  Нояб.'!AF65:AG65,'[11]МЕТАЛЛОСТРОЙ  Нояб.'!AF65:AG65,'[12]МЕТАЛЛОСТРОЙ  Дек.'!AF65:AG65)</f>
        <v>0</v>
      </c>
      <c r="AH70" s="47"/>
      <c r="AI70" s="49">
        <f>SUM('[1]МЕТАЛЛОСТРОЙ Янв.'!AH65:AI65,'[2]МЕТАЛЛОСТРОЙ Февр.'!AH65:AI65,'[3]МЕТАЛЛОСТРОЙ Март'!AH65:AI65,'[4]МЕТАЛЛОСТРОЙ  Апр.'!AH65:AI65,'[5]МЕТАЛЛОСТРОЙ Май'!AH65:AI65,'[6]МЕТАЛЛОСТРОЙ Июнь'!AH65:AI65,'[7]МЕТАЛЛОСТРОЙ  Июль'!AH65:AI65,'[8]МЕТАЛЛОСТРОЙ  Авг.'!AH65:AI65,'[9]МЕТАЛЛОСТРОЙ  Сент.'!AH65:AI65,'[10]МЕТАЛЛОСТРОЙ  Окт.'!AH65:AI65+'[11]МЕТАЛЛОСТРОЙ  Нояб.'!AH65:AI65,'[11]МЕТАЛЛОСТРОЙ  Нояб.'!AH65:AI65,'[12]МЕТАЛЛОСТРОЙ  Дек.'!AH65:AI65)</f>
        <v>0</v>
      </c>
      <c r="AJ70" s="47"/>
      <c r="AK70" s="49">
        <f>SUM('[1]МЕТАЛЛОСТРОЙ Янв.'!AJ65:AK65,'[2]МЕТАЛЛОСТРОЙ Февр.'!AJ65:AK65,'[3]МЕТАЛЛОСТРОЙ Март'!AJ65:AK65,'[4]МЕТАЛЛОСТРОЙ  Апр.'!AJ65:AK65,'[5]МЕТАЛЛОСТРОЙ Май'!AJ65:AK65,'[6]МЕТАЛЛОСТРОЙ Июнь'!AJ65:AK65,'[7]МЕТАЛЛОСТРОЙ  Июль'!AJ65:AK65,'[8]МЕТАЛЛОСТРОЙ  Авг.'!AJ65:AK65,'[9]МЕТАЛЛОСТРОЙ  Сент.'!AJ65:AK65,'[10]МЕТАЛЛОСТРОЙ  Окт.'!AJ65:AK65+'[11]МЕТАЛЛОСТРОЙ  Нояб.'!AJ65:AK65,'[11]МЕТАЛЛОСТРОЙ  Нояб.'!AJ65:AK65,'[12]МЕТАЛЛОСТРОЙ  Дек.'!AJ65:AK65)</f>
        <v>0</v>
      </c>
      <c r="AL70" s="47"/>
      <c r="AM70" s="49">
        <f>SUM('[1]МЕТАЛЛОСТРОЙ Янв.'!AL65:AM65,'[2]МЕТАЛЛОСТРОЙ Февр.'!AL65:AM65,'[3]МЕТАЛЛОСТРОЙ Март'!AL65:AM65,'[4]МЕТАЛЛОСТРОЙ  Апр.'!AL65:AM65,'[5]МЕТАЛЛОСТРОЙ Май'!AL65:AM65,'[6]МЕТАЛЛОСТРОЙ Июнь'!AL65:AM65,'[7]МЕТАЛЛОСТРОЙ  Июль'!AL65:AM65,'[8]МЕТАЛЛОСТРОЙ  Авг.'!AL65:AM65,'[9]МЕТАЛЛОСТРОЙ  Сент.'!AL65:AM65,'[10]МЕТАЛЛОСТРОЙ  Окт.'!AL65:AM65+'[11]МЕТАЛЛОСТРОЙ  Нояб.'!AL65:AM65,'[11]МЕТАЛЛОСТРОЙ  Нояб.'!AL65:AM65,'[12]МЕТАЛЛОСТРОЙ  Дек.'!AL65:AM65)</f>
        <v>0</v>
      </c>
      <c r="AN70" s="47"/>
      <c r="AO70" s="49">
        <f>SUM('[1]МЕТАЛЛОСТРОЙ Янв.'!AN65:AO65,'[2]МЕТАЛЛОСТРОЙ Февр.'!AN65:AO65,'[3]МЕТАЛЛОСТРОЙ Март'!AN65:AO65,'[4]МЕТАЛЛОСТРОЙ  Апр.'!AN65:AO65,'[5]МЕТАЛЛОСТРОЙ Май'!AN65:AO65,'[6]МЕТАЛЛОСТРОЙ Июнь'!AN65:AO65,'[7]МЕТАЛЛОСТРОЙ  Июль'!AN65:AO65,'[8]МЕТАЛЛОСТРОЙ  Авг.'!AN65:AO65,'[9]МЕТАЛЛОСТРОЙ  Сент.'!AN65:AO65,'[10]МЕТАЛЛОСТРОЙ  Окт.'!AN65:AO65+'[11]МЕТАЛЛОСТРОЙ  Нояб.'!AN65:AO65,'[11]МЕТАЛЛОСТРОЙ  Нояб.'!AN65:AO65,'[12]МЕТАЛЛОСТРОЙ  Дек.'!AN65:AO65)</f>
        <v>9.5470000000000006</v>
      </c>
      <c r="AP70" s="47"/>
      <c r="AQ70" s="49">
        <f>SUM('[1]МЕТАЛЛОСТРОЙ Янв.'!AP65:AQ65,'[2]МЕТАЛЛОСТРОЙ Февр.'!AP65:AQ65,'[3]МЕТАЛЛОСТРОЙ Март'!AP65:AQ65,'[4]МЕТАЛЛОСТРОЙ  Апр.'!AP65:AQ65,'[5]МЕТАЛЛОСТРОЙ Май'!AP65:AQ65,'[6]МЕТАЛЛОСТРОЙ Июнь'!AP65:AQ65,'[7]МЕТАЛЛОСТРОЙ  Июль'!AP65:AQ65,'[8]МЕТАЛЛОСТРОЙ  Авг.'!AP65:AQ65,'[9]МЕТАЛЛОСТРОЙ  Сент.'!AP65:AQ65,'[10]МЕТАЛЛОСТРОЙ  Окт.'!AP65:AQ65+'[11]МЕТАЛЛОСТРОЙ  Нояб.'!AP65:AQ65,'[11]МЕТАЛЛОСТРОЙ  Нояб.'!AP65:AQ65,'[12]МЕТАЛЛОСТРОЙ  Дек.'!AP65:AQ65)</f>
        <v>2.0939999999999999</v>
      </c>
      <c r="AR70" s="47"/>
      <c r="AS70" s="49">
        <f>SUM('[1]МЕТАЛЛОСТРОЙ Янв.'!AR65:AS65,'[2]МЕТАЛЛОСТРОЙ Февр.'!AR65:AS65,'[3]МЕТАЛЛОСТРОЙ Март'!AR65:AS65,'[4]МЕТАЛЛОСТРОЙ  Апр.'!AR65:AS65,'[5]МЕТАЛЛОСТРОЙ Май'!AR65:AS65,'[6]МЕТАЛЛОСТРОЙ Июнь'!AR65:AS65,'[7]МЕТАЛЛОСТРОЙ  Июль'!AR65:AS65,'[8]МЕТАЛЛОСТРОЙ  Авг.'!AR65:AS65,'[9]МЕТАЛЛОСТРОЙ  Сент.'!AR65:AS65,'[10]МЕТАЛЛОСТРОЙ  Окт.'!AR65:AS65+'[11]МЕТАЛЛОСТРОЙ  Нояб.'!AR65:AS65,'[11]МЕТАЛЛОСТРОЙ  Нояб.'!AR65:AS65,'[12]МЕТАЛЛОСТРОЙ  Дек.'!AR65:AS65)</f>
        <v>0</v>
      </c>
      <c r="AT70" s="47"/>
      <c r="AU70" s="49">
        <f>SUM('[1]МЕТАЛЛОСТРОЙ Янв.'!AT65:AU65,'[2]МЕТАЛЛОСТРОЙ Февр.'!AT65:AU65,'[3]МЕТАЛЛОСТРОЙ Март'!AT65:AU65,'[4]МЕТАЛЛОСТРОЙ  Апр.'!AT65:AU65,'[5]МЕТАЛЛОСТРОЙ Май'!AT65:AU65,'[6]МЕТАЛЛОСТРОЙ Июнь'!AT65:AU65,'[7]МЕТАЛЛОСТРОЙ  Июль'!AT65:AU65,'[8]МЕТАЛЛОСТРОЙ  Авг.'!AT65:AU65,'[9]МЕТАЛЛОСТРОЙ  Сент.'!AT65:AU65,'[10]МЕТАЛЛОСТРОЙ  Окт.'!AT65:AU65+'[11]МЕТАЛЛОСТРОЙ  Нояб.'!AT65:AU65,'[11]МЕТАЛЛОСТРОЙ  Нояб.'!AT65:AU65,'[12]МЕТАЛЛОСТРОЙ  Дек.'!AT65:AU65)</f>
        <v>0</v>
      </c>
      <c r="AV70" s="47"/>
      <c r="AW70" s="49">
        <f>SUM('[1]МЕТАЛЛОСТРОЙ Янв.'!AV65:AW65,'[2]МЕТАЛЛОСТРОЙ Февр.'!AV65:AW65,'[3]МЕТАЛЛОСТРОЙ Март'!AV65:AW65,'[4]МЕТАЛЛОСТРОЙ  Апр.'!AV65:AW65,'[5]МЕТАЛЛОСТРОЙ Май'!AV65:AW65,'[6]МЕТАЛЛОСТРОЙ Июнь'!AV65:AW65,'[7]МЕТАЛЛОСТРОЙ  Июль'!AV65:AW65,'[8]МЕТАЛЛОСТРОЙ  Авг.'!AV65:AW65,'[9]МЕТАЛЛОСТРОЙ  Сент.'!AV65:AW65,'[10]МЕТАЛЛОСТРОЙ  Окт.'!AV65:AW65+'[11]МЕТАЛЛОСТРОЙ  Нояб.'!AV65:AW65,'[11]МЕТАЛЛОСТРОЙ  Нояб.'!AV65:AW65,'[12]МЕТАЛЛОСТРОЙ  Дек.'!AV65:AW65)</f>
        <v>0</v>
      </c>
      <c r="AX70" s="47"/>
      <c r="AY70" s="49">
        <f>SUM('[1]МЕТАЛЛОСТРОЙ Янв.'!AX65:AY65,'[2]МЕТАЛЛОСТРОЙ Февр.'!AX65:AY65,'[3]МЕТАЛЛОСТРОЙ Март'!AX65:AY65,'[4]МЕТАЛЛОСТРОЙ  Апр.'!AX65:AY65,'[5]МЕТАЛЛОСТРОЙ Май'!AX65:AY65,'[6]МЕТАЛЛОСТРОЙ Июнь'!AX65:AY65,'[7]МЕТАЛЛОСТРОЙ  Июль'!AX65:AY65,'[8]МЕТАЛЛОСТРОЙ  Авг.'!AX65:AY65,'[9]МЕТАЛЛОСТРОЙ  Сент.'!AX65:AY65,'[10]МЕТАЛЛОСТРОЙ  Окт.'!AX65:AY65+'[11]МЕТАЛЛОСТРОЙ  Нояб.'!AX65:AY65,'[11]МЕТАЛЛОСТРОЙ  Нояб.'!AX65:AY65,'[12]МЕТАЛЛОСТРОЙ  Дек.'!AX65:AY65)</f>
        <v>0</v>
      </c>
      <c r="AZ70" s="47"/>
      <c r="BA70" s="49">
        <f>SUM('[1]МЕТАЛЛОСТРОЙ Янв.'!AZ65:BA65,'[2]МЕТАЛЛОСТРОЙ Февр.'!AZ65:BA65,'[3]МЕТАЛЛОСТРОЙ Март'!AZ65:BA65,'[4]МЕТАЛЛОСТРОЙ  Апр.'!AZ65:BA65,'[5]МЕТАЛЛОСТРОЙ Май'!AZ65:BA65,'[6]МЕТАЛЛОСТРОЙ Июнь'!AZ65:BA65,'[7]МЕТАЛЛОСТРОЙ  Июль'!AZ65:BA65,'[8]МЕТАЛЛОСТРОЙ  Авг.'!AZ65:BA65,'[9]МЕТАЛЛОСТРОЙ  Сент.'!AZ65:BA65,'[10]МЕТАЛЛОСТРОЙ  Окт.'!AZ65:BA65+'[11]МЕТАЛЛОСТРОЙ  Нояб.'!AZ65:BA65,'[11]МЕТАЛЛОСТРОЙ  Нояб.'!AZ65:BA65,'[12]МЕТАЛЛОСТРОЙ  Дек.'!AZ65:BA65)</f>
        <v>7.2640000000000002</v>
      </c>
      <c r="BB70" s="47"/>
      <c r="BC70" s="49">
        <f>SUM('[1]МЕТАЛЛОСТРОЙ Янв.'!BB65:BC65,'[2]МЕТАЛЛОСТРОЙ Февр.'!BB65:BC65,'[3]МЕТАЛЛОСТРОЙ Март'!BB65:BC65,'[4]МЕТАЛЛОСТРОЙ  Апр.'!BB65:BC65,'[5]МЕТАЛЛОСТРОЙ Май'!BB65:BC65,'[6]МЕТАЛЛОСТРОЙ Июнь'!BB65:BC65,'[7]МЕТАЛЛОСТРОЙ  Июль'!BB65:BC65,'[8]МЕТАЛЛОСТРОЙ  Авг.'!BB65:BC65,'[9]МЕТАЛЛОСТРОЙ  Сент.'!BB65:BC65,'[10]МЕТАЛЛОСТРОЙ  Окт.'!BB65:BC65+'[11]МЕТАЛЛОСТРОЙ  Нояб.'!BB65:BC65,'[11]МЕТАЛЛОСТРОЙ  Нояб.'!BB65:BC65,'[12]МЕТАЛЛОСТРОЙ  Дек.'!BB65:BC65)</f>
        <v>0</v>
      </c>
      <c r="BD70" s="47"/>
      <c r="BE70" s="49">
        <f>SUM('[1]МЕТАЛЛОСТРОЙ Янв.'!BD65:BE65,'[2]МЕТАЛЛОСТРОЙ Февр.'!BD65:BE65,'[3]МЕТАЛЛОСТРОЙ Март'!BD65:BE65,'[4]МЕТАЛЛОСТРОЙ  Апр.'!BD65:BE65,'[5]МЕТАЛЛОСТРОЙ Май'!BD65:BE65,'[6]МЕТАЛЛОСТРОЙ Июнь'!BD65:BE65,'[7]МЕТАЛЛОСТРОЙ  Июль'!BD65:BE65,'[8]МЕТАЛЛОСТРОЙ  Авг.'!BD65:BE65,'[9]МЕТАЛЛОСТРОЙ  Сент.'!BD65:BE65,'[10]МЕТАЛЛОСТРОЙ  Окт.'!BD65:BE65+'[11]МЕТАЛЛОСТРОЙ  Нояб.'!BD65:BE65,'[11]МЕТАЛЛОСТРОЙ  Нояб.'!BD65:BE65,'[12]МЕТАЛЛОСТРОЙ  Дек.'!BD65:BE65)</f>
        <v>5.1269999999999998</v>
      </c>
      <c r="BF70" s="47"/>
      <c r="BG70" s="49">
        <f>SUM('[1]МЕТАЛЛОСТРОЙ Янв.'!BF65:BG65,'[2]МЕТАЛЛОСТРОЙ Февр.'!BF65:BG65,'[3]МЕТАЛЛОСТРОЙ Март'!BF65:BG65,'[4]МЕТАЛЛОСТРОЙ  Апр.'!BF65:BG65,'[5]МЕТАЛЛОСТРОЙ Май'!BF65:BG65,'[6]МЕТАЛЛОСТРОЙ Июнь'!BF65:BG65,'[7]МЕТАЛЛОСТРОЙ  Июль'!BF65:BG65,'[8]МЕТАЛЛОСТРОЙ  Авг.'!BF65:BG65,'[9]МЕТАЛЛОСТРОЙ  Сент.'!BF65:BG65,'[10]МЕТАЛЛОСТРОЙ  Окт.'!BF65:BG65+'[11]МЕТАЛЛОСТРОЙ  Нояб.'!BF65:BG65,'[11]МЕТАЛЛОСТРОЙ  Нояб.'!BF65:BG65,'[12]МЕТАЛЛОСТРОЙ  Дек.'!BF65:BG65)</f>
        <v>28.003</v>
      </c>
      <c r="BH70" s="47"/>
      <c r="BI70" s="49">
        <f>SUM('[1]МЕТАЛЛОСТРОЙ Янв.'!BH65:BI65,'[2]МЕТАЛЛОСТРОЙ Февр.'!BH65:BI65,'[3]МЕТАЛЛОСТРОЙ Март'!BH65:BI65,'[4]МЕТАЛЛОСТРОЙ  Апр.'!BH65:BI65,'[5]МЕТАЛЛОСТРОЙ Май'!BH65:BI65,'[6]МЕТАЛЛОСТРОЙ Июнь'!BH65:BI65,'[7]МЕТАЛЛОСТРОЙ  Июль'!BH65:BI65,'[8]МЕТАЛЛОСТРОЙ  Авг.'!BH65:BI65,'[9]МЕТАЛЛОСТРОЙ  Сент.'!BH65:BI65,'[10]МЕТАЛЛОСТРОЙ  Окт.'!BH65:BI65+'[11]МЕТАЛЛОСТРОЙ  Нояб.'!BH65:BI65,'[11]МЕТАЛЛОСТРОЙ  Нояб.'!BH65:BI65,'[12]МЕТАЛЛОСТРОЙ  Дек.'!BH65:BI65)</f>
        <v>0</v>
      </c>
      <c r="BJ70" s="47"/>
      <c r="BK70" s="49">
        <f>SUM('[1]МЕТАЛЛОСТРОЙ Янв.'!BJ65:BK65,'[2]МЕТАЛЛОСТРОЙ Февр.'!BJ65:BK65,'[3]МЕТАЛЛОСТРОЙ Март'!BJ65:BK65,'[4]МЕТАЛЛОСТРОЙ  Апр.'!BJ65:BK65,'[5]МЕТАЛЛОСТРОЙ Май'!BJ65:BK65,'[6]МЕТАЛЛОСТРОЙ Июнь'!BJ65:BK65,'[7]МЕТАЛЛОСТРОЙ  Июль'!BJ65:BK65,'[8]МЕТАЛЛОСТРОЙ  Авг.'!BJ65:BK65,'[9]МЕТАЛЛОСТРОЙ  Сент.'!BJ65:BK65,'[10]МЕТАЛЛОСТРОЙ  Окт.'!BJ65:BK65+'[11]МЕТАЛЛОСТРОЙ  Нояб.'!BJ65:BK65,'[11]МЕТАЛЛОСТРОЙ  Нояб.'!BJ65:BK65,'[12]МЕТАЛЛОСТРОЙ  Дек.'!BJ65:BK65)</f>
        <v>0</v>
      </c>
      <c r="BL70" s="47"/>
      <c r="BM70" s="49">
        <f>SUM('[1]МЕТАЛЛОСТРОЙ Янв.'!BL65:BM65,'[2]МЕТАЛЛОСТРОЙ Февр.'!BL65:BM65,'[3]МЕТАЛЛОСТРОЙ Март'!BL65:BM65,'[4]МЕТАЛЛОСТРОЙ  Апр.'!BL65:BM65,'[5]МЕТАЛЛОСТРОЙ Май'!BL65:BM65,'[6]МЕТАЛЛОСТРОЙ Июнь'!BL65:BM65,'[7]МЕТАЛЛОСТРОЙ  Июль'!BL65:BM65,'[8]МЕТАЛЛОСТРОЙ  Авг.'!BL65:BM65,'[9]МЕТАЛЛОСТРОЙ  Сент.'!BL65:BM65,'[10]МЕТАЛЛОСТРОЙ  Окт.'!BL65:BM65+'[11]МЕТАЛЛОСТРОЙ  Нояб.'!BL65:BM65,'[11]МЕТАЛЛОСТРОЙ  Нояб.'!BL65:BM65,'[12]МЕТАЛЛОСТРОЙ  Дек.'!BL65:BM65)</f>
        <v>16.021999999999998</v>
      </c>
      <c r="BN70" s="47"/>
      <c r="BO70" s="49">
        <f>SUM('[1]МЕТАЛЛОСТРОЙ Янв.'!BN65:BO65,'[2]МЕТАЛЛОСТРОЙ Февр.'!BN65:BO65,'[3]МЕТАЛЛОСТРОЙ Март'!BN65:BO65,'[4]МЕТАЛЛОСТРОЙ  Апр.'!BN65:BO65,'[5]МЕТАЛЛОСТРОЙ Май'!BN65:BO65,'[6]МЕТАЛЛОСТРОЙ Июнь'!BN65:BO65,'[7]МЕТАЛЛОСТРОЙ  Июль'!BN65:BO65,'[8]МЕТАЛЛОСТРОЙ  Авг.'!BN65:BO65,'[9]МЕТАЛЛОСТРОЙ  Сент.'!BN65:BO65,'[10]МЕТАЛЛОСТРОЙ  Окт.'!BN65:BO65+'[11]МЕТАЛЛОСТРОЙ  Нояб.'!BN65:BO65,'[11]МЕТАЛЛОСТРОЙ  Нояб.'!BN65:BO65,'[12]МЕТАЛЛОСТРОЙ  Дек.'!BN65:BO65)</f>
        <v>0</v>
      </c>
      <c r="BP70" s="47"/>
      <c r="BQ70" s="49">
        <f>SUM('[1]МЕТАЛЛОСТРОЙ Янв.'!BP65:BQ65,'[2]МЕТАЛЛОСТРОЙ Февр.'!BP65:BQ65,'[3]МЕТАЛЛОСТРОЙ Март'!BP65:BQ65,'[4]МЕТАЛЛОСТРОЙ  Апр.'!BP65:BQ65,'[5]МЕТАЛЛОСТРОЙ Май'!BP65:BQ65,'[6]МЕТАЛЛОСТРОЙ Июнь'!BP65:BQ65,'[7]МЕТАЛЛОСТРОЙ  Июль'!BP65:BQ65,'[8]МЕТАЛЛОСТРОЙ  Авг.'!BP65:BQ65,'[9]МЕТАЛЛОСТРОЙ  Сент.'!BP65:BQ65,'[10]МЕТАЛЛОСТРОЙ  Окт.'!BP65:BQ65+'[11]МЕТАЛЛОСТРОЙ  Нояб.'!BP65:BQ65,'[11]МЕТАЛЛОСТРОЙ  Нояб.'!BP65:BQ65,'[12]МЕТАЛЛОСТРОЙ  Дек.'!BP65:BQ65)</f>
        <v>0</v>
      </c>
      <c r="BR70" s="47"/>
      <c r="BS70" s="49">
        <f>SUM('[1]МЕТАЛЛОСТРОЙ Янв.'!BR65:BS65,'[2]МЕТАЛЛОСТРОЙ Февр.'!BR65:BS65,'[3]МЕТАЛЛОСТРОЙ Март'!BR65:BS65,'[4]МЕТАЛЛОСТРОЙ  Апр.'!BR65:BS65,'[5]МЕТАЛЛОСТРОЙ Май'!BR65:BS65,'[6]МЕТАЛЛОСТРОЙ Июнь'!BR65:BS65,'[7]МЕТАЛЛОСТРОЙ  Июль'!BR65:BS65,'[8]МЕТАЛЛОСТРОЙ  Авг.'!BR65:BS65,'[9]МЕТАЛЛОСТРОЙ  Сент.'!BR65:BS65,'[10]МЕТАЛЛОСТРОЙ  Окт.'!BR65:BS65+'[11]МЕТАЛЛОСТРОЙ  Нояб.'!BR65:BS65,'[11]МЕТАЛЛОСТРОЙ  Нояб.'!BR65:BS65,'[12]МЕТАЛЛОСТРОЙ  Дек.'!BR65:BS65)</f>
        <v>3.63</v>
      </c>
      <c r="BT70" s="47"/>
      <c r="BU70" s="49">
        <f>SUM('[1]МЕТАЛЛОСТРОЙ Янв.'!BT65:BU65,'[2]МЕТАЛЛОСТРОЙ Февр.'!BT65:BU65,'[3]МЕТАЛЛОСТРОЙ Март'!BT65:BU65,'[4]МЕТАЛЛОСТРОЙ  Апр.'!BT65:BU65,'[5]МЕТАЛЛОСТРОЙ Май'!BT65:BU65,'[6]МЕТАЛЛОСТРОЙ Июнь'!BT65:BU65,'[7]МЕТАЛЛОСТРОЙ  Июль'!BT65:BU65,'[8]МЕТАЛЛОСТРОЙ  Авг.'!BT65:BU65,'[9]МЕТАЛЛОСТРОЙ  Сент.'!BT65:BU65,'[10]МЕТАЛЛОСТРОЙ  Окт.'!BT65:BU65+'[11]МЕТАЛЛОСТРОЙ  Нояб.'!BT65:BU65,'[11]МЕТАЛЛОСТРОЙ  Нояб.'!BT65:BU65,'[12]МЕТАЛЛОСТРОЙ  Дек.'!BT65:BU65)</f>
        <v>0</v>
      </c>
      <c r="BV70" s="47"/>
      <c r="BW70" s="49">
        <f>SUM('[1]МЕТАЛЛОСТРОЙ Янв.'!BV65:BW65,'[2]МЕТАЛЛОСТРОЙ Февр.'!BV65:BW65,'[3]МЕТАЛЛОСТРОЙ Март'!BV65:BW65,'[4]МЕТАЛЛОСТРОЙ  Апр.'!BV65:BW65,'[5]МЕТАЛЛОСТРОЙ Май'!BV65:BW65,'[6]МЕТАЛЛОСТРОЙ Июнь'!BV65:BW65,'[7]МЕТАЛЛОСТРОЙ  Июль'!BV65:BW65,'[8]МЕТАЛЛОСТРОЙ  Авг.'!BV65:BW65,'[9]МЕТАЛЛОСТРОЙ  Сент.'!BV65:BW65,'[10]МЕТАЛЛОСТРОЙ  Окт.'!BV65:BW65+'[11]МЕТАЛЛОСТРОЙ  Нояб.'!BV65:BW65,'[11]МЕТАЛЛОСТРОЙ  Нояб.'!BV65:BW65,'[12]МЕТАЛЛОСТРОЙ  Дек.'!BV65:BW65)</f>
        <v>0</v>
      </c>
      <c r="BX70" s="47"/>
      <c r="BY70" s="49">
        <f>SUM('[1]МЕТАЛЛОСТРОЙ Янв.'!BX65:BY65,'[2]МЕТАЛЛОСТРОЙ Февр.'!BX65:BY65,'[3]МЕТАЛЛОСТРОЙ Март'!BX65:BY65,'[4]МЕТАЛЛОСТРОЙ  Апр.'!BX65:BY65,'[5]МЕТАЛЛОСТРОЙ Май'!BX65:BY65,'[6]МЕТАЛЛОСТРОЙ Июнь'!BX65:BY65,'[7]МЕТАЛЛОСТРОЙ  Июль'!BX65:BY65,'[8]МЕТАЛЛОСТРОЙ  Авг.'!BX65:BY65,'[9]МЕТАЛЛОСТРОЙ  Сент.'!BX65:BY65,'[10]МЕТАЛЛОСТРОЙ  Окт.'!BX65:BY65+'[11]МЕТАЛЛОСТРОЙ  Нояб.'!BX65:BY65,'[11]МЕТАЛЛОСТРОЙ  Нояб.'!BX65:BY65,'[12]МЕТАЛЛОСТРОЙ  Дек.'!BX65:BY65)</f>
        <v>0</v>
      </c>
      <c r="BZ70" s="47"/>
      <c r="CA70" s="49">
        <f>SUM('[1]МЕТАЛЛОСТРОЙ Янв.'!BZ65:CA65,'[2]МЕТАЛЛОСТРОЙ Февр.'!BZ65:CA65,'[3]МЕТАЛЛОСТРОЙ Март'!BZ65:CA65,'[4]МЕТАЛЛОСТРОЙ  Апр.'!BZ65:CA65,'[5]МЕТАЛЛОСТРОЙ Май'!BZ65:CA65,'[6]МЕТАЛЛОСТРОЙ Июнь'!BZ65:CA65,'[7]МЕТАЛЛОСТРОЙ  Июль'!BZ65:CA65,'[8]МЕТАЛЛОСТРОЙ  Авг.'!BZ65:CA65,'[9]МЕТАЛЛОСТРОЙ  Сент.'!BZ65:CA65,'[10]МЕТАЛЛОСТРОЙ  Окт.'!BZ65:CA65+'[11]МЕТАЛЛОСТРОЙ  Нояб.'!BZ65:CA65,'[11]МЕТАЛЛОСТРОЙ  Нояб.'!BZ65:CA65,'[12]МЕТАЛЛОСТРОЙ  Дек.'!BZ65:CA65)</f>
        <v>0</v>
      </c>
      <c r="CB70" s="47"/>
      <c r="CC70" s="49">
        <f>SUM('[1]МЕТАЛЛОСТРОЙ Янв.'!CB65:CC65,'[2]МЕТАЛЛОСТРОЙ Февр.'!CB65:CC65,'[3]МЕТАЛЛОСТРОЙ Март'!CB65:CC65,'[4]МЕТАЛЛОСТРОЙ  Апр.'!CB65:CC65,'[5]МЕТАЛЛОСТРОЙ Май'!CB65:CC65,'[6]МЕТАЛЛОСТРОЙ Июнь'!CB65:CC65,'[7]МЕТАЛЛОСТРОЙ  Июль'!CB65:CC65,'[8]МЕТАЛЛОСТРОЙ  Авг.'!CB65:CC65,'[9]МЕТАЛЛОСТРОЙ  Сент.'!CB65:CC65,'[10]МЕТАЛЛОСТРОЙ  Окт.'!CB65:CC65+'[11]МЕТАЛЛОСТРОЙ  Нояб.'!CB65:CC65,'[11]МЕТАЛЛОСТРОЙ  Нояб.'!CB65:CC65,'[12]МЕТАЛЛОСТРОЙ  Дек.'!CB65:CC65)</f>
        <v>0</v>
      </c>
      <c r="CD70" s="47"/>
      <c r="CE70" s="49">
        <f>SUM('[1]МЕТАЛЛОСТРОЙ Янв.'!CD65:CE65,'[2]МЕТАЛЛОСТРОЙ Февр.'!CD65:CE65,'[3]МЕТАЛЛОСТРОЙ Март'!CD65:CE65,'[4]МЕТАЛЛОСТРОЙ  Апр.'!CD65:CE65,'[5]МЕТАЛЛОСТРОЙ Май'!CD65:CE65,'[6]МЕТАЛЛОСТРОЙ Июнь'!CD65:CE65,'[7]МЕТАЛЛОСТРОЙ  Июль'!CD65:CE65,'[8]МЕТАЛЛОСТРОЙ  Авг.'!CD65:CE65,'[9]МЕТАЛЛОСТРОЙ  Сент.'!CD65:CE65,'[10]МЕТАЛЛОСТРОЙ  Окт.'!CD65:CE65+'[11]МЕТАЛЛОСТРОЙ  Нояб.'!CD65:CE65,'[11]МЕТАЛЛОСТРОЙ  Нояб.'!CD65:CE65,'[12]МЕТАЛЛОСТРОЙ  Дек.'!CD65:CE65)</f>
        <v>0</v>
      </c>
      <c r="CF70" s="47"/>
      <c r="CG70" s="49">
        <f>SUM('[1]МЕТАЛЛОСТРОЙ Янв.'!CF65:CG65,'[2]МЕТАЛЛОСТРОЙ Февр.'!CF65:CG65,'[3]МЕТАЛЛОСТРОЙ Март'!CF65:CG65,'[4]МЕТАЛЛОСТРОЙ  Апр.'!CF65:CG65,'[5]МЕТАЛЛОСТРОЙ Май'!CF65:CG65,'[6]МЕТАЛЛОСТРОЙ Июнь'!CF65:CG65,'[7]МЕТАЛЛОСТРОЙ  Июль'!CF65:CG65,'[8]МЕТАЛЛОСТРОЙ  Авг.'!CF65:CG65,'[9]МЕТАЛЛОСТРОЙ  Сент.'!CF65:CG65,'[10]МЕТАЛЛОСТРОЙ  Окт.'!CF65:CG65+'[11]МЕТАЛЛОСТРОЙ  Нояб.'!CF65:CG65,'[11]МЕТАЛЛОСТРОЙ  Нояб.'!CF65:CG65,'[12]МЕТАЛЛОСТРОЙ  Дек.'!CF65:CG65)</f>
        <v>0</v>
      </c>
      <c r="CH70" s="55">
        <v>8</v>
      </c>
      <c r="CI70" s="49">
        <f>SUM('[1]МЕТАЛЛОСТРОЙ Янв.'!CH65:CI65,'[2]МЕТАЛЛОСТРОЙ Февр.'!CH65:CI65,'[3]МЕТАЛЛОСТРОЙ Март'!CH65:CI65,'[4]МЕТАЛЛОСТРОЙ  Апр.'!CH65:CI65,'[5]МЕТАЛЛОСТРОЙ Май'!CH65:CI65,'[6]МЕТАЛЛОСТРОЙ Июнь'!CH65:CI65,'[7]МЕТАЛЛОСТРОЙ  Июль'!CH65:CI65,'[8]МЕТАЛЛОСТРОЙ  Авг.'!CH65:CI65,'[9]МЕТАЛЛОСТРОЙ  Сент.'!CH65:CI65,'[10]МЕТАЛЛОСТРОЙ  Окт.'!CH65:CI65+'[11]МЕТАЛЛОСТРОЙ  Нояб.'!CH65:CI65,'[11]МЕТАЛЛОСТРОЙ  Нояб.'!CH65:CI65,'[12]МЕТАЛЛОСТРОЙ  Дек.'!CH65:CI65)</f>
        <v>16.783999999999999</v>
      </c>
      <c r="CJ70" s="47"/>
      <c r="CK70" s="49">
        <f>SUM('[1]МЕТАЛЛОСТРОЙ Янв.'!CJ65:CK65,'[2]МЕТАЛЛОСТРОЙ Февр.'!CJ65:CK65,'[3]МЕТАЛЛОСТРОЙ Март'!CJ65:CK65,'[4]МЕТАЛЛОСТРОЙ  Апр.'!CJ65:CK65,'[5]МЕТАЛЛОСТРОЙ Май'!CJ65:CK65,'[6]МЕТАЛЛОСТРОЙ Июнь'!CJ65:CK65,'[7]МЕТАЛЛОСТРОЙ  Июль'!CJ65:CK65,'[8]МЕТАЛЛОСТРОЙ  Авг.'!CJ65:CK65,'[9]МЕТАЛЛОСТРОЙ  Сент.'!CJ65:CK65,'[10]МЕТАЛЛОСТРОЙ  Окт.'!CJ65:CK65+'[11]МЕТАЛЛОСТРОЙ  Нояб.'!CJ65:CK65,'[11]МЕТАЛЛОСТРОЙ  Нояб.'!CJ65:CK65,'[12]МЕТАЛЛОСТРОЙ  Дек.'!CJ65:CK65)</f>
        <v>1.7150000000000001</v>
      </c>
      <c r="CL70" s="47"/>
      <c r="CM70" s="49">
        <f>SUM('[1]МЕТАЛЛОСТРОЙ Янв.'!CL65:CM65,'[2]МЕТАЛЛОСТРОЙ Февр.'!CL65:CM65,'[3]МЕТАЛЛОСТРОЙ Март'!CL65:CM65,'[4]МЕТАЛЛОСТРОЙ  Апр.'!CL65:CM65,'[5]МЕТАЛЛОСТРОЙ Май'!CL65:CM65,'[6]МЕТАЛЛОСТРОЙ Июнь'!CL65:CM65,'[7]МЕТАЛЛОСТРОЙ  Июль'!CL65:CM65,'[8]МЕТАЛЛОСТРОЙ  Авг.'!CL65:CM65,'[9]МЕТАЛЛОСТРОЙ  Сент.'!CL65:CM65,'[10]МЕТАЛЛОСТРОЙ  Окт.'!CL65:CM65+'[11]МЕТАЛЛОСТРОЙ  Нояб.'!CL65:CM65,'[11]МЕТАЛЛОСТРОЙ  Нояб.'!CL65:CM65,'[12]МЕТАЛЛОСТРОЙ  Дек.'!CL65:CM65)</f>
        <v>5.5629999999999997</v>
      </c>
      <c r="CN70" s="47"/>
      <c r="CO70" s="49">
        <f>SUM('[1]МЕТАЛЛОСТРОЙ Янв.'!CN65:CO65,'[2]МЕТАЛЛОСТРОЙ Февр.'!CN65:CO65,'[3]МЕТАЛЛОСТРОЙ Март'!CN65:CO65,'[4]МЕТАЛЛОСТРОЙ  Апр.'!CN65:CO65,'[5]МЕТАЛЛОСТРОЙ Май'!CN65:CO65,'[6]МЕТАЛЛОСТРОЙ Июнь'!CN65:CO65,'[7]МЕТАЛЛОСТРОЙ  Июль'!CN65:CO65,'[8]МЕТАЛЛОСТРОЙ  Авг.'!CN65:CO65,'[9]МЕТАЛЛОСТРОЙ  Сент.'!CN65:CO65,'[10]МЕТАЛЛОСТРОЙ  Окт.'!CN65:CO65+'[11]МЕТАЛЛОСТРОЙ  Нояб.'!CN65:CO65,'[11]МЕТАЛЛОСТРОЙ  Нояб.'!CN65:CO65,'[12]МЕТАЛЛОСТРОЙ  Дек.'!CN65:CO65)</f>
        <v>16.863</v>
      </c>
      <c r="CQ70" s="94"/>
    </row>
    <row r="71" spans="1:95" ht="15.95" customHeight="1" x14ac:dyDescent="0.25">
      <c r="A71" s="216" t="s">
        <v>76</v>
      </c>
      <c r="B71" s="230" t="s">
        <v>67</v>
      </c>
      <c r="C71" s="22" t="s">
        <v>10</v>
      </c>
      <c r="D71" s="47">
        <v>5</v>
      </c>
      <c r="E71" s="49">
        <f>SUM('[1]МЕТАЛЛОСТРОЙ Янв.'!D66:E66,'[2]МЕТАЛЛОСТРОЙ Февр.'!D66:E66,'[3]МЕТАЛЛОСТРОЙ Март'!D66:E66,'[4]МЕТАЛЛОСТРОЙ  Апр.'!D66:E66,'[5]МЕТАЛЛОСТРОЙ Май'!D66:E66,'[6]МЕТАЛЛОСТРОЙ Июнь'!D66:E66,'[7]МЕТАЛЛОСТРОЙ  Июль'!D66:E66,'[8]МЕТАЛЛОСТРОЙ  Авг.'!D66:E66,'[9]МЕТАЛЛОСТРОЙ  Сент.'!D66:E66,'[10]МЕТАЛЛОСТРОЙ  Окт.'!D66:E66+'[11]МЕТАЛЛОСТРОЙ  Нояб.'!D66:E66,'[11]МЕТАЛЛОСТРОЙ  Нояб.'!D66:E66,'[12]МЕТАЛЛОСТРОЙ  Дек.'!D66:E66)</f>
        <v>43</v>
      </c>
      <c r="F71" s="47">
        <v>3</v>
      </c>
      <c r="G71" s="49">
        <f>SUM('[1]МЕТАЛЛОСТРОЙ Янв.'!F66:G66,'[2]МЕТАЛЛОСТРОЙ Февр.'!F66:G66,'[3]МЕТАЛЛОСТРОЙ Март'!F66:G66,'[4]МЕТАЛЛОСТРОЙ  Апр.'!F66:G66,'[5]МЕТАЛЛОСТРОЙ Май'!F66:G66,'[6]МЕТАЛЛОСТРОЙ Июнь'!F66:G66,'[7]МЕТАЛЛОСТРОЙ  Июль'!F66:G66,'[8]МЕТАЛЛОСТРОЙ  Авг.'!F66:G66,'[9]МЕТАЛЛОСТРОЙ  Сент.'!F66:G66,'[10]МЕТАЛЛОСТРОЙ  Окт.'!F66:G66+'[11]МЕТАЛЛОСТРОЙ  Нояб.'!F66:G66,'[11]МЕТАЛЛОСТРОЙ  Нояб.'!F66:G66,'[12]МЕТАЛЛОСТРОЙ  Дек.'!F66:G66)</f>
        <v>0</v>
      </c>
      <c r="H71" s="47">
        <v>6</v>
      </c>
      <c r="I71" s="49">
        <f>SUM('[1]МЕТАЛЛОСТРОЙ Янв.'!H66:I66,'[2]МЕТАЛЛОСТРОЙ Февр.'!H66:I66,'[3]МЕТАЛЛОСТРОЙ Март'!H66:I66,'[4]МЕТАЛЛОСТРОЙ  Апр.'!H66:I66,'[5]МЕТАЛЛОСТРОЙ Май'!H66:I66,'[6]МЕТАЛЛОСТРОЙ Июнь'!H66:I66,'[7]МЕТАЛЛОСТРОЙ  Июль'!H66:I66,'[8]МЕТАЛЛОСТРОЙ  Авг.'!H66:I66,'[9]МЕТАЛЛОСТРОЙ  Сент.'!H66:I66,'[10]МЕТАЛЛОСТРОЙ  Окт.'!H66:I66+'[11]МЕТАЛЛОСТРОЙ  Нояб.'!H66:I66,'[11]МЕТАЛЛОСТРОЙ  Нояб.'!H66:I66,'[12]МЕТАЛЛОСТРОЙ  Дек.'!H66:I66)</f>
        <v>4</v>
      </c>
      <c r="J71" s="83">
        <v>6</v>
      </c>
      <c r="K71" s="49">
        <f>SUM('[1]МЕТАЛЛОСТРОЙ Янв.'!J66:K66,'[2]МЕТАЛЛОСТРОЙ Февр.'!J66:K66,'[3]МЕТАЛЛОСТРОЙ Март'!J66:K66,'[4]МЕТАЛЛОСТРОЙ  Апр.'!J66:K66,'[5]МЕТАЛЛОСТРОЙ Май'!J66:K66,'[6]МЕТАЛЛОСТРОЙ Июнь'!J66:K66,'[7]МЕТАЛЛОСТРОЙ  Июль'!J66:K66,'[8]МЕТАЛЛОСТРОЙ  Авг.'!J66:K66,'[9]МЕТАЛЛОСТРОЙ  Сент.'!J66:K66,'[10]МЕТАЛЛОСТРОЙ  Окт.'!J66:K66+'[11]МЕТАЛЛОСТРОЙ  Нояб.'!J66:K66,'[11]МЕТАЛЛОСТРОЙ  Нояб.'!J66:K66,'[12]МЕТАЛЛОСТРОЙ  Дек.'!J66:K66)</f>
        <v>33</v>
      </c>
      <c r="L71" s="47">
        <v>9</v>
      </c>
      <c r="M71" s="49">
        <f>SUM('[1]МЕТАЛЛОСТРОЙ Янв.'!L66:M66,'[2]МЕТАЛЛОСТРОЙ Февр.'!L66:M66,'[3]МЕТАЛЛОСТРОЙ Март'!L66:M66,'[4]МЕТАЛЛОСТРОЙ  Апр.'!L66:M66,'[5]МЕТАЛЛОСТРОЙ Май'!L66:M66,'[6]МЕТАЛЛОСТРОЙ Июнь'!L66:M66,'[7]МЕТАЛЛОСТРОЙ  Июль'!L66:M66,'[8]МЕТАЛЛОСТРОЙ  Авг.'!L66:M66,'[9]МЕТАЛЛОСТРОЙ  Сент.'!L66:M66,'[10]МЕТАЛЛОСТРОЙ  Окт.'!L66:M66+'[11]МЕТАЛЛОСТРОЙ  Нояб.'!L66:M66,'[11]МЕТАЛЛОСТРОЙ  Нояб.'!L66:M66,'[12]МЕТАЛЛОСТРОЙ  Дек.'!L66:M66)</f>
        <v>14</v>
      </c>
      <c r="N71" s="47">
        <v>7</v>
      </c>
      <c r="O71" s="49">
        <f>SUM('[1]МЕТАЛЛОСТРОЙ Янв.'!N66:O66,'[2]МЕТАЛЛОСТРОЙ Февр.'!N66:O66,'[3]МЕТАЛЛОСТРОЙ Март'!N66:O66,'[4]МЕТАЛЛОСТРОЙ  Апр.'!N66:O66,'[5]МЕТАЛЛОСТРОЙ Май'!N66:O66,'[6]МЕТАЛЛОСТРОЙ Июнь'!N66:O66,'[7]МЕТАЛЛОСТРОЙ  Июль'!N66:O66,'[8]МЕТАЛЛОСТРОЙ  Авг.'!N66:O66,'[9]МЕТАЛЛОСТРОЙ  Сент.'!N66:O66,'[10]МЕТАЛЛОСТРОЙ  Окт.'!N66:O66+'[11]МЕТАЛЛОСТРОЙ  Нояб.'!N66:O66,'[11]МЕТАЛЛОСТРОЙ  Нояб.'!N66:O66,'[12]МЕТАЛЛОСТРОЙ  Дек.'!N66:O66)</f>
        <v>51</v>
      </c>
      <c r="P71" s="47">
        <v>4</v>
      </c>
      <c r="Q71" s="49">
        <f>SUM('[1]МЕТАЛЛОСТРОЙ Янв.'!P66:Q66,'[2]МЕТАЛЛОСТРОЙ Февр.'!P66:Q66,'[3]МЕТАЛЛОСТРОЙ Март'!P66:Q66,'[4]МЕТАЛЛОСТРОЙ  Апр.'!P66:Q66,'[5]МЕТАЛЛОСТРОЙ Май'!P66:Q66,'[6]МЕТАЛЛОСТРОЙ Июнь'!P66:Q66,'[7]МЕТАЛЛОСТРОЙ  Июль'!P66:Q66,'[8]МЕТАЛЛОСТРОЙ  Авг.'!P66:Q66,'[9]МЕТАЛЛОСТРОЙ  Сент.'!P66:Q66,'[10]МЕТАЛЛОСТРОЙ  Окт.'!P66:Q66+'[11]МЕТАЛЛОСТРОЙ  Нояб.'!P66:Q66,'[11]МЕТАЛЛОСТРОЙ  Нояб.'!P66:Q66,'[12]МЕТАЛЛОСТРОЙ  Дек.'!P66:Q66)</f>
        <v>15</v>
      </c>
      <c r="R71" s="47">
        <v>6</v>
      </c>
      <c r="S71" s="49">
        <f>SUM('[1]МЕТАЛЛОСТРОЙ Янв.'!R66:S66,'[2]МЕТАЛЛОСТРОЙ Февр.'!R66:S66,'[3]МЕТАЛЛОСТРОЙ Март'!R66:S66,'[4]МЕТАЛЛОСТРОЙ  Апр.'!R66:S66,'[5]МЕТАЛЛОСТРОЙ Май'!R66:S66,'[6]МЕТАЛЛОСТРОЙ Июнь'!R66:S66,'[7]МЕТАЛЛОСТРОЙ  Июль'!R66:S66,'[8]МЕТАЛЛОСТРОЙ  Авг.'!R66:S66,'[9]МЕТАЛЛОСТРОЙ  Сент.'!R66:S66,'[10]МЕТАЛЛОСТРОЙ  Окт.'!R66:S66+'[11]МЕТАЛЛОСТРОЙ  Нояб.'!R66:S66,'[11]МЕТАЛЛОСТРОЙ  Нояб.'!R66:S66,'[12]МЕТАЛЛОСТРОЙ  Дек.'!R66:S66)</f>
        <v>2</v>
      </c>
      <c r="T71" s="47">
        <v>3</v>
      </c>
      <c r="U71" s="49">
        <f>SUM('[1]МЕТАЛЛОСТРОЙ Янв.'!T66:U66,'[2]МЕТАЛЛОСТРОЙ Февр.'!T66:U66,'[3]МЕТАЛЛОСТРОЙ Март'!T66:U66,'[4]МЕТАЛЛОСТРОЙ  Апр.'!T66:U66,'[5]МЕТАЛЛОСТРОЙ Май'!T66:U66,'[6]МЕТАЛЛОСТРОЙ Июнь'!T66:U66,'[7]МЕТАЛЛОСТРОЙ  Июль'!T66:U66,'[8]МЕТАЛЛОСТРОЙ  Авг.'!T66:U66,'[9]МЕТАЛЛОСТРОЙ  Сент.'!T66:U66,'[10]МЕТАЛЛОСТРОЙ  Окт.'!T66:U66+'[11]МЕТАЛЛОСТРОЙ  Нояб.'!T66:U66,'[11]МЕТАЛЛОСТРОЙ  Нояб.'!T66:U66,'[12]МЕТАЛЛОСТРОЙ  Дек.'!T66:U66)</f>
        <v>2</v>
      </c>
      <c r="V71" s="47">
        <v>16</v>
      </c>
      <c r="W71" s="49">
        <f>SUM('[1]МЕТАЛЛОСТРОЙ Янв.'!V66:W66,'[2]МЕТАЛЛОСТРОЙ Февр.'!V66:W66,'[3]МЕТАЛЛОСТРОЙ Март'!V66:W66,'[4]МЕТАЛЛОСТРОЙ  Апр.'!V66:W66,'[5]МЕТАЛЛОСТРОЙ Май'!V66:W66,'[6]МЕТАЛЛОСТРОЙ Июнь'!V66:W66,'[7]МЕТАЛЛОСТРОЙ  Июль'!V66:W66,'[8]МЕТАЛЛОСТРОЙ  Авг.'!V66:W66,'[9]МЕТАЛЛОСТРОЙ  Сент.'!V66:W66,'[10]МЕТАЛЛОСТРОЙ  Окт.'!V66:W66+'[11]МЕТАЛЛОСТРОЙ  Нояб.'!V66:W66,'[11]МЕТАЛЛОСТРОЙ  Нояб.'!V66:W66,'[12]МЕТАЛЛОСТРОЙ  Дек.'!V66:W66)</f>
        <v>18</v>
      </c>
      <c r="X71" s="47">
        <v>6</v>
      </c>
      <c r="Y71" s="49">
        <f>SUM('[1]МЕТАЛЛОСТРОЙ Янв.'!X66:Y66,'[2]МЕТАЛЛОСТРОЙ Февр.'!X66:Y66,'[3]МЕТАЛЛОСТРОЙ Март'!X66:Y66,'[4]МЕТАЛЛОСТРОЙ  Апр.'!X66:Y66,'[5]МЕТАЛЛОСТРОЙ Май'!X66:Y66,'[6]МЕТАЛЛОСТРОЙ Июнь'!X66:Y66,'[7]МЕТАЛЛОСТРОЙ  Июль'!X66:Y66,'[8]МЕТАЛЛОСТРОЙ  Авг.'!X66:Y66,'[9]МЕТАЛЛОСТРОЙ  Сент.'!X66:Y66,'[10]МЕТАЛЛОСТРОЙ  Окт.'!X66:Y66+'[11]МЕТАЛЛОСТРОЙ  Нояб.'!X66:Y66,'[11]МЕТАЛЛОСТРОЙ  Нояб.'!X66:Y66,'[12]МЕТАЛЛОСТРОЙ  Дек.'!X66:Y66)</f>
        <v>14</v>
      </c>
      <c r="Z71" s="47">
        <v>5</v>
      </c>
      <c r="AA71" s="49">
        <f>SUM('[1]МЕТАЛЛОСТРОЙ Янв.'!Z66:AA66,'[2]МЕТАЛЛОСТРОЙ Февр.'!Z66:AA66,'[3]МЕТАЛЛОСТРОЙ Март'!Z66:AA66,'[4]МЕТАЛЛОСТРОЙ  Апр.'!Z66:AA66,'[5]МЕТАЛЛОСТРОЙ Май'!Z66:AA66,'[6]МЕТАЛЛОСТРОЙ Июнь'!Z66:AA66,'[7]МЕТАЛЛОСТРОЙ  Июль'!Z66:AA66,'[8]МЕТАЛЛОСТРОЙ  Авг.'!Z66:AA66,'[9]МЕТАЛЛОСТРОЙ  Сент.'!Z66:AA66,'[10]МЕТАЛЛОСТРОЙ  Окт.'!Z66:AA66+'[11]МЕТАЛЛОСТРОЙ  Нояб.'!Z66:AA66,'[11]МЕТАЛЛОСТРОЙ  Нояб.'!Z66:AA66,'[12]МЕТАЛЛОСТРОЙ  Дек.'!Z66:AA66)</f>
        <v>3</v>
      </c>
      <c r="AB71" s="47">
        <v>6</v>
      </c>
      <c r="AC71" s="49">
        <f>SUM('[1]МЕТАЛЛОСТРОЙ Янв.'!AB66:AC66,'[2]МЕТАЛЛОСТРОЙ Февр.'!AB66:AC66,'[3]МЕТАЛЛОСТРОЙ Март'!AB66:AC66,'[4]МЕТАЛЛОСТРОЙ  Апр.'!AB66:AC66,'[5]МЕТАЛЛОСТРОЙ Май'!AB66:AC66,'[6]МЕТАЛЛОСТРОЙ Июнь'!AB66:AC66,'[7]МЕТАЛЛОСТРОЙ  Июль'!AB66:AC66,'[8]МЕТАЛЛОСТРОЙ  Авг.'!AB66:AC66,'[9]МЕТАЛЛОСТРОЙ  Сент.'!AB66:AC66,'[10]МЕТАЛЛОСТРОЙ  Окт.'!AB66:AC66+'[11]МЕТАЛЛОСТРОЙ  Нояб.'!AB66:AC66,'[11]МЕТАЛЛОСТРОЙ  Нояб.'!AB66:AC66,'[12]МЕТАЛЛОСТРОЙ  Дек.'!AB66:AC66)</f>
        <v>6</v>
      </c>
      <c r="AD71" s="47">
        <v>13</v>
      </c>
      <c r="AE71" s="49">
        <f>SUM('[1]МЕТАЛЛОСТРОЙ Янв.'!AD66:AE66,'[2]МЕТАЛЛОСТРОЙ Февр.'!AD66:AE66,'[3]МЕТАЛЛОСТРОЙ Март'!AD66:AE66,'[4]МЕТАЛЛОСТРОЙ  Апр.'!AD66:AE66,'[5]МЕТАЛЛОСТРОЙ Май'!AD66:AE66,'[6]МЕТАЛЛОСТРОЙ Июнь'!AD66:AE66,'[7]МЕТАЛЛОСТРОЙ  Июль'!AD66:AE66,'[8]МЕТАЛЛОСТРОЙ  Авг.'!AD66:AE66,'[9]МЕТАЛЛОСТРОЙ  Сент.'!AD66:AE66,'[10]МЕТАЛЛОСТРОЙ  Окт.'!AD66:AE66+'[11]МЕТАЛЛОСТРОЙ  Нояб.'!AD66:AE66,'[11]МЕТАЛЛОСТРОЙ  Нояб.'!AD66:AE66,'[12]МЕТАЛЛОСТРОЙ  Дек.'!AD66:AE66)</f>
        <v>6</v>
      </c>
      <c r="AF71" s="47">
        <v>6</v>
      </c>
      <c r="AG71" s="49">
        <f>SUM('[1]МЕТАЛЛОСТРОЙ Янв.'!AF66:AG66,'[2]МЕТАЛЛОСТРОЙ Февр.'!AF66:AG66,'[3]МЕТАЛЛОСТРОЙ Март'!AF66:AG66,'[4]МЕТАЛЛОСТРОЙ  Апр.'!AF66:AG66,'[5]МЕТАЛЛОСТРОЙ Май'!AF66:AG66,'[6]МЕТАЛЛОСТРОЙ Июнь'!AF66:AG66,'[7]МЕТАЛЛОСТРОЙ  Июль'!AF66:AG66,'[8]МЕТАЛЛОСТРОЙ  Авг.'!AF66:AG66,'[9]МЕТАЛЛОСТРОЙ  Сент.'!AF66:AG66,'[10]МЕТАЛЛОСТРОЙ  Окт.'!AF66:AG66+'[11]МЕТАЛЛОСТРОЙ  Нояб.'!AF66:AG66,'[11]МЕТАЛЛОСТРОЙ  Нояб.'!AF66:AG66,'[12]МЕТАЛЛОСТРОЙ  Дек.'!AF66:AG66)</f>
        <v>6</v>
      </c>
      <c r="AH71" s="47">
        <v>3</v>
      </c>
      <c r="AI71" s="49">
        <f>SUM('[1]МЕТАЛЛОСТРОЙ Янв.'!AH66:AI66,'[2]МЕТАЛЛОСТРОЙ Февр.'!AH66:AI66,'[3]МЕТАЛЛОСТРОЙ Март'!AH66:AI66,'[4]МЕТАЛЛОСТРОЙ  Апр.'!AH66:AI66,'[5]МЕТАЛЛОСТРОЙ Май'!AH66:AI66,'[6]МЕТАЛЛОСТРОЙ Июнь'!AH66:AI66,'[7]МЕТАЛЛОСТРОЙ  Июль'!AH66:AI66,'[8]МЕТАЛЛОСТРОЙ  Авг.'!AH66:AI66,'[9]МЕТАЛЛОСТРОЙ  Сент.'!AH66:AI66,'[10]МЕТАЛЛОСТРОЙ  Окт.'!AH66:AI66+'[11]МЕТАЛЛОСТРОЙ  Нояб.'!AH66:AI66,'[11]МЕТАЛЛОСТРОЙ  Нояб.'!AH66:AI66,'[12]МЕТАЛЛОСТРОЙ  Дек.'!AH66:AI66)</f>
        <v>11</v>
      </c>
      <c r="AJ71" s="47">
        <v>3</v>
      </c>
      <c r="AK71" s="49">
        <f>SUM('[1]МЕТАЛЛОСТРОЙ Янв.'!AJ66:AK66,'[2]МЕТАЛЛОСТРОЙ Февр.'!AJ66:AK66,'[3]МЕТАЛЛОСТРОЙ Март'!AJ66:AK66,'[4]МЕТАЛЛОСТРОЙ  Апр.'!AJ66:AK66,'[5]МЕТАЛЛОСТРОЙ Май'!AJ66:AK66,'[6]МЕТАЛЛОСТРОЙ Июнь'!AJ66:AK66,'[7]МЕТАЛЛОСТРОЙ  Июль'!AJ66:AK66,'[8]МЕТАЛЛОСТРОЙ  Авг.'!AJ66:AK66,'[9]МЕТАЛЛОСТРОЙ  Сент.'!AJ66:AK66,'[10]МЕТАЛЛОСТРОЙ  Окт.'!AJ66:AK66+'[11]МЕТАЛЛОСТРОЙ  Нояб.'!AJ66:AK66,'[11]МЕТАЛЛОСТРОЙ  Нояб.'!AJ66:AK66,'[12]МЕТАЛЛОСТРОЙ  Дек.'!AJ66:AK66)</f>
        <v>11</v>
      </c>
      <c r="AL71" s="47">
        <v>5</v>
      </c>
      <c r="AM71" s="49">
        <f>SUM('[1]МЕТАЛЛОСТРОЙ Янв.'!AL66:AM66,'[2]МЕТАЛЛОСТРОЙ Февр.'!AL66:AM66,'[3]МЕТАЛЛОСТРОЙ Март'!AL66:AM66,'[4]МЕТАЛЛОСТРОЙ  Апр.'!AL66:AM66,'[5]МЕТАЛЛОСТРОЙ Май'!AL66:AM66,'[6]МЕТАЛЛОСТРОЙ Июнь'!AL66:AM66,'[7]МЕТАЛЛОСТРОЙ  Июль'!AL66:AM66,'[8]МЕТАЛЛОСТРОЙ  Авг.'!AL66:AM66,'[9]МЕТАЛЛОСТРОЙ  Сент.'!AL66:AM66,'[10]МЕТАЛЛОСТРОЙ  Окт.'!AL66:AM66+'[11]МЕТАЛЛОСТРОЙ  Нояб.'!AL66:AM66,'[11]МЕТАЛЛОСТРОЙ  Нояб.'!AL66:AM66,'[12]МЕТАЛЛОСТРОЙ  Дек.'!AL66:AM66)</f>
        <v>10</v>
      </c>
      <c r="AN71" s="47">
        <v>18</v>
      </c>
      <c r="AO71" s="49">
        <f>SUM('[1]МЕТАЛЛОСТРОЙ Янв.'!AN66:AO66,'[2]МЕТАЛЛОСТРОЙ Февр.'!AN66:AO66,'[3]МЕТАЛЛОСТРОЙ Март'!AN66:AO66,'[4]МЕТАЛЛОСТРОЙ  Апр.'!AN66:AO66,'[5]МЕТАЛЛОСТРОЙ Май'!AN66:AO66,'[6]МЕТАЛЛОСТРОЙ Июнь'!AN66:AO66,'[7]МЕТАЛЛОСТРОЙ  Июль'!AN66:AO66,'[8]МЕТАЛЛОСТРОЙ  Авг.'!AN66:AO66,'[9]МЕТАЛЛОСТРОЙ  Сент.'!AN66:AO66,'[10]МЕТАЛЛОСТРОЙ  Окт.'!AN66:AO66+'[11]МЕТАЛЛОСТРОЙ  Нояб.'!AN66:AO66,'[11]МЕТАЛЛОСТРОЙ  Нояб.'!AN66:AO66,'[12]МЕТАЛЛОСТРОЙ  Дек.'!AN66:AO66)</f>
        <v>30</v>
      </c>
      <c r="AP71" s="47">
        <v>6</v>
      </c>
      <c r="AQ71" s="49">
        <f>SUM('[1]МЕТАЛЛОСТРОЙ Янв.'!AP66:AQ66,'[2]МЕТАЛЛОСТРОЙ Февр.'!AP66:AQ66,'[3]МЕТАЛЛОСТРОЙ Март'!AP66:AQ66,'[4]МЕТАЛЛОСТРОЙ  Апр.'!AP66:AQ66,'[5]МЕТАЛЛОСТРОЙ Май'!AP66:AQ66,'[6]МЕТАЛЛОСТРОЙ Июнь'!AP66:AQ66,'[7]МЕТАЛЛОСТРОЙ  Июль'!AP66:AQ66,'[8]МЕТАЛЛОСТРОЙ  Авг.'!AP66:AQ66,'[9]МЕТАЛЛОСТРОЙ  Сент.'!AP66:AQ66,'[10]МЕТАЛЛОСТРОЙ  Окт.'!AP66:AQ66+'[11]МЕТАЛЛОСТРОЙ  Нояб.'!AP66:AQ66,'[11]МЕТАЛЛОСТРОЙ  Нояб.'!AP66:AQ66,'[12]МЕТАЛЛОСТРОЙ  Дек.'!AP66:AQ66)</f>
        <v>11</v>
      </c>
      <c r="AR71" s="47">
        <v>3</v>
      </c>
      <c r="AS71" s="49">
        <f>SUM('[1]МЕТАЛЛОСТРОЙ Янв.'!AR66:AS66,'[2]МЕТАЛЛОСТРОЙ Февр.'!AR66:AS66,'[3]МЕТАЛЛОСТРОЙ Март'!AR66:AS66,'[4]МЕТАЛЛОСТРОЙ  Апр.'!AR66:AS66,'[5]МЕТАЛЛОСТРОЙ Май'!AR66:AS66,'[6]МЕТАЛЛОСТРОЙ Июнь'!AR66:AS66,'[7]МЕТАЛЛОСТРОЙ  Июль'!AR66:AS66,'[8]МЕТАЛЛОСТРОЙ  Авг.'!AR66:AS66,'[9]МЕТАЛЛОСТРОЙ  Сент.'!AR66:AS66,'[10]МЕТАЛЛОСТРОЙ  Окт.'!AR66:AS66+'[11]МЕТАЛЛОСТРОЙ  Нояб.'!AR66:AS66,'[11]МЕТАЛЛОСТРОЙ  Нояб.'!AR66:AS66,'[12]МЕТАЛЛОСТРОЙ  Дек.'!AR66:AS66)</f>
        <v>9</v>
      </c>
      <c r="AT71" s="47">
        <v>4</v>
      </c>
      <c r="AU71" s="49">
        <f>SUM('[1]МЕТАЛЛОСТРОЙ Янв.'!AT66:AU66,'[2]МЕТАЛЛОСТРОЙ Февр.'!AT66:AU66,'[3]МЕТАЛЛОСТРОЙ Март'!AT66:AU66,'[4]МЕТАЛЛОСТРОЙ  Апр.'!AT66:AU66,'[5]МЕТАЛЛОСТРОЙ Май'!AT66:AU66,'[6]МЕТАЛЛОСТРОЙ Июнь'!AT66:AU66,'[7]МЕТАЛЛОСТРОЙ  Июль'!AT66:AU66,'[8]МЕТАЛЛОСТРОЙ  Авг.'!AT66:AU66,'[9]МЕТАЛЛОСТРОЙ  Сент.'!AT66:AU66,'[10]МЕТАЛЛОСТРОЙ  Окт.'!AT66:AU66+'[11]МЕТАЛЛОСТРОЙ  Нояб.'!AT66:AU66,'[11]МЕТАЛЛОСТРОЙ  Нояб.'!AT66:AU66,'[12]МЕТАЛЛОСТРОЙ  Дек.'!AT66:AU66)</f>
        <v>16</v>
      </c>
      <c r="AV71" s="47">
        <v>4</v>
      </c>
      <c r="AW71" s="49">
        <f>SUM('[1]МЕТАЛЛОСТРОЙ Янв.'!AV66:AW66,'[2]МЕТАЛЛОСТРОЙ Февр.'!AV66:AW66,'[3]МЕТАЛЛОСТРОЙ Март'!AV66:AW66,'[4]МЕТАЛЛОСТРОЙ  Апр.'!AV66:AW66,'[5]МЕТАЛЛОСТРОЙ Май'!AV66:AW66,'[6]МЕТАЛЛОСТРОЙ Июнь'!AV66:AW66,'[7]МЕТАЛЛОСТРОЙ  Июль'!AV66:AW66,'[8]МЕТАЛЛОСТРОЙ  Авг.'!AV66:AW66,'[9]МЕТАЛЛОСТРОЙ  Сент.'!AV66:AW66,'[10]МЕТАЛЛОСТРОЙ  Окт.'!AV66:AW66+'[11]МЕТАЛЛОСТРОЙ  Нояб.'!AV66:AW66,'[11]МЕТАЛЛОСТРОЙ  Нояб.'!AV66:AW66,'[12]МЕТАЛЛОСТРОЙ  Дек.'!AV66:AW66)</f>
        <v>4</v>
      </c>
      <c r="AX71" s="47">
        <v>6</v>
      </c>
      <c r="AY71" s="49">
        <f>SUM('[1]МЕТАЛЛОСТРОЙ Янв.'!AX66:AY66,'[2]МЕТАЛЛОСТРОЙ Февр.'!AX66:AY66,'[3]МЕТАЛЛОСТРОЙ Март'!AX66:AY66,'[4]МЕТАЛЛОСТРОЙ  Апр.'!AX66:AY66,'[5]МЕТАЛЛОСТРОЙ Май'!AX66:AY66,'[6]МЕТАЛЛОСТРОЙ Июнь'!AX66:AY66,'[7]МЕТАЛЛОСТРОЙ  Июль'!AX66:AY66,'[8]МЕТАЛЛОСТРОЙ  Авг.'!AX66:AY66,'[9]МЕТАЛЛОСТРОЙ  Сент.'!AX66:AY66,'[10]МЕТАЛЛОСТРОЙ  Окт.'!AX66:AY66+'[11]МЕТАЛЛОСТРОЙ  Нояб.'!AX66:AY66,'[11]МЕТАЛЛОСТРОЙ  Нояб.'!AX66:AY66,'[12]МЕТАЛЛОСТРОЙ  Дек.'!AX66:AY66)</f>
        <v>0</v>
      </c>
      <c r="AZ71" s="47">
        <v>6</v>
      </c>
      <c r="BA71" s="49">
        <f>SUM('[1]МЕТАЛЛОСТРОЙ Янв.'!AZ66:BA66,'[2]МЕТАЛЛОСТРОЙ Февр.'!AZ66:BA66,'[3]МЕТАЛЛОСТРОЙ Март'!AZ66:BA66,'[4]МЕТАЛЛОСТРОЙ  Апр.'!AZ66:BA66,'[5]МЕТАЛЛОСТРОЙ Май'!AZ66:BA66,'[6]МЕТАЛЛОСТРОЙ Июнь'!AZ66:BA66,'[7]МЕТАЛЛОСТРОЙ  Июль'!AZ66:BA66,'[8]МЕТАЛЛОСТРОЙ  Авг.'!AZ66:BA66,'[9]МЕТАЛЛОСТРОЙ  Сент.'!AZ66:BA66,'[10]МЕТАЛЛОСТРОЙ  Окт.'!AZ66:BA66+'[11]МЕТАЛЛОСТРОЙ  Нояб.'!AZ66:BA66,'[11]МЕТАЛЛОСТРОЙ  Нояб.'!AZ66:BA66,'[12]МЕТАЛЛОСТРОЙ  Дек.'!AZ66:BA66)</f>
        <v>8</v>
      </c>
      <c r="BB71" s="47">
        <v>6</v>
      </c>
      <c r="BC71" s="49">
        <f>SUM('[1]МЕТАЛЛОСТРОЙ Янв.'!BB66:BC66,'[2]МЕТАЛЛОСТРОЙ Февр.'!BB66:BC66,'[3]МЕТАЛЛОСТРОЙ Март'!BB66:BC66,'[4]МЕТАЛЛОСТРОЙ  Апр.'!BB66:BC66,'[5]МЕТАЛЛОСТРОЙ Май'!BB66:BC66,'[6]МЕТАЛЛОСТРОЙ Июнь'!BB66:BC66,'[7]МЕТАЛЛОСТРОЙ  Июль'!BB66:BC66,'[8]МЕТАЛЛОСТРОЙ  Авг.'!BB66:BC66,'[9]МЕТАЛЛОСТРОЙ  Сент.'!BB66:BC66,'[10]МЕТАЛЛОСТРОЙ  Окт.'!BB66:BC66+'[11]МЕТАЛЛОСТРОЙ  Нояб.'!BB66:BC66,'[11]МЕТАЛЛОСТРОЙ  Нояб.'!BB66:BC66,'[12]МЕТАЛЛОСТРОЙ  Дек.'!BB66:BC66)</f>
        <v>1</v>
      </c>
      <c r="BD71" s="47">
        <v>6</v>
      </c>
      <c r="BE71" s="49">
        <f>SUM('[1]МЕТАЛЛОСТРОЙ Янв.'!BD66:BE66,'[2]МЕТАЛЛОСТРОЙ Февр.'!BD66:BE66,'[3]МЕТАЛЛОСТРОЙ Март'!BD66:BE66,'[4]МЕТАЛЛОСТРОЙ  Апр.'!BD66:BE66,'[5]МЕТАЛЛОСТРОЙ Май'!BD66:BE66,'[6]МЕТАЛЛОСТРОЙ Июнь'!BD66:BE66,'[7]МЕТАЛЛОСТРОЙ  Июль'!BD66:BE66,'[8]МЕТАЛЛОСТРОЙ  Авг.'!BD66:BE66,'[9]МЕТАЛЛОСТРОЙ  Сент.'!BD66:BE66,'[10]МЕТАЛЛОСТРОЙ  Окт.'!BD66:BE66+'[11]МЕТАЛЛОСТРОЙ  Нояб.'!BD66:BE66,'[11]МЕТАЛЛОСТРОЙ  Нояб.'!BD66:BE66,'[12]МЕТАЛЛОСТРОЙ  Дек.'!BD66:BE66)</f>
        <v>6</v>
      </c>
      <c r="BF71" s="47">
        <v>7</v>
      </c>
      <c r="BG71" s="49">
        <f>SUM('[1]МЕТАЛЛОСТРОЙ Янв.'!BF66:BG66,'[2]МЕТАЛЛОСТРОЙ Февр.'!BF66:BG66,'[3]МЕТАЛЛОСТРОЙ Март'!BF66:BG66,'[4]МЕТАЛЛОСТРОЙ  Апр.'!BF66:BG66,'[5]МЕТАЛЛОСТРОЙ Май'!BF66:BG66,'[6]МЕТАЛЛОСТРОЙ Июнь'!BF66:BG66,'[7]МЕТАЛЛОСТРОЙ  Июль'!BF66:BG66,'[8]МЕТАЛЛОСТРОЙ  Авг.'!BF66:BG66,'[9]МЕТАЛЛОСТРОЙ  Сент.'!BF66:BG66,'[10]МЕТАЛЛОСТРОЙ  Окт.'!BF66:BG66+'[11]МЕТАЛЛОСТРОЙ  Нояб.'!BF66:BG66,'[11]МЕТАЛЛОСТРОЙ  Нояб.'!BF66:BG66,'[12]МЕТАЛЛОСТРОЙ  Дек.'!BF66:BG66)</f>
        <v>12</v>
      </c>
      <c r="BH71" s="47">
        <v>18</v>
      </c>
      <c r="BI71" s="49">
        <f>SUM('[1]МЕТАЛЛОСТРОЙ Янв.'!BH66:BI66,'[2]МЕТАЛЛОСТРОЙ Февр.'!BH66:BI66,'[3]МЕТАЛЛОСТРОЙ Март'!BH66:BI66,'[4]МЕТАЛЛОСТРОЙ  Апр.'!BH66:BI66,'[5]МЕТАЛЛОСТРОЙ Май'!BH66:BI66,'[6]МЕТАЛЛОСТРОЙ Июнь'!BH66:BI66,'[7]МЕТАЛЛОСТРОЙ  Июль'!BH66:BI66,'[8]МЕТАЛЛОСТРОЙ  Авг.'!BH66:BI66,'[9]МЕТАЛЛОСТРОЙ  Сент.'!BH66:BI66,'[10]МЕТАЛЛОСТРОЙ  Окт.'!BH66:BI66+'[11]МЕТАЛЛОСТРОЙ  Нояб.'!BH66:BI66,'[11]МЕТАЛЛОСТРОЙ  Нояб.'!BH66:BI66,'[12]МЕТАЛЛОСТРОЙ  Дек.'!BH66:BI66)</f>
        <v>15</v>
      </c>
      <c r="BJ71" s="47">
        <v>6</v>
      </c>
      <c r="BK71" s="49">
        <f>SUM('[1]МЕТАЛЛОСТРОЙ Янв.'!BJ66:BK66,'[2]МЕТАЛЛОСТРОЙ Февр.'!BJ66:BK66,'[3]МЕТАЛЛОСТРОЙ Март'!BJ66:BK66,'[4]МЕТАЛЛОСТРОЙ  Апр.'!BJ66:BK66,'[5]МЕТАЛЛОСТРОЙ Май'!BJ66:BK66,'[6]МЕТАЛЛОСТРОЙ Июнь'!BJ66:BK66,'[7]МЕТАЛЛОСТРОЙ  Июль'!BJ66:BK66,'[8]МЕТАЛЛОСТРОЙ  Авг.'!BJ66:BK66,'[9]МЕТАЛЛОСТРОЙ  Сент.'!BJ66:BK66,'[10]МЕТАЛЛОСТРОЙ  Окт.'!BJ66:BK66+'[11]МЕТАЛЛОСТРОЙ  Нояб.'!BJ66:BK66,'[11]МЕТАЛЛОСТРОЙ  Нояб.'!BJ66:BK66,'[12]МЕТАЛЛОСТРОЙ  Дек.'!BJ66:BK66)</f>
        <v>1</v>
      </c>
      <c r="BL71" s="47">
        <v>6</v>
      </c>
      <c r="BM71" s="49">
        <f>SUM('[1]МЕТАЛЛОСТРОЙ Янв.'!BL66:BM66,'[2]МЕТАЛЛОСТРОЙ Февр.'!BL66:BM66,'[3]МЕТАЛЛОСТРОЙ Март'!BL66:BM66,'[4]МЕТАЛЛОСТРОЙ  Апр.'!BL66:BM66,'[5]МЕТАЛЛОСТРОЙ Май'!BL66:BM66,'[6]МЕТАЛЛОСТРОЙ Июнь'!BL66:BM66,'[7]МЕТАЛЛОСТРОЙ  Июль'!BL66:BM66,'[8]МЕТАЛЛОСТРОЙ  Авг.'!BL66:BM66,'[9]МЕТАЛЛОСТРОЙ  Сент.'!BL66:BM66,'[10]МЕТАЛЛОСТРОЙ  Окт.'!BL66:BM66+'[11]МЕТАЛЛОСТРОЙ  Нояб.'!BL66:BM66,'[11]МЕТАЛЛОСТРОЙ  Нояб.'!BL66:BM66,'[12]МЕТАЛЛОСТРОЙ  Дек.'!BL66:BM66)</f>
        <v>40</v>
      </c>
      <c r="BN71" s="47">
        <v>5</v>
      </c>
      <c r="BO71" s="49">
        <f>SUM('[1]МЕТАЛЛОСТРОЙ Янв.'!BN66:BO66,'[2]МЕТАЛЛОСТРОЙ Февр.'!BN66:BO66,'[3]МЕТАЛЛОСТРОЙ Март'!BN66:BO66,'[4]МЕТАЛЛОСТРОЙ  Апр.'!BN66:BO66,'[5]МЕТАЛЛОСТРОЙ Май'!BN66:BO66,'[6]МЕТАЛЛОСТРОЙ Июнь'!BN66:BO66,'[7]МЕТАЛЛОСТРОЙ  Июль'!BN66:BO66,'[8]МЕТАЛЛОСТРОЙ  Авг.'!BN66:BO66,'[9]МЕТАЛЛОСТРОЙ  Сент.'!BN66:BO66,'[10]МЕТАЛЛОСТРОЙ  Окт.'!BN66:BO66+'[11]МЕТАЛЛОСТРОЙ  Нояб.'!BN66:BO66,'[11]МЕТАЛЛОСТРОЙ  Нояб.'!BN66:BO66,'[12]МЕТАЛЛОСТРОЙ  Дек.'!BN66:BO66)</f>
        <v>1</v>
      </c>
      <c r="BP71" s="47">
        <v>4</v>
      </c>
      <c r="BQ71" s="49">
        <f>SUM('[1]МЕТАЛЛОСТРОЙ Янв.'!BP66:BQ66,'[2]МЕТАЛЛОСТРОЙ Февр.'!BP66:BQ66,'[3]МЕТАЛЛОСТРОЙ Март'!BP66:BQ66,'[4]МЕТАЛЛОСТРОЙ  Апр.'!BP66:BQ66,'[5]МЕТАЛЛОСТРОЙ Май'!BP66:BQ66,'[6]МЕТАЛЛОСТРОЙ Июнь'!BP66:BQ66,'[7]МЕТАЛЛОСТРОЙ  Июль'!BP66:BQ66,'[8]МЕТАЛЛОСТРОЙ  Авг.'!BP66:BQ66,'[9]МЕТАЛЛОСТРОЙ  Сент.'!BP66:BQ66,'[10]МЕТАЛЛОСТРОЙ  Окт.'!BP66:BQ66+'[11]МЕТАЛЛОСТРОЙ  Нояб.'!BP66:BQ66,'[11]МЕТАЛЛОСТРОЙ  Нояб.'!BP66:BQ66,'[12]МЕТАЛЛОСТРОЙ  Дек.'!BP66:BQ66)</f>
        <v>7</v>
      </c>
      <c r="BR71" s="47">
        <v>4</v>
      </c>
      <c r="BS71" s="49">
        <f>SUM('[1]МЕТАЛЛОСТРОЙ Янв.'!BR66:BS66,'[2]МЕТАЛЛОСТРОЙ Февр.'!BR66:BS66,'[3]МЕТАЛЛОСТРОЙ Март'!BR66:BS66,'[4]МЕТАЛЛОСТРОЙ  Апр.'!BR66:BS66,'[5]МЕТАЛЛОСТРОЙ Май'!BR66:BS66,'[6]МЕТАЛЛОСТРОЙ Июнь'!BR66:BS66,'[7]МЕТАЛЛОСТРОЙ  Июль'!BR66:BS66,'[8]МЕТАЛЛОСТРОЙ  Авг.'!BR66:BS66,'[9]МЕТАЛЛОСТРОЙ  Сент.'!BR66:BS66,'[10]МЕТАЛЛОСТРОЙ  Окт.'!BR66:BS66+'[11]МЕТАЛЛОСТРОЙ  Нояб.'!BR66:BS66,'[11]МЕТАЛЛОСТРОЙ  Нояб.'!BR66:BS66,'[12]МЕТАЛЛОСТРОЙ  Дек.'!BR66:BS66)</f>
        <v>2</v>
      </c>
      <c r="BT71" s="47">
        <v>5</v>
      </c>
      <c r="BU71" s="49">
        <f>SUM('[1]МЕТАЛЛОСТРОЙ Янв.'!BT66:BU66,'[2]МЕТАЛЛОСТРОЙ Февр.'!BT66:BU66,'[3]МЕТАЛЛОСТРОЙ Март'!BT66:BU66,'[4]МЕТАЛЛОСТРОЙ  Апр.'!BT66:BU66,'[5]МЕТАЛЛОСТРОЙ Май'!BT66:BU66,'[6]МЕТАЛЛОСТРОЙ Июнь'!BT66:BU66,'[7]МЕТАЛЛОСТРОЙ  Июль'!BT66:BU66,'[8]МЕТАЛЛОСТРОЙ  Авг.'!BT66:BU66,'[9]МЕТАЛЛОСТРОЙ  Сент.'!BT66:BU66,'[10]МЕТАЛЛОСТРОЙ  Окт.'!BT66:BU66+'[11]МЕТАЛЛОСТРОЙ  Нояб.'!BT66:BU66,'[11]МЕТАЛЛОСТРОЙ  Нояб.'!BT66:BU66,'[12]МЕТАЛЛОСТРОЙ  Дек.'!BT66:BU66)</f>
        <v>5</v>
      </c>
      <c r="BV71" s="47">
        <v>3</v>
      </c>
      <c r="BW71" s="49">
        <f>SUM('[1]МЕТАЛЛОСТРОЙ Янв.'!BV66:BW66,'[2]МЕТАЛЛОСТРОЙ Февр.'!BV66:BW66,'[3]МЕТАЛЛОСТРОЙ Март'!BV66:BW66,'[4]МЕТАЛЛОСТРОЙ  Апр.'!BV66:BW66,'[5]МЕТАЛЛОСТРОЙ Май'!BV66:BW66,'[6]МЕТАЛЛОСТРОЙ Июнь'!BV66:BW66,'[7]МЕТАЛЛОСТРОЙ  Июль'!BV66:BW66,'[8]МЕТАЛЛОСТРОЙ  Авг.'!BV66:BW66,'[9]МЕТАЛЛОСТРОЙ  Сент.'!BV66:BW66,'[10]МЕТАЛЛОСТРОЙ  Окт.'!BV66:BW66+'[11]МЕТАЛЛОСТРОЙ  Нояб.'!BV66:BW66,'[11]МЕТАЛЛОСТРОЙ  Нояб.'!BV66:BW66,'[12]МЕТАЛЛОСТРОЙ  Дек.'!BV66:BW66)</f>
        <v>5</v>
      </c>
      <c r="BX71" s="47">
        <v>4</v>
      </c>
      <c r="BY71" s="49">
        <f>SUM('[1]МЕТАЛЛОСТРОЙ Янв.'!BX66:BY66,'[2]МЕТАЛЛОСТРОЙ Февр.'!BX66:BY66,'[3]МЕТАЛЛОСТРОЙ Март'!BX66:BY66,'[4]МЕТАЛЛОСТРОЙ  Апр.'!BX66:BY66,'[5]МЕТАЛЛОСТРОЙ Май'!BX66:BY66,'[6]МЕТАЛЛОСТРОЙ Июнь'!BX66:BY66,'[7]МЕТАЛЛОСТРОЙ  Июль'!BX66:BY66,'[8]МЕТАЛЛОСТРОЙ  Авг.'!BX66:BY66,'[9]МЕТАЛЛОСТРОЙ  Сент.'!BX66:BY66,'[10]МЕТАЛЛОСТРОЙ  Окт.'!BX66:BY66+'[11]МЕТАЛЛОСТРОЙ  Нояб.'!BX66:BY66,'[11]МЕТАЛЛОСТРОЙ  Нояб.'!BX66:BY66,'[12]МЕТАЛЛОСТРОЙ  Дек.'!BX66:BY66)</f>
        <v>3</v>
      </c>
      <c r="BZ71" s="47">
        <v>6</v>
      </c>
      <c r="CA71" s="49">
        <f>SUM('[1]МЕТАЛЛОСТРОЙ Янв.'!BZ66:CA66,'[2]МЕТАЛЛОСТРОЙ Февр.'!BZ66:CA66,'[3]МЕТАЛЛОСТРОЙ Март'!BZ66:CA66,'[4]МЕТАЛЛОСТРОЙ  Апр.'!BZ66:CA66,'[5]МЕТАЛЛОСТРОЙ Май'!BZ66:CA66,'[6]МЕТАЛЛОСТРОЙ Июнь'!BZ66:CA66,'[7]МЕТАЛЛОСТРОЙ  Июль'!BZ66:CA66,'[8]МЕТАЛЛОСТРОЙ  Авг.'!BZ66:CA66,'[9]МЕТАЛЛОСТРОЙ  Сент.'!BZ66:CA66,'[10]МЕТАЛЛОСТРОЙ  Окт.'!BZ66:CA66+'[11]МЕТАЛЛОСТРОЙ  Нояб.'!BZ66:CA66,'[11]МЕТАЛЛОСТРОЙ  Нояб.'!BZ66:CA66,'[12]МЕТАЛЛОСТРОЙ  Дек.'!BZ66:CA66)</f>
        <v>15</v>
      </c>
      <c r="CB71" s="47">
        <v>11</v>
      </c>
      <c r="CC71" s="49">
        <f>SUM('[1]МЕТАЛЛОСТРОЙ Янв.'!CB66:CC66,'[2]МЕТАЛЛОСТРОЙ Февр.'!CB66:CC66,'[3]МЕТАЛЛОСТРОЙ Март'!CB66:CC66,'[4]МЕТАЛЛОСТРОЙ  Апр.'!CB66:CC66,'[5]МЕТАЛЛОСТРОЙ Май'!CB66:CC66,'[6]МЕТАЛЛОСТРОЙ Июнь'!CB66:CC66,'[7]МЕТАЛЛОСТРОЙ  Июль'!CB66:CC66,'[8]МЕТАЛЛОСТРОЙ  Авг.'!CB66:CC66,'[9]МЕТАЛЛОСТРОЙ  Сент.'!CB66:CC66,'[10]МЕТАЛЛОСТРОЙ  Окт.'!CB66:CC66+'[11]МЕТАЛЛОСТРОЙ  Нояб.'!CB66:CC66,'[11]МЕТАЛЛОСТРОЙ  Нояб.'!CB66:CC66,'[12]МЕТАЛЛОСТРОЙ  Дек.'!CB66:CC66)</f>
        <v>17</v>
      </c>
      <c r="CD71" s="47">
        <v>6</v>
      </c>
      <c r="CE71" s="49">
        <f>SUM('[1]МЕТАЛЛОСТРОЙ Янв.'!CD66:CE66,'[2]МЕТАЛЛОСТРОЙ Февр.'!CD66:CE66,'[3]МЕТАЛЛОСТРОЙ Март'!CD66:CE66,'[4]МЕТАЛЛОСТРОЙ  Апр.'!CD66:CE66,'[5]МЕТАЛЛОСТРОЙ Май'!CD66:CE66,'[6]МЕТАЛЛОСТРОЙ Июнь'!CD66:CE66,'[7]МЕТАЛЛОСТРОЙ  Июль'!CD66:CE66,'[8]МЕТАЛЛОСТРОЙ  Авг.'!CD66:CE66,'[9]МЕТАЛЛОСТРОЙ  Сент.'!CD66:CE66,'[10]МЕТАЛЛОСТРОЙ  Окт.'!CD66:CE66+'[11]МЕТАЛЛОСТРОЙ  Нояб.'!CD66:CE66,'[11]МЕТАЛЛОСТРОЙ  Нояб.'!CD66:CE66,'[12]МЕТАЛЛОСТРОЙ  Дек.'!CD66:CE66)</f>
        <v>19</v>
      </c>
      <c r="CF71" s="47">
        <v>4</v>
      </c>
      <c r="CG71" s="49">
        <f>SUM('[1]МЕТАЛЛОСТРОЙ Янв.'!CF66:CG66,'[2]МЕТАЛЛОСТРОЙ Февр.'!CF66:CG66,'[3]МЕТАЛЛОСТРОЙ Март'!CF66:CG66,'[4]МЕТАЛЛОСТРОЙ  Апр.'!CF66:CG66,'[5]МЕТАЛЛОСТРОЙ Май'!CF66:CG66,'[6]МЕТАЛЛОСТРОЙ Июнь'!CF66:CG66,'[7]МЕТАЛЛОСТРОЙ  Июль'!CF66:CG66,'[8]МЕТАЛЛОСТРОЙ  Авг.'!CF66:CG66,'[9]МЕТАЛЛОСТРОЙ  Сент.'!CF66:CG66,'[10]МЕТАЛЛОСТРОЙ  Окт.'!CF66:CG66+'[11]МЕТАЛЛОСТРОЙ  Нояб.'!CF66:CG66,'[11]МЕТАЛЛОСТРОЙ  Нояб.'!CF66:CG66,'[12]МЕТАЛЛОСТРОЙ  Дек.'!CF66:CG66)</f>
        <v>4</v>
      </c>
      <c r="CH71" s="47">
        <v>4</v>
      </c>
      <c r="CI71" s="49">
        <f>SUM('[1]МЕТАЛЛОСТРОЙ Янв.'!CH66:CI66,'[2]МЕТАЛЛОСТРОЙ Февр.'!CH66:CI66,'[3]МЕТАЛЛОСТРОЙ Март'!CH66:CI66,'[4]МЕТАЛЛОСТРОЙ  Апр.'!CH66:CI66,'[5]МЕТАЛЛОСТРОЙ Май'!CH66:CI66,'[6]МЕТАЛЛОСТРОЙ Июнь'!CH66:CI66,'[7]МЕТАЛЛОСТРОЙ  Июль'!CH66:CI66,'[8]МЕТАЛЛОСТРОЙ  Авг.'!CH66:CI66,'[9]МЕТАЛЛОСТРОЙ  Сент.'!CH66:CI66,'[10]МЕТАЛЛОСТРОЙ  Окт.'!CH66:CI66+'[11]МЕТАЛЛОСТРОЙ  Нояб.'!CH66:CI66,'[11]МЕТАЛЛОСТРОЙ  Нояб.'!CH66:CI66,'[12]МЕТАЛЛОСТРОЙ  Дек.'!CH66:CI66)</f>
        <v>9</v>
      </c>
      <c r="CJ71" s="47">
        <v>7</v>
      </c>
      <c r="CK71" s="49">
        <f>SUM('[1]МЕТАЛЛОСТРОЙ Янв.'!CJ66:CK66,'[2]МЕТАЛЛОСТРОЙ Февр.'!CJ66:CK66,'[3]МЕТАЛЛОСТРОЙ Март'!CJ66:CK66,'[4]МЕТАЛЛОСТРОЙ  Апр.'!CJ66:CK66,'[5]МЕТАЛЛОСТРОЙ Май'!CJ66:CK66,'[6]МЕТАЛЛОСТРОЙ Июнь'!CJ66:CK66,'[7]МЕТАЛЛОСТРОЙ  Июль'!CJ66:CK66,'[8]МЕТАЛЛОСТРОЙ  Авг.'!CJ66:CK66,'[9]МЕТАЛЛОСТРОЙ  Сент.'!CJ66:CK66,'[10]МЕТАЛЛОСТРОЙ  Окт.'!CJ66:CK66+'[11]МЕТАЛЛОСТРОЙ  Нояб.'!CJ66:CK66,'[11]МЕТАЛЛОСТРОЙ  Нояб.'!CJ66:CK66,'[12]МЕТАЛЛОСТРОЙ  Дек.'!CJ66:CK66)</f>
        <v>6</v>
      </c>
      <c r="CL71" s="47">
        <v>11</v>
      </c>
      <c r="CM71" s="49">
        <f>SUM('[1]МЕТАЛЛОСТРОЙ Янв.'!CL66:CM66,'[2]МЕТАЛЛОСТРОЙ Февр.'!CL66:CM66,'[3]МЕТАЛЛОСТРОЙ Март'!CL66:CM66,'[4]МЕТАЛЛОСТРОЙ  Апр.'!CL66:CM66,'[5]МЕТАЛЛОСТРОЙ Май'!CL66:CM66,'[6]МЕТАЛЛОСТРОЙ Июнь'!CL66:CM66,'[7]МЕТАЛЛОСТРОЙ  Июль'!CL66:CM66,'[8]МЕТАЛЛОСТРОЙ  Авг.'!CL66:CM66,'[9]МЕТАЛЛОСТРОЙ  Сент.'!CL66:CM66,'[10]МЕТАЛЛОСТРОЙ  Окт.'!CL66:CM66+'[11]МЕТАЛЛОСТРОЙ  Нояб.'!CL66:CM66,'[11]МЕТАЛЛОСТРОЙ  Нояб.'!CL66:CM66,'[12]МЕТАЛЛОСТРОЙ  Дек.'!CL66:CM66)</f>
        <v>29</v>
      </c>
      <c r="CN71" s="47">
        <v>5</v>
      </c>
      <c r="CO71" s="49">
        <f>SUM('[1]МЕТАЛЛОСТРОЙ Янв.'!CN66:CO66,'[2]МЕТАЛЛОСТРОЙ Февр.'!CN66:CO66,'[3]МЕТАЛЛОСТРОЙ Март'!CN66:CO66,'[4]МЕТАЛЛОСТРОЙ  Апр.'!CN66:CO66,'[5]МЕТАЛЛОСТРОЙ Май'!CN66:CO66,'[6]МЕТАЛЛОСТРОЙ Июнь'!CN66:CO66,'[7]МЕТАЛЛОСТРОЙ  Июль'!CN66:CO66,'[8]МЕТАЛЛОСТРОЙ  Авг.'!CN66:CO66,'[9]МЕТАЛЛОСТРОЙ  Сент.'!CN66:CO66,'[10]МЕТАЛЛОСТРОЙ  Окт.'!CN66:CO66+'[11]МЕТАЛЛОСТРОЙ  Нояб.'!CN66:CO66,'[11]МЕТАЛЛОСТРОЙ  Нояб.'!CN66:CO66,'[12]МЕТАЛЛОСТРОЙ  Дек.'!CN66:CO66)</f>
        <v>11</v>
      </c>
      <c r="CQ71" s="94"/>
    </row>
    <row r="72" spans="1:95" ht="15.95" customHeight="1" thickBot="1" x14ac:dyDescent="0.3">
      <c r="A72" s="218"/>
      <c r="B72" s="231"/>
      <c r="C72" s="26" t="s">
        <v>5</v>
      </c>
      <c r="D72" s="55">
        <v>5.9</v>
      </c>
      <c r="E72" s="50">
        <f>SUM('[1]МЕТАЛЛОСТРОЙ Янв.'!D67:E67,'[2]МЕТАЛЛОСТРОЙ Февр.'!D67:E67,'[3]МЕТАЛЛОСТРОЙ Март'!D67:E67,'[4]МЕТАЛЛОСТРОЙ  Апр.'!D67:E67,'[5]МЕТАЛЛОСТРОЙ Май'!D67:E67,'[6]МЕТАЛЛОСТРОЙ Июнь'!D67:E67,'[7]МЕТАЛЛОСТРОЙ  Июль'!D67:E67,'[8]МЕТАЛЛОСТРОЙ  Авг.'!D67:E67,'[9]МЕТАЛЛОСТРОЙ  Сент.'!D67:E67,'[10]МЕТАЛЛОСТРОЙ  Окт.'!D67:E67+'[11]МЕТАЛЛОСТРОЙ  Нояб.'!D67:E67,'[11]МЕТАЛЛОСТРОЙ  Нояб.'!D67:E67,'[12]МЕТАЛЛОСТРОЙ  Дек.'!D67:E67)</f>
        <v>32.473999999999997</v>
      </c>
      <c r="F72" s="55">
        <v>3.7</v>
      </c>
      <c r="G72" s="50">
        <f>SUM('[1]МЕТАЛЛОСТРОЙ Янв.'!F67:G67,'[2]МЕТАЛЛОСТРОЙ Февр.'!F67:G67,'[3]МЕТАЛЛОСТРОЙ Март'!F67:G67,'[4]МЕТАЛЛОСТРОЙ  Апр.'!F67:G67,'[5]МЕТАЛЛОСТРОЙ Май'!F67:G67,'[6]МЕТАЛЛОСТРОЙ Июнь'!F67:G67,'[7]МЕТАЛЛОСТРОЙ  Июль'!F67:G67,'[8]МЕТАЛЛОСТРОЙ  Авг.'!F67:G67,'[9]МЕТАЛЛОСТРОЙ  Сент.'!F67:G67,'[10]МЕТАЛЛОСТРОЙ  Окт.'!F67:G67+'[11]МЕТАЛЛОСТРОЙ  Нояб.'!F67:G67,'[11]МЕТАЛЛОСТРОЙ  Нояб.'!F67:G67,'[12]МЕТАЛЛОСТРОЙ  Дек.'!F67:G67)</f>
        <v>0</v>
      </c>
      <c r="H72" s="55">
        <v>8.1999999999999993</v>
      </c>
      <c r="I72" s="50">
        <f>SUM('[1]МЕТАЛЛОСТРОЙ Янв.'!H67:I67,'[2]МЕТАЛЛОСТРОЙ Февр.'!H67:I67,'[3]МЕТАЛЛОСТРОЙ Март'!H67:I67,'[4]МЕТАЛЛОСТРОЙ  Апр.'!H67:I67,'[5]МЕТАЛЛОСТРОЙ Май'!H67:I67,'[6]МЕТАЛЛОСТРОЙ Июнь'!H67:I67,'[7]МЕТАЛЛОСТРОЙ  Июль'!H67:I67,'[8]МЕТАЛЛОСТРОЙ  Авг.'!H67:I67,'[9]МЕТАЛЛОСТРОЙ  Сент.'!H67:I67,'[10]МЕТАЛЛОСТРОЙ  Окт.'!H67:I67+'[11]МЕТАЛЛОСТРОЙ  Нояб.'!H67:I67,'[11]МЕТАЛЛОСТРОЙ  Нояб.'!H67:I67,'[12]МЕТАЛЛОСТРОЙ  Дек.'!H67:I67)</f>
        <v>2.504</v>
      </c>
      <c r="J72" s="84">
        <v>8.1999999999999993</v>
      </c>
      <c r="K72" s="50">
        <f>SUM('[1]МЕТАЛЛОСТРОЙ Янв.'!J67:K67,'[2]МЕТАЛЛОСТРОЙ Февр.'!J67:K67,'[3]МЕТАЛЛОСТРОЙ Март'!J67:K67,'[4]МЕТАЛЛОСТРОЙ  Апр.'!J67:K67,'[5]МЕТАЛЛОСТРОЙ Май'!J67:K67,'[6]МЕТАЛЛОСТРОЙ Июнь'!J67:K67,'[7]МЕТАЛЛОСТРОЙ  Июль'!J67:K67,'[8]МЕТАЛЛОСТРОЙ  Авг.'!J67:K67,'[9]МЕТАЛЛОСТРОЙ  Сент.'!J67:K67,'[10]МЕТАЛЛОСТРОЙ  Окт.'!J67:K67+'[11]МЕТАЛЛОСТРОЙ  Нояб.'!J67:K67,'[11]МЕТАЛЛОСТРОЙ  Нояб.'!J67:K67,'[12]МЕТАЛЛОСТРОЙ  Дек.'!J67:K67)</f>
        <v>25.355999999999998</v>
      </c>
      <c r="L72" s="55">
        <v>11.9</v>
      </c>
      <c r="M72" s="50">
        <f>SUM('[1]МЕТАЛЛОСТРОЙ Янв.'!L67:M67,'[2]МЕТАЛЛОСТРОЙ Февр.'!L67:M67,'[3]МЕТАЛЛОСТРОЙ Март'!L67:M67,'[4]МЕТАЛЛОСТРОЙ  Апр.'!L67:M67,'[5]МЕТАЛЛОСТРОЙ Май'!L67:M67,'[6]МЕТАЛЛОСТРОЙ Июнь'!L67:M67,'[7]МЕТАЛЛОСТРОЙ  Июль'!L67:M67,'[8]МЕТАЛЛОСТРОЙ  Авг.'!L67:M67,'[9]МЕТАЛЛОСТРОЙ  Сент.'!L67:M67,'[10]МЕТАЛЛОСТРОЙ  Окт.'!L67:M67+'[11]МЕТАЛЛОСТРОЙ  Нояб.'!L67:M67,'[11]МЕТАЛЛОСТРОЙ  Нояб.'!L67:M67,'[12]МЕТАЛЛОСТРОЙ  Дек.'!L67:M67)</f>
        <v>9.011000000000001</v>
      </c>
      <c r="N72" s="55">
        <v>8.9</v>
      </c>
      <c r="O72" s="50">
        <f>SUM('[1]МЕТАЛЛОСТРОЙ Янв.'!N67:O67,'[2]МЕТАЛЛОСТРОЙ Февр.'!N67:O67,'[3]МЕТАЛЛОСТРОЙ Март'!N67:O67,'[4]МЕТАЛЛОСТРОЙ  Апр.'!N67:O67,'[5]МЕТАЛЛОСТРОЙ Май'!N67:O67,'[6]МЕТАЛЛОСТРОЙ Июнь'!N67:O67,'[7]МЕТАЛЛОСТРОЙ  Июль'!N67:O67,'[8]МЕТАЛЛОСТРОЙ  Авг.'!N67:O67,'[9]МЕТАЛЛОСТРОЙ  Сент.'!N67:O67,'[10]МЕТАЛЛОСТРОЙ  Окт.'!N67:O67+'[11]МЕТАЛЛОСТРОЙ  Нояб.'!N67:O67,'[11]МЕТАЛЛОСТРОЙ  Нояб.'!N67:O67,'[12]МЕТАЛЛОСТРОЙ  Дек.'!N67:O67)</f>
        <v>30.306999999999999</v>
      </c>
      <c r="P72" s="55">
        <v>5.2</v>
      </c>
      <c r="Q72" s="50">
        <f>SUM('[1]МЕТАЛЛОСТРОЙ Янв.'!P67:Q67,'[2]МЕТАЛЛОСТРОЙ Февр.'!P67:Q67,'[3]МЕТАЛЛОСТРОЙ Март'!P67:Q67,'[4]МЕТАЛЛОСТРОЙ  Апр.'!P67:Q67,'[5]МЕТАЛЛОСТРОЙ Май'!P67:Q67,'[6]МЕТАЛЛОСТРОЙ Июнь'!P67:Q67,'[7]МЕТАЛЛОСТРОЙ  Июль'!P67:Q67,'[8]МЕТАЛЛОСТРОЙ  Авг.'!P67:Q67,'[9]МЕТАЛЛОСТРОЙ  Сент.'!P67:Q67,'[10]МЕТАЛЛОСТРОЙ  Окт.'!P67:Q67+'[11]МЕТАЛЛОСТРОЙ  Нояб.'!P67:Q67,'[11]МЕТАЛЛОСТРОЙ  Нояб.'!P67:Q67,'[12]МЕТАЛЛОСТРОЙ  Дек.'!P67:Q67)</f>
        <v>8.9619999999999997</v>
      </c>
      <c r="R72" s="55">
        <v>8.1999999999999993</v>
      </c>
      <c r="S72" s="50">
        <f>SUM('[1]МЕТАЛЛОСТРОЙ Янв.'!R67:S67,'[2]МЕТАЛЛОСТРОЙ Февр.'!R67:S67,'[3]МЕТАЛЛОСТРОЙ Март'!R67:S67,'[4]МЕТАЛЛОСТРОЙ  Апр.'!R67:S67,'[5]МЕТАЛЛОСТРОЙ Май'!R67:S67,'[6]МЕТАЛЛОСТРОЙ Июнь'!R67:S67,'[7]МЕТАЛЛОСТРОЙ  Июль'!R67:S67,'[8]МЕТАЛЛОСТРОЙ  Авг.'!R67:S67,'[9]МЕТАЛЛОСТРОЙ  Сент.'!R67:S67,'[10]МЕТАЛЛОСТРОЙ  Окт.'!R67:S67+'[11]МЕТАЛЛОСТРОЙ  Нояб.'!R67:S67,'[11]МЕТАЛЛОСТРОЙ  Нояб.'!R67:S67,'[12]МЕТАЛЛОСТРОЙ  Дек.'!R67:S67)</f>
        <v>1.1539999999999999</v>
      </c>
      <c r="T72" s="55">
        <v>3.7</v>
      </c>
      <c r="U72" s="50">
        <f>SUM('[1]МЕТАЛЛОСТРОЙ Янв.'!T67:U67,'[2]МЕТАЛЛОСТРОЙ Февр.'!T67:U67,'[3]МЕТАЛЛОСТРОЙ Март'!T67:U67,'[4]МЕТАЛЛОСТРОЙ  Апр.'!T67:U67,'[5]МЕТАЛЛОСТРОЙ Май'!T67:U67,'[6]МЕТАЛЛОСТРОЙ Июнь'!T67:U67,'[7]МЕТАЛЛОСТРОЙ  Июль'!T67:U67,'[8]МЕТАЛЛОСТРОЙ  Авг.'!T67:U67,'[9]МЕТАЛЛОСТРОЙ  Сент.'!T67:U67,'[10]МЕТАЛЛОСТРОЙ  Окт.'!T67:U67+'[11]МЕТАЛЛОСТРОЙ  Нояб.'!T67:U67,'[11]МЕТАЛЛОСТРОЙ  Нояб.'!T67:U67,'[12]МЕТАЛЛОСТРОЙ  Дек.'!T67:U67)</f>
        <v>1.1080000000000001</v>
      </c>
      <c r="V72" s="55">
        <v>23.2</v>
      </c>
      <c r="W72" s="50">
        <f>SUM('[1]МЕТАЛЛОСТРОЙ Янв.'!V67:W67,'[2]МЕТАЛЛОСТРОЙ Февр.'!V67:W67,'[3]МЕТАЛЛОСТРОЙ Март'!V67:W67,'[4]МЕТАЛЛОСТРОЙ  Апр.'!V67:W67,'[5]МЕТАЛЛОСТРОЙ Май'!V67:W67,'[6]МЕТАЛЛОСТРОЙ Июнь'!V67:W67,'[7]МЕТАЛЛОСТРОЙ  Июль'!V67:W67,'[8]МЕТАЛЛОСТРОЙ  Авг.'!V67:W67,'[9]МЕТАЛЛОСТРОЙ  Сент.'!V67:W67,'[10]МЕТАЛЛОСТРОЙ  Окт.'!V67:W67+'[11]МЕТАЛЛОСТРОЙ  Нояб.'!V67:W67,'[11]МЕТАЛЛОСТРОЙ  Нояб.'!V67:W67,'[12]МЕТАЛЛОСТРОЙ  Дек.'!V67:W67)</f>
        <v>11.699</v>
      </c>
      <c r="X72" s="55">
        <v>8.1999999999999993</v>
      </c>
      <c r="Y72" s="50">
        <f>SUM('[1]МЕТАЛЛОСТРОЙ Янв.'!X67:Y67,'[2]МЕТАЛЛОСТРОЙ Февр.'!X67:Y67,'[3]МЕТАЛЛОСТРОЙ Март'!X67:Y67,'[4]МЕТАЛЛОСТРОЙ  Апр.'!X67:Y67,'[5]МЕТАЛЛОСТРОЙ Май'!X67:Y67,'[6]МЕТАЛЛОСТРОЙ Июнь'!X67:Y67,'[7]МЕТАЛЛОСТРОЙ  Июль'!X67:Y67,'[8]МЕТАЛЛОСТРОЙ  Авг.'!X67:Y67,'[9]МЕТАЛЛОСТРОЙ  Сент.'!X67:Y67,'[10]МЕТАЛЛОСТРОЙ  Окт.'!X67:Y67+'[11]МЕТАЛЛОСТРОЙ  Нояб.'!X67:Y67,'[11]МЕТАЛЛОСТРОЙ  Нояб.'!X67:Y67,'[12]МЕТАЛЛОСТРОЙ  Дек.'!X67:Y67)</f>
        <v>10.054</v>
      </c>
      <c r="Z72" s="55">
        <v>6.7</v>
      </c>
      <c r="AA72" s="50">
        <f>SUM('[1]МЕТАЛЛОСТРОЙ Янв.'!Z67:AA67,'[2]МЕТАЛЛОСТРОЙ Февр.'!Z67:AA67,'[3]МЕТАЛЛОСТРОЙ Март'!Z67:AA67,'[4]МЕТАЛЛОСТРОЙ  Апр.'!Z67:AA67,'[5]МЕТАЛЛОСТРОЙ Май'!Z67:AA67,'[6]МЕТАЛЛОСТРОЙ Июнь'!Z67:AA67,'[7]МЕТАЛЛОСТРОЙ  Июль'!Z67:AA67,'[8]МЕТАЛЛОСТРОЙ  Авг.'!Z67:AA67,'[9]МЕТАЛЛОСТРОЙ  Сент.'!Z67:AA67,'[10]МЕТАЛЛОСТРОЙ  Окт.'!Z67:AA67+'[11]МЕТАЛЛОСТРОЙ  Нояб.'!Z67:AA67,'[11]МЕТАЛЛОСТРОЙ  Нояб.'!Z67:AA67,'[12]МЕТАЛЛОСТРОЙ  Дек.'!Z67:AA67)</f>
        <v>2.1800000000000002</v>
      </c>
      <c r="AB72" s="55">
        <v>8.1999999999999993</v>
      </c>
      <c r="AC72" s="85">
        <f>SUM('[1]МЕТАЛЛОСТРОЙ Янв.'!AB67:AC67,'[2]МЕТАЛЛОСТРОЙ Февр.'!AB67:AC67,'[3]МЕТАЛЛОСТРОЙ Март'!AB67:AC67,'[4]МЕТАЛЛОСТРОЙ  Апр.'!AB67:AC67,'[5]МЕТАЛЛОСТРОЙ Май'!AB67:AC67,'[6]МЕТАЛЛОСТРОЙ Июнь'!AB67:AC67,'[7]МЕТАЛЛОСТРОЙ  Июль'!AB67:AC67,'[8]МЕТАЛЛОСТРОЙ  Авг.'!AB67:AC67,'[9]МЕТАЛЛОСТРОЙ  Сент.'!AB67:AC67,'[10]МЕТАЛЛОСТРОЙ  Окт.'!AB67:AC67+'[11]МЕТАЛЛОСТРОЙ  Нояб.'!AB67:AC67,'[11]МЕТАЛЛОСТРОЙ  Нояб.'!AB67:AC67,'[12]МЕТАЛЛОСТРОЙ  Дек.'!AB67:AC67)</f>
        <v>4.62</v>
      </c>
      <c r="AD72" s="55">
        <v>13.1</v>
      </c>
      <c r="AE72" s="50">
        <f>SUM('[1]МЕТАЛЛОСТРОЙ Янв.'!AD67:AE67,'[2]МЕТАЛЛОСТРОЙ Февр.'!AD67:AE67,'[3]МЕТАЛЛОСТРОЙ Март'!AD67:AE67,'[4]МЕТАЛЛОСТРОЙ  Апр.'!AD67:AE67,'[5]МЕТАЛЛОСТРОЙ Май'!AD67:AE67,'[6]МЕТАЛЛОСТРОЙ Июнь'!AD67:AE67,'[7]МЕТАЛЛОСТРОЙ  Июль'!AD67:AE67,'[8]МЕТАЛЛОСТРОЙ  Авг.'!AD67:AE67,'[9]МЕТАЛЛОСТРОЙ  Сент.'!AD67:AE67,'[10]МЕТАЛЛОСТРОЙ  Окт.'!AD67:AE67+'[11]МЕТАЛЛОСТРОЙ  Нояб.'!AD67:AE67,'[11]МЕТАЛЛОСТРОЙ  Нояб.'!AD67:AE67,'[12]МЕТАЛЛОСТРОЙ  Дек.'!AD67:AE67)</f>
        <v>3.5990000000000002</v>
      </c>
      <c r="AF72" s="55">
        <v>8.1999999999999993</v>
      </c>
      <c r="AG72" s="50">
        <f>SUM('[1]МЕТАЛЛОСТРОЙ Янв.'!AF67:AG67,'[2]МЕТАЛЛОСТРОЙ Февр.'!AF67:AG67,'[3]МЕТАЛЛОСТРОЙ Март'!AF67:AG67,'[4]МЕТАЛЛОСТРОЙ  Апр.'!AF67:AG67,'[5]МЕТАЛЛОСТРОЙ Май'!AF67:AG67,'[6]МЕТАЛЛОСТРОЙ Июнь'!AF67:AG67,'[7]МЕТАЛЛОСТРОЙ  Июль'!AF67:AG67,'[8]МЕТАЛЛОСТРОЙ  Авг.'!AF67:AG67,'[9]МЕТАЛЛОСТРОЙ  Сент.'!AF67:AG67,'[10]МЕТАЛЛОСТРОЙ  Окт.'!AF67:AG67+'[11]МЕТАЛЛОСТРОЙ  Нояб.'!AF67:AG67,'[11]МЕТАЛЛОСТРОЙ  Нояб.'!AF67:AG67,'[12]МЕТАЛЛОСТРОЙ  Дек.'!AF67:AG67)</f>
        <v>3.6790000000000003</v>
      </c>
      <c r="AH72" s="47">
        <v>3.7</v>
      </c>
      <c r="AI72" s="50">
        <f>SUM('[1]МЕТАЛЛОСТРОЙ Янв.'!AH67:AI67,'[2]МЕТАЛЛОСТРОЙ Февр.'!AH67:AI67,'[3]МЕТАЛЛОСТРОЙ Март'!AH67:AI67,'[4]МЕТАЛЛОСТРОЙ  Апр.'!AH67:AI67,'[5]МЕТАЛЛОСТРОЙ Май'!AH67:AI67,'[6]МЕТАЛЛОСТРОЙ Июнь'!AH67:AI67,'[7]МЕТАЛЛОСТРОЙ  Июль'!AH67:AI67,'[8]МЕТАЛЛОСТРОЙ  Авг.'!AH67:AI67,'[9]МЕТАЛЛОСТРОЙ  Сент.'!AH67:AI67,'[10]МЕТАЛЛОСТРОЙ  Окт.'!AH67:AI67+'[11]МЕТАЛЛОСТРОЙ  Нояб.'!AH67:AI67,'[11]МЕТАЛЛОСТРОЙ  Нояб.'!AH67:AI67,'[12]МЕТАЛЛОСТРОЙ  Дек.'!AH67:AI67)</f>
        <v>6.5890000000000004</v>
      </c>
      <c r="AJ72" s="47">
        <v>3.7</v>
      </c>
      <c r="AK72" s="50">
        <f>SUM('[1]МЕТАЛЛОСТРОЙ Янв.'!AJ67:AK67,'[2]МЕТАЛЛОСТРОЙ Февр.'!AJ67:AK67,'[3]МЕТАЛЛОСТРОЙ Март'!AJ67:AK67,'[4]МЕТАЛЛОСТРОЙ  Апр.'!AJ67:AK67,'[5]МЕТАЛЛОСТРОЙ Май'!AJ67:AK67,'[6]МЕТАЛЛОСТРОЙ Июнь'!AJ67:AK67,'[7]МЕТАЛЛОСТРОЙ  Июль'!AJ67:AK67,'[8]МЕТАЛЛОСТРОЙ  Авг.'!AJ67:AK67,'[9]МЕТАЛЛОСТРОЙ  Сент.'!AJ67:AK67,'[10]МЕТАЛЛОСТРОЙ  Окт.'!AJ67:AK67+'[11]МЕТАЛЛОСТРОЙ  Нояб.'!AJ67:AK67,'[11]МЕТАЛЛОСТРОЙ  Нояб.'!AJ67:AK67,'[12]МЕТАЛЛОСТРОЙ  Дек.'!AJ67:AK67)</f>
        <v>6.6859999999999999</v>
      </c>
      <c r="AL72" s="55">
        <v>6.7</v>
      </c>
      <c r="AM72" s="50">
        <f>SUM('[1]МЕТАЛЛОСТРОЙ Янв.'!AL67:AM67,'[2]МЕТАЛЛОСТРОЙ Февр.'!AL67:AM67,'[3]МЕТАЛЛОСТРОЙ Март'!AL67:AM67,'[4]МЕТАЛЛОСТРОЙ  Апр.'!AL67:AM67,'[5]МЕТАЛЛОСТРОЙ Май'!AL67:AM67,'[6]МЕТАЛЛОСТРОЙ Июнь'!AL67:AM67,'[7]МЕТАЛЛОСТРОЙ  Июль'!AL67:AM67,'[8]МЕТАЛЛОСТРОЙ  Авг.'!AL67:AM67,'[9]МЕТАЛЛОСТРОЙ  Сент.'!AL67:AM67,'[10]МЕТАЛЛОСТРОЙ  Окт.'!AL67:AM67+'[11]МЕТАЛЛОСТРОЙ  Нояб.'!AL67:AM67,'[11]МЕТАЛЛОСТРОЙ  Нояб.'!AL67:AM67,'[12]МЕТАЛЛОСТРОЙ  Дек.'!AL67:AM67)</f>
        <v>7.266</v>
      </c>
      <c r="AN72" s="55">
        <v>24.6</v>
      </c>
      <c r="AO72" s="50">
        <f>SUM('[1]МЕТАЛЛОСТРОЙ Янв.'!AN67:AO67,'[2]МЕТАЛЛОСТРОЙ Февр.'!AN67:AO67,'[3]МЕТАЛЛОСТРОЙ Март'!AN67:AO67,'[4]МЕТАЛЛОСТРОЙ  Апр.'!AN67:AO67,'[5]МЕТАЛЛОСТРОЙ Май'!AN67:AO67,'[6]МЕТАЛЛОСТРОЙ Июнь'!AN67:AO67,'[7]МЕТАЛЛОСТРОЙ  Июль'!AN67:AO67,'[8]МЕТАЛЛОСТРОЙ  Авг.'!AN67:AO67,'[9]МЕТАЛЛОСТРОЙ  Сент.'!AN67:AO67,'[10]МЕТАЛЛОСТРОЙ  Окт.'!AN67:AO67+'[11]МЕТАЛЛОСТРОЙ  Нояб.'!AN67:AO67,'[11]МЕТАЛЛОСТРОЙ  Нояб.'!AN67:AO67,'[12]МЕТАЛЛОСТРОЙ  Дек.'!AN67:AO67)</f>
        <v>19.828999999999997</v>
      </c>
      <c r="AP72" s="55">
        <v>8.1999999999999993</v>
      </c>
      <c r="AQ72" s="50">
        <f>SUM('[1]МЕТАЛЛОСТРОЙ Янв.'!AP67:AQ67,'[2]МЕТАЛЛОСТРОЙ Февр.'!AP67:AQ67,'[3]МЕТАЛЛОСТРОЙ Март'!AP67:AQ67,'[4]МЕТАЛЛОСТРОЙ  Апр.'!AP67:AQ67,'[5]МЕТАЛЛОСТРОЙ Май'!AP67:AQ67,'[6]МЕТАЛЛОСТРОЙ Июнь'!AP67:AQ67,'[7]МЕТАЛЛОСТРОЙ  Июль'!AP67:AQ67,'[8]МЕТАЛЛОСТРОЙ  Авг.'!AP67:AQ67,'[9]МЕТАЛЛОСТРОЙ  Сент.'!AP67:AQ67,'[10]МЕТАЛЛОСТРОЙ  Окт.'!AP67:AQ67+'[11]МЕТАЛЛОСТРОЙ  Нояб.'!AP67:AQ67,'[11]МЕТАЛЛОСТРОЙ  Нояб.'!AP67:AQ67,'[12]МЕТАЛЛОСТРОЙ  Дек.'!AP67:AQ67)</f>
        <v>7.1219999999999999</v>
      </c>
      <c r="AR72" s="55">
        <v>3.7</v>
      </c>
      <c r="AS72" s="50">
        <f>SUM('[1]МЕТАЛЛОСТРОЙ Янв.'!AR67:AS67,'[2]МЕТАЛЛОСТРОЙ Февр.'!AR67:AS67,'[3]МЕТАЛЛОСТРОЙ Март'!AR67:AS67,'[4]МЕТАЛЛОСТРОЙ  Апр.'!AR67:AS67,'[5]МЕТАЛЛОСТРОЙ Май'!AR67:AS67,'[6]МЕТАЛЛОСТРОЙ Июнь'!AR67:AS67,'[7]МЕТАЛЛОСТРОЙ  Июль'!AR67:AS67,'[8]МЕТАЛЛОСТРОЙ  Авг.'!AR67:AS67,'[9]МЕТАЛЛОСТРОЙ  Сент.'!AR67:AS67,'[10]МЕТАЛЛОСТРОЙ  Окт.'!AR67:AS67+'[11]МЕТАЛЛОСТРОЙ  Нояб.'!AR67:AS67,'[11]МЕТАЛЛОСТРОЙ  Нояб.'!AR67:AS67,'[12]МЕТАЛЛОСТРОЙ  Дек.'!AR67:AS67)</f>
        <v>5.7369999999999992</v>
      </c>
      <c r="AT72" s="55">
        <v>6.7</v>
      </c>
      <c r="AU72" s="50">
        <f>SUM('[1]МЕТАЛЛОСТРОЙ Янв.'!AT67:AU67,'[2]МЕТАЛЛОСТРОЙ Февр.'!AT67:AU67,'[3]МЕТАЛЛОСТРОЙ Март'!AT67:AU67,'[4]МЕТАЛЛОСТРОЙ  Апр.'!AT67:AU67,'[5]МЕТАЛЛОСТРОЙ Май'!AT67:AU67,'[6]МЕТАЛЛОСТРОЙ Июнь'!AT67:AU67,'[7]МЕТАЛЛОСТРОЙ  Июль'!AT67:AU67,'[8]МЕТАЛЛОСТРОЙ  Авг.'!AT67:AU67,'[9]МЕТАЛЛОСТРОЙ  Сент.'!AT67:AU67,'[10]МЕТАЛЛОСТРОЙ  Окт.'!AT67:AU67+'[11]МЕТАЛЛОСТРОЙ  Нояб.'!AT67:AU67,'[11]МЕТАЛЛОСТРОЙ  Нояб.'!AT67:AU67,'[12]МЕТАЛЛОСТРОЙ  Дек.'!AT67:AU67)</f>
        <v>11.152000000000001</v>
      </c>
      <c r="AV72" s="55">
        <v>5.2</v>
      </c>
      <c r="AW72" s="50">
        <f>SUM('[1]МЕТАЛЛОСТРОЙ Янв.'!AV67:AW67,'[2]МЕТАЛЛОСТРОЙ Февр.'!AV67:AW67,'[3]МЕТАЛЛОСТРОЙ Март'!AV67:AW67,'[4]МЕТАЛЛОСТРОЙ  Апр.'!AV67:AW67,'[5]МЕТАЛЛОСТРОЙ Май'!AV67:AW67,'[6]МЕТАЛЛОСТРОЙ Июнь'!AV67:AW67,'[7]МЕТАЛЛОСТРОЙ  Июль'!AV67:AW67,'[8]МЕТАЛЛОСТРОЙ  Авг.'!AV67:AW67,'[9]МЕТАЛЛОСТРОЙ  Сент.'!AV67:AW67,'[10]МЕТАЛЛОСТРОЙ  Окт.'!AV67:AW67+'[11]МЕТАЛЛОСТРОЙ  Нояб.'!AV67:AW67,'[11]МЕТАЛЛОСТРОЙ  Нояб.'!AV67:AW67,'[12]МЕТАЛЛОСТРОЙ  Дек.'!AV67:AW67)</f>
        <v>2.391</v>
      </c>
      <c r="AX72" s="55">
        <v>8.1999999999999993</v>
      </c>
      <c r="AY72" s="50">
        <f>SUM('[1]МЕТАЛЛОСТРОЙ Янв.'!AX67:AY67,'[2]МЕТАЛЛОСТРОЙ Февр.'!AX67:AY67,'[3]МЕТАЛЛОСТРОЙ Март'!AX67:AY67,'[4]МЕТАЛЛОСТРОЙ  Апр.'!AX67:AY67,'[5]МЕТАЛЛОСТРОЙ Май'!AX67:AY67,'[6]МЕТАЛЛОСТРОЙ Июнь'!AX67:AY67,'[7]МЕТАЛЛОСТРОЙ  Июль'!AX67:AY67,'[8]МЕТАЛЛОСТРОЙ  Авг.'!AX67:AY67,'[9]МЕТАЛЛОСТРОЙ  Сент.'!AX67:AY67,'[10]МЕТАЛЛОСТРОЙ  Окт.'!AX67:AY67+'[11]МЕТАЛЛОСТРОЙ  Нояб.'!AX67:AY67,'[11]МЕТАЛЛОСТРОЙ  Нояб.'!AX67:AY67,'[12]МЕТАЛЛОСТРОЙ  Дек.'!AX67:AY67)</f>
        <v>0</v>
      </c>
      <c r="AZ72" s="55">
        <v>8.1999999999999993</v>
      </c>
      <c r="BA72" s="50">
        <f>SUM('[1]МЕТАЛЛОСТРОЙ Янв.'!AZ67:BA67,'[2]МЕТАЛЛОСТРОЙ Февр.'!AZ67:BA67,'[3]МЕТАЛЛОСТРОЙ Март'!AZ67:BA67,'[4]МЕТАЛЛОСТРОЙ  Апр.'!AZ67:BA67,'[5]МЕТАЛЛОСТРОЙ Май'!AZ67:BA67,'[6]МЕТАЛЛОСТРОЙ Июнь'!AZ67:BA67,'[7]МЕТАЛЛОСТРОЙ  Июль'!AZ67:BA67,'[8]МЕТАЛЛОСТРОЙ  Авг.'!AZ67:BA67,'[9]МЕТАЛЛОСТРОЙ  Сент.'!AZ67:BA67,'[10]МЕТАЛЛОСТРОЙ  Окт.'!AZ67:BA67+'[11]МЕТАЛЛОСТРОЙ  Нояб.'!AZ67:BA67,'[11]МЕТАЛЛОСТРОЙ  Нояб.'!AZ67:BA67,'[12]МЕТАЛЛОСТРОЙ  Дек.'!AZ67:BA67)</f>
        <v>5.0270000000000001</v>
      </c>
      <c r="BB72" s="55">
        <v>8.1999999999999993</v>
      </c>
      <c r="BC72" s="50">
        <f>SUM('[1]МЕТАЛЛОСТРОЙ Янв.'!BB67:BC67,'[2]МЕТАЛЛОСТРОЙ Февр.'!BB67:BC67,'[3]МЕТАЛЛОСТРОЙ Март'!BB67:BC67,'[4]МЕТАЛЛОСТРОЙ  Апр.'!BB67:BC67,'[5]МЕТАЛЛОСТРОЙ Май'!BB67:BC67,'[6]МЕТАЛЛОСТРОЙ Июнь'!BB67:BC67,'[7]МЕТАЛЛОСТРОЙ  Июль'!BB67:BC67,'[8]МЕТАЛЛОСТРОЙ  Авг.'!BB67:BC67,'[9]МЕТАЛЛОСТРОЙ  Сент.'!BB67:BC67,'[10]МЕТАЛЛОСТРОЙ  Окт.'!BB67:BC67+'[11]МЕТАЛЛОСТРОЙ  Нояб.'!BB67:BC67,'[11]МЕТАЛЛОСТРОЙ  Нояб.'!BB67:BC67,'[12]МЕТАЛЛОСТРОЙ  Дек.'!BB67:BC67)</f>
        <v>0.55300000000000005</v>
      </c>
      <c r="BD72" s="55">
        <v>8.1999999999999993</v>
      </c>
      <c r="BE72" s="50">
        <f>SUM('[1]МЕТАЛЛОСТРОЙ Янв.'!BD67:BE67,'[2]МЕТАЛЛОСТРОЙ Февр.'!BD67:BE67,'[3]МЕТАЛЛОСТРОЙ Март'!BD67:BE67,'[4]МЕТАЛЛОСТРОЙ  Апр.'!BD67:BE67,'[5]МЕТАЛЛОСТРОЙ Май'!BD67:BE67,'[6]МЕТАЛЛОСТРОЙ Июнь'!BD67:BE67,'[7]МЕТАЛЛОСТРОЙ  Июль'!BD67:BE67,'[8]МЕТАЛЛОСТРОЙ  Авг.'!BD67:BE67,'[9]МЕТАЛЛОСТРОЙ  Сент.'!BD67:BE67,'[10]МЕТАЛЛОСТРОЙ  Окт.'!BD67:BE67+'[11]МЕТАЛЛОСТРОЙ  Нояб.'!BD67:BE67,'[11]МЕТАЛЛОСТРОЙ  Нояб.'!BD67:BE67,'[12]МЕТАЛЛОСТРОЙ  Дек.'!BD67:BE67)</f>
        <v>3.4590000000000001</v>
      </c>
      <c r="BF72" s="55">
        <v>8.9</v>
      </c>
      <c r="BG72" s="50">
        <f>SUM('[1]МЕТАЛЛОСТРОЙ Янв.'!BF67:BG67,'[2]МЕТАЛЛОСТРОЙ Февр.'!BF67:BG67,'[3]МЕТАЛЛОСТРОЙ Март'!BF67:BG67,'[4]МЕТАЛЛОСТРОЙ  Апр.'!BF67:BG67,'[5]МЕТАЛЛОСТРОЙ Май'!BF67:BG67,'[6]МЕТАЛЛОСТРОЙ Июнь'!BF67:BG67,'[7]МЕТАЛЛОСТРОЙ  Июль'!BF67:BG67,'[8]МЕТАЛЛОСТРОЙ  Авг.'!BF67:BG67,'[9]МЕТАЛЛОСТРОЙ  Сент.'!BF67:BG67,'[10]МЕТАЛЛОСТРОЙ  Окт.'!BF67:BG67+'[11]МЕТАЛЛОСТРОЙ  Нояб.'!BF67:BG67,'[11]МЕТАЛЛОСТРОЙ  Нояб.'!BF67:BG67,'[12]МЕТАЛЛОСТРОЙ  Дек.'!BF67:BG67)</f>
        <v>15.477</v>
      </c>
      <c r="BH72" s="55">
        <v>24.6</v>
      </c>
      <c r="BI72" s="50">
        <f>SUM('[1]МЕТАЛЛОСТРОЙ Янв.'!BH67:BI67,'[2]МЕТАЛЛОСТРОЙ Февр.'!BH67:BI67,'[3]МЕТАЛЛОСТРОЙ Март'!BH67:BI67,'[4]МЕТАЛЛОСТРОЙ  Апр.'!BH67:BI67,'[5]МЕТАЛЛОСТРОЙ Май'!BH67:BI67,'[6]МЕТАЛЛОСТРОЙ Июнь'!BH67:BI67,'[7]МЕТАЛЛОСТРОЙ  Июль'!BH67:BI67,'[8]МЕТАЛЛОСТРОЙ  Авг.'!BH67:BI67,'[9]МЕТАЛЛОСТРОЙ  Сент.'!BH67:BI67,'[10]МЕТАЛЛОСТРОЙ  Окт.'!BH67:BI67+'[11]МЕТАЛЛОСТРОЙ  Нояб.'!BH67:BI67,'[11]МЕТАЛЛОСТРОЙ  Нояб.'!BH67:BI67,'[12]МЕТАЛЛОСТРОЙ  Дек.'!BH67:BI67)</f>
        <v>9.8840000000000003</v>
      </c>
      <c r="BJ72" s="55">
        <v>8.1999999999999993</v>
      </c>
      <c r="BK72" s="50">
        <f>SUM('[1]МЕТАЛЛОСТРОЙ Янв.'!BJ67:BK67,'[2]МЕТАЛЛОСТРОЙ Февр.'!BJ67:BK67,'[3]МЕТАЛЛОСТРОЙ Март'!BJ67:BK67,'[4]МЕТАЛЛОСТРОЙ  Апр.'!BJ67:BK67,'[5]МЕТАЛЛОСТРОЙ Май'!BJ67:BK67,'[6]МЕТАЛЛОСТРОЙ Июнь'!BJ67:BK67,'[7]МЕТАЛЛОСТРОЙ  Июль'!BJ67:BK67,'[8]МЕТАЛЛОСТРОЙ  Авг.'!BJ67:BK67,'[9]МЕТАЛЛОСТРОЙ  Сент.'!BJ67:BK67,'[10]МЕТАЛЛОСТРОЙ  Окт.'!BJ67:BK67+'[11]МЕТАЛЛОСТРОЙ  Нояб.'!BJ67:BK67,'[11]МЕТАЛЛОСТРОЙ  Нояб.'!BJ67:BK67,'[12]МЕТАЛЛОСТРОЙ  Дек.'!BJ67:BK67)</f>
        <v>1.5009999999999999</v>
      </c>
      <c r="BL72" s="55">
        <v>8.1999999999999993</v>
      </c>
      <c r="BM72" s="50">
        <f>SUM('[1]МЕТАЛЛОСТРОЙ Янв.'!BL67:BM67,'[2]МЕТАЛЛОСТРОЙ Февр.'!BL67:BM67,'[3]МЕТАЛЛОСТРОЙ Март'!BL67:BM67,'[4]МЕТАЛЛОСТРОЙ  Апр.'!BL67:BM67,'[5]МЕТАЛЛОСТРОЙ Май'!BL67:BM67,'[6]МЕТАЛЛОСТРОЙ Июнь'!BL67:BM67,'[7]МЕТАЛЛОСТРОЙ  Июль'!BL67:BM67,'[8]МЕТАЛЛОСТРОЙ  Авг.'!BL67:BM67,'[9]МЕТАЛЛОСТРОЙ  Сент.'!BL67:BM67,'[10]МЕТАЛЛОСТРОЙ  Окт.'!BL67:BM67+'[11]МЕТАЛЛОСТРОЙ  Нояб.'!BL67:BM67,'[11]МЕТАЛЛОСТРОЙ  Нояб.'!BL67:BM67,'[12]МЕТАЛЛОСТРОЙ  Дек.'!BL67:BM67)</f>
        <v>24.413999999999998</v>
      </c>
      <c r="BN72" s="55">
        <v>5.9</v>
      </c>
      <c r="BO72" s="50">
        <f>SUM('[1]МЕТАЛЛОСТРОЙ Янв.'!BN67:BO67,'[2]МЕТАЛЛОСТРОЙ Февр.'!BN67:BO67,'[3]МЕТАЛЛОСТРОЙ Март'!BN67:BO67,'[4]МЕТАЛЛОСТРОЙ  Апр.'!BN67:BO67,'[5]МЕТАЛЛОСТРОЙ Май'!BN67:BO67,'[6]МЕТАЛЛОСТРОЙ Июнь'!BN67:BO67,'[7]МЕТАЛЛОСТРОЙ  Июль'!BN67:BO67,'[8]МЕТАЛЛОСТРОЙ  Авг.'!BN67:BO67,'[9]МЕТАЛЛОСТРОЙ  Сент.'!BN67:BO67,'[10]МЕТАЛЛОСТРОЙ  Окт.'!BN67:BO67+'[11]МЕТАЛЛОСТРОЙ  Нояб.'!BN67:BO67,'[11]МЕТАЛЛОСТРОЙ  Нояб.'!BN67:BO67,'[12]МЕТАЛЛОСТРОЙ  Дек.'!BN67:BO67)</f>
        <v>1.5009999999999999</v>
      </c>
      <c r="BP72" s="55">
        <v>5.2</v>
      </c>
      <c r="BQ72" s="50">
        <f>SUM('[1]МЕТАЛЛОСТРОЙ Янв.'!BP67:BQ67,'[2]МЕТАЛЛОСТРОЙ Февр.'!BP67:BQ67,'[3]МЕТАЛЛОСТРОЙ Март'!BP67:BQ67,'[4]МЕТАЛЛОСТРОЙ  Апр.'!BP67:BQ67,'[5]МЕТАЛЛОСТРОЙ Май'!BP67:BQ67,'[6]МЕТАЛЛОСТРОЙ Июнь'!BP67:BQ67,'[7]МЕТАЛЛОСТРОЙ  Июль'!BP67:BQ67,'[8]МЕТАЛЛОСТРОЙ  Авг.'!BP67:BQ67,'[9]МЕТАЛЛОСТРОЙ  Сент.'!BP67:BQ67,'[10]МЕТАЛЛОСТРОЙ  Окт.'!BP67:BQ67+'[11]МЕТАЛЛОСТРОЙ  Нояб.'!BP67:BQ67,'[11]МЕТАЛЛОСТРОЙ  Нояб.'!BP67:BQ67,'[12]МЕТАЛЛОСТРОЙ  Дек.'!BP67:BQ67)</f>
        <v>8.5570000000000004</v>
      </c>
      <c r="BR72" s="55">
        <v>5.2</v>
      </c>
      <c r="BS72" s="50">
        <f>SUM('[1]МЕТАЛЛОСТРОЙ Янв.'!BR67:BS67,'[2]МЕТАЛЛОСТРОЙ Февр.'!BR67:BS67,'[3]МЕТАЛЛОСТРОЙ Март'!BR67:BS67,'[4]МЕТАЛЛОСТРОЙ  Апр.'!BR67:BS67,'[5]МЕТАЛЛОСТРОЙ Май'!BR67:BS67,'[6]МЕТАЛЛОСТРОЙ Июнь'!BR67:BS67,'[7]МЕТАЛЛОСТРОЙ  Июль'!BR67:BS67,'[8]МЕТАЛЛОСТРОЙ  Авг.'!BR67:BS67,'[9]МЕТАЛЛОСТРОЙ  Сент.'!BR67:BS67,'[10]МЕТАЛЛОСТРОЙ  Окт.'!BR67:BS67+'[11]МЕТАЛЛОСТРОЙ  Нояб.'!BR67:BS67,'[11]МЕТАЛЛОСТРОЙ  Нояб.'!BR67:BS67,'[12]МЕТАЛЛОСТРОЙ  Дек.'!BR67:BS67)</f>
        <v>1.294</v>
      </c>
      <c r="BT72" s="55">
        <v>5.9</v>
      </c>
      <c r="BU72" s="50">
        <f>SUM('[1]МЕТАЛЛОСТРОЙ Янв.'!BT67:BU67,'[2]МЕТАЛЛОСТРОЙ Февр.'!BT67:BU67,'[3]МЕТАЛЛОСТРОЙ Март'!BT67:BU67,'[4]МЕТАЛЛОСТРОЙ  Апр.'!BT67:BU67,'[5]МЕТАЛЛОСТРОЙ Май'!BT67:BU67,'[6]МЕТАЛЛОСТРОЙ Июнь'!BT67:BU67,'[7]МЕТАЛЛОСТРОЙ  Июль'!BT67:BU67,'[8]МЕТАЛЛОСТРОЙ  Авг.'!BT67:BU67,'[9]МЕТАЛЛОСТРОЙ  Сент.'!BT67:BU67,'[10]МЕТАЛЛОСТРОЙ  Окт.'!BT67:BU67+'[11]МЕТАЛЛОСТРОЙ  Нояб.'!BT67:BU67,'[11]МЕТАЛЛОСТРОЙ  Нояб.'!BT67:BU67,'[12]МЕТАЛЛОСТРОЙ  Дек.'!BT67:BU67)</f>
        <v>3.9899999999999998</v>
      </c>
      <c r="BV72" s="55">
        <v>2.1</v>
      </c>
      <c r="BW72" s="85">
        <f>SUM('[1]МЕТАЛЛОСТРОЙ Янв.'!BV67:BW67,'[2]МЕТАЛЛОСТРОЙ Февр.'!BV67:BW67,'[3]МЕТАЛЛОСТРОЙ Март'!BV67:BW67,'[4]МЕТАЛЛОСТРОЙ  Апр.'!BV67:BW67,'[5]МЕТАЛЛОСТРОЙ Май'!BV67:BW67,'[6]МЕТАЛЛОСТРОЙ Июнь'!BV67:BW67,'[7]МЕТАЛЛОСТРОЙ  Июль'!BV67:BW67,'[8]МЕТАЛЛОСТРОЙ  Авг.'!BV67:BW67,'[9]МЕТАЛЛОСТРОЙ  Сент.'!BV67:BW67,'[10]МЕТАЛЛОСТРОЙ  Окт.'!BV67:BW67+'[11]МЕТАЛЛОСТРОЙ  Нояб.'!BV67:BW67,'[11]МЕТАЛЛОСТРОЙ  Нояб.'!BV67:BW67,'[12]МЕТАЛЛОСТРОЙ  Дек.'!BV67:BW67)</f>
        <v>2.9249999999999998</v>
      </c>
      <c r="BX72" s="55">
        <v>5.2</v>
      </c>
      <c r="BY72" s="85">
        <f>SUM('[1]МЕТАЛЛОСТРОЙ Янв.'!BX67:BY67,'[2]МЕТАЛЛОСТРОЙ Февр.'!BX67:BY67,'[3]МЕТАЛЛОСТРОЙ Март'!BX67:BY67,'[4]МЕТАЛЛОСТРОЙ  Апр.'!BX67:BY67,'[5]МЕТАЛЛОСТРОЙ Май'!BX67:BY67,'[6]МЕТАЛЛОСТРОЙ Июнь'!BX67:BY67,'[7]МЕТАЛЛОСТРОЙ  Июль'!BX67:BY67,'[8]МЕТАЛЛОСТРОЙ  Авг.'!BX67:BY67,'[9]МЕТАЛЛОСТРОЙ  Сент.'!BX67:BY67,'[10]МЕТАЛЛОСТРОЙ  Окт.'!BX67:BY67+'[11]МЕТАЛЛОСТРОЙ  Нояб.'!BX67:BY67,'[11]МЕТАЛЛОСТРОЙ  Нояб.'!BX67:BY67,'[12]МЕТАЛЛОСТРОЙ  Дек.'!BX67:BY67)</f>
        <v>1.722</v>
      </c>
      <c r="BZ72" s="55">
        <v>8.1999999999999993</v>
      </c>
      <c r="CA72" s="85">
        <f>SUM('[1]МЕТАЛЛОСТРОЙ Янв.'!BZ67:CA67,'[2]МЕТАЛЛОСТРОЙ Февр.'!BZ67:CA67,'[3]МЕТАЛЛОСТРОЙ Март'!BZ67:CA67,'[4]МЕТАЛЛОСТРОЙ  Апр.'!BZ67:CA67,'[5]МЕТАЛЛОСТРОЙ Май'!BZ67:CA67,'[6]МЕТАЛЛОСТРОЙ Июнь'!BZ67:CA67,'[7]МЕТАЛЛОСТРОЙ  Июль'!BZ67:CA67,'[8]МЕТАЛЛОСТРОЙ  Авг.'!BZ67:CA67,'[9]МЕТАЛЛОСТРОЙ  Сент.'!BZ67:CA67,'[10]МЕТАЛЛОСТРОЙ  Окт.'!BZ67:CA67+'[11]МЕТАЛЛОСТРОЙ  Нояб.'!BZ67:CA67,'[11]МЕТАЛЛОСТРОЙ  Нояб.'!BZ67:CA67,'[12]МЕТАЛЛОСТРОЙ  Дек.'!BZ67:CA67)</f>
        <v>20.222000000000001</v>
      </c>
      <c r="CB72" s="55">
        <v>15.7</v>
      </c>
      <c r="CC72" s="85">
        <f>SUM('[1]МЕТАЛЛОСТРОЙ Янв.'!CB67:CC67,'[2]МЕТАЛЛОСТРОЙ Февр.'!CB67:CC67,'[3]МЕТАЛЛОСТРОЙ Март'!CB67:CC67,'[4]МЕТАЛЛОСТРОЙ  Апр.'!CB67:CC67,'[5]МЕТАЛЛОСТРОЙ Май'!CB67:CC67,'[6]МЕТАЛЛОСТРОЙ Июнь'!CB67:CC67,'[7]МЕТАЛЛОСТРОЙ  Июль'!CB67:CC67,'[8]МЕТАЛЛОСТРОЙ  Авг.'!CB67:CC67,'[9]МЕТАЛЛОСТРОЙ  Сент.'!CB67:CC67,'[10]МЕТАЛЛОСТРОЙ  Окт.'!CB67:CC67+'[11]МЕТАЛЛОСТРОЙ  Нояб.'!CB67:CC67,'[11]МЕТАЛЛОСТРОЙ  Нояб.'!CB67:CC67,'[12]МЕТАЛЛОСТРОЙ  Дек.'!CB67:CC67)</f>
        <v>11.801</v>
      </c>
      <c r="CD72" s="55">
        <v>8.1999999999999993</v>
      </c>
      <c r="CE72" s="85">
        <f>SUM('[1]МЕТАЛЛОСТРОЙ Янв.'!CD67:CE67,'[2]МЕТАЛЛОСТРОЙ Февр.'!CD67:CE67,'[3]МЕТАЛЛОСТРОЙ Март'!CD67:CE67,'[4]МЕТАЛЛОСТРОЙ  Апр.'!CD67:CE67,'[5]МЕТАЛЛОСТРОЙ Май'!CD67:CE67,'[6]МЕТАЛЛОСТРОЙ Июнь'!CD67:CE67,'[7]МЕТАЛЛОСТРОЙ  Июль'!CD67:CE67,'[8]МЕТАЛЛОСТРОЙ  Авг.'!CD67:CE67,'[9]МЕТАЛЛОСТРОЙ  Сент.'!CD67:CE67,'[10]МЕТАЛЛОСТРОЙ  Окт.'!CD67:CE67+'[11]МЕТАЛЛОСТРОЙ  Нояб.'!CD67:CE67,'[11]МЕТАЛЛОСТРОЙ  Нояб.'!CD67:CE67,'[12]МЕТАЛЛОСТРОЙ  Дек.'!CD67:CE67)</f>
        <v>11.544999999999998</v>
      </c>
      <c r="CF72" s="55">
        <v>5.2</v>
      </c>
      <c r="CG72" s="85">
        <f>SUM('[1]МЕТАЛЛОСТРОЙ Янв.'!CF67:CG67,'[2]МЕТАЛЛОСТРОЙ Февр.'!CF67:CG67,'[3]МЕТАЛЛОСТРОЙ Март'!CF67:CG67,'[4]МЕТАЛЛОСТРОЙ  Апр.'!CF67:CG67,'[5]МЕТАЛЛОСТРОЙ Май'!CF67:CG67,'[6]МЕТАЛЛОСТРОЙ Июнь'!CF67:CG67,'[7]МЕТАЛЛОСТРОЙ  Июль'!CF67:CG67,'[8]МЕТАЛЛОСТРОЙ  Авг.'!CF67:CG67,'[9]МЕТАЛЛОСТРОЙ  Сент.'!CF67:CG67,'[10]МЕТАЛЛОСТРОЙ  Окт.'!CF67:CG67+'[11]МЕТАЛЛОСТРОЙ  Нояб.'!CF67:CG67,'[11]МЕТАЛЛОСТРОЙ  Нояб.'!CF67:CG67,'[12]МЕТАЛЛОСТРОЙ  Дек.'!CF67:CG67)</f>
        <v>3.4480000000000004</v>
      </c>
      <c r="CH72" s="55">
        <v>5.2</v>
      </c>
      <c r="CI72" s="85">
        <f>SUM('[1]МЕТАЛЛОСТРОЙ Янв.'!CH67:CI67,'[2]МЕТАЛЛОСТРОЙ Февр.'!CH67:CI67,'[3]МЕТАЛЛОСТРОЙ Март'!CH67:CI67,'[4]МЕТАЛЛОСТРОЙ  Апр.'!CH67:CI67,'[5]МЕТАЛЛОСТРОЙ Май'!CH67:CI67,'[6]МЕТАЛЛОСТРОЙ Июнь'!CH67:CI67,'[7]МЕТАЛЛОСТРОЙ  Июль'!CH67:CI67,'[8]МЕТАЛЛОСТРОЙ  Авг.'!CH67:CI67,'[9]МЕТАЛЛОСТРОЙ  Сент.'!CH67:CI67,'[10]МЕТАЛЛОСТРОЙ  Окт.'!CH67:CI67+'[11]МЕТАЛЛОСТРОЙ  Нояб.'!CH67:CI67,'[11]МЕТАЛЛОСТРОЙ  Нояб.'!CH67:CI67,'[12]МЕТАЛЛОСТРОЙ  Дек.'!CH67:CI67)</f>
        <v>6.7029999999999994</v>
      </c>
      <c r="CJ72" s="55">
        <v>8.1</v>
      </c>
      <c r="CK72" s="85">
        <f>SUM('[1]МЕТАЛЛОСТРОЙ Янв.'!CJ67:CK67,'[2]МЕТАЛЛОСТРОЙ Февр.'!CJ67:CK67,'[3]МЕТАЛЛОСТРОЙ Март'!CJ67:CK67,'[4]МЕТАЛЛОСТРОЙ  Апр.'!CJ67:CK67,'[5]МЕТАЛЛОСТРОЙ Май'!CJ67:CK67,'[6]МЕТАЛЛОСТРОЙ Июнь'!CJ67:CK67,'[7]МЕТАЛЛОСТРОЙ  Июль'!CJ67:CK67,'[8]МЕТАЛЛОСТРОЙ  Авг.'!CJ67:CK67,'[9]МЕТАЛЛОСТРОЙ  Сент.'!CJ67:CK67,'[10]МЕТАЛЛОСТРОЙ  Окт.'!CJ67:CK67+'[11]МЕТАЛЛОСТРОЙ  Нояб.'!CJ67:CK67,'[11]МЕТАЛЛОСТРОЙ  Нояб.'!CJ67:CK67,'[12]МЕТАЛЛОСТРОЙ  Дек.'!CJ67:CK67)</f>
        <v>5.2829999999999995</v>
      </c>
      <c r="CL72" s="55">
        <v>15.7</v>
      </c>
      <c r="CM72" s="85">
        <f>SUM('[1]МЕТАЛЛОСТРОЙ Янв.'!CL67:CM67,'[2]МЕТАЛЛОСТРОЙ Февр.'!CL67:CM67,'[3]МЕТАЛЛОСТРОЙ Март'!CL67:CM67,'[4]МЕТАЛЛОСТРОЙ  Апр.'!CL67:CM67,'[5]МЕТАЛЛОСТРОЙ Май'!CL67:CM67,'[6]МЕТАЛЛОСТРОЙ Июнь'!CL67:CM67,'[7]МЕТАЛЛОСТРОЙ  Июль'!CL67:CM67,'[8]МЕТАЛЛОСТРОЙ  Авг.'!CL67:CM67,'[9]МЕТАЛЛОСТРОЙ  Сент.'!CL67:CM67,'[10]МЕТАЛЛОСТРОЙ  Окт.'!CL67:CM67+'[11]МЕТАЛЛОСТРОЙ  Нояб.'!CL67:CM67,'[11]МЕТАЛЛОСТРОЙ  Нояб.'!CL67:CM67,'[12]МЕТАЛЛОСТРОЙ  Дек.'!CL67:CM67)</f>
        <v>20.276000000000003</v>
      </c>
      <c r="CN72" s="55">
        <v>5.9</v>
      </c>
      <c r="CO72" s="85">
        <f>SUM('[1]МЕТАЛЛОСТРОЙ Янв.'!CN67:CO67,'[2]МЕТАЛЛОСТРОЙ Февр.'!CN67:CO67,'[3]МЕТАЛЛОСТРОЙ Март'!CN67:CO67,'[4]МЕТАЛЛОСТРОЙ  Апр.'!CN67:CO67,'[5]МЕТАЛЛОСТРОЙ Май'!CN67:CO67,'[6]МЕТАЛЛОСТРОЙ Июнь'!CN67:CO67,'[7]МЕТАЛЛОСТРОЙ  Июль'!CN67:CO67,'[8]МЕТАЛЛОСТРОЙ  Авг.'!CN67:CO67,'[9]МЕТАЛЛОСТРОЙ  Сент.'!CN67:CO67,'[10]МЕТАЛЛОСТРОЙ  Окт.'!CN67:CO67+'[11]МЕТАЛЛОСТРОЙ  Нояб.'!CN67:CO67,'[11]МЕТАЛЛОСТРОЙ  Нояб.'!CN67:CO67,'[12]МЕТАЛЛОСТРОЙ  Дек.'!CN67:CO67)</f>
        <v>8.3659999999999997</v>
      </c>
      <c r="CQ72" s="94"/>
    </row>
    <row r="73" spans="1:95" ht="32.1" customHeight="1" thickBot="1" x14ac:dyDescent="0.3">
      <c r="A73" s="6" t="s">
        <v>44</v>
      </c>
      <c r="B73" s="3" t="s">
        <v>45</v>
      </c>
      <c r="C73" s="29" t="s">
        <v>5</v>
      </c>
      <c r="D73" s="62">
        <f>D75+D77+D79+D80+D81</f>
        <v>22.5</v>
      </c>
      <c r="E73" s="58">
        <f>SUM('[1]МЕТАЛЛОСТРОЙ Янв.'!D68:E68,'[2]МЕТАЛЛОСТРОЙ Февр.'!D68:E68,'[3]МЕТАЛЛОСТРОЙ Март'!D68:E68,'[4]МЕТАЛЛОСТРОЙ  Апр.'!D68:E68,'[5]МЕТАЛЛОСТРОЙ Май'!D68:E68,'[6]МЕТАЛЛОСТРОЙ Июнь'!D68:E68,'[7]МЕТАЛЛОСТРОЙ  Июль'!D68:E68,'[8]МЕТАЛЛОСТРОЙ  Авг.'!D68:E68,'[9]МЕТАЛЛОСТРОЙ  Сент.'!D68:E68,'[10]МЕТАЛЛОСТРОЙ  Окт.'!D68:E68+'[11]МЕТАЛЛОСТРОЙ  Нояб.'!D68:E68,'[11]МЕТАЛЛОСТРОЙ  Нояб.'!D68:E68,'[12]МЕТАЛЛОСТРОЙ  Дек.'!D68:E68)</f>
        <v>22.035</v>
      </c>
      <c r="F73" s="62">
        <f>F75+F77+F79+F80+F81</f>
        <v>24</v>
      </c>
      <c r="G73" s="58">
        <f>SUM('[1]МЕТАЛЛОСТРОЙ Янв.'!F68:G68,'[2]МЕТАЛЛОСТРОЙ Февр.'!F68:G68,'[3]МЕТАЛЛОСТРОЙ Март'!F68:G68,'[4]МЕТАЛЛОСТРОЙ  Апр.'!F68:G68,'[5]МЕТАЛЛОСТРОЙ Май'!F68:G68,'[6]МЕТАЛЛОСТРОЙ Июнь'!F68:G68,'[7]МЕТАЛЛОСТРОЙ  Июль'!F68:G68,'[8]МЕТАЛЛОСТРОЙ  Авг.'!F68:G68,'[9]МЕТАЛЛОСТРОЙ  Сент.'!F68:G68,'[10]МЕТАЛЛОСТРОЙ  Окт.'!F68:G68+'[11]МЕТАЛЛОСТРОЙ  Нояб.'!F68:G68,'[11]МЕТАЛЛОСТРОЙ  Нояб.'!F68:G68,'[12]МЕТАЛЛОСТРОЙ  Дек.'!F68:G68)</f>
        <v>20.738</v>
      </c>
      <c r="H73" s="62">
        <f>H75+H77+H79+H80+H81</f>
        <v>55.2</v>
      </c>
      <c r="I73" s="58">
        <f>SUM('[1]МЕТАЛЛОСТРОЙ Янв.'!H68:I68,'[2]МЕТАЛЛОСТРОЙ Февр.'!H68:I68,'[3]МЕТАЛЛОСТРОЙ Март'!H68:I68,'[4]МЕТАЛЛОСТРОЙ  Апр.'!H68:I68,'[5]МЕТАЛЛОСТРОЙ Май'!H68:I68,'[6]МЕТАЛЛОСТРОЙ Июнь'!H68:I68,'[7]МЕТАЛЛОСТРОЙ  Июль'!H68:I68,'[8]МЕТАЛЛОСТРОЙ  Авг.'!H68:I68,'[9]МЕТАЛЛОСТРОЙ  Сент.'!H68:I68,'[10]МЕТАЛЛОСТРОЙ  Окт.'!H68:I68+'[11]МЕТАЛЛОСТРОЙ  Нояб.'!H68:I68,'[11]МЕТАЛЛОСТРОЙ  Нояб.'!H68:I68,'[12]МЕТАЛЛОСТРОЙ  Дек.'!H68:I68)</f>
        <v>31.595000000000002</v>
      </c>
      <c r="J73" s="62">
        <f>J75+J77+J79+J80+J81</f>
        <v>30</v>
      </c>
      <c r="K73" s="58">
        <f>SUM('[1]МЕТАЛЛОСТРОЙ Янв.'!J68:K68,'[2]МЕТАЛЛОСТРОЙ Февр.'!J68:K68,'[3]МЕТАЛЛОСТРОЙ Март'!J68:K68,'[4]МЕТАЛЛОСТРОЙ  Апр.'!J68:K68,'[5]МЕТАЛЛОСТРОЙ Май'!J68:K68,'[6]МЕТАЛЛОСТРОЙ Июнь'!J68:K68,'[7]МЕТАЛЛОСТРОЙ  Июль'!J68:K68,'[8]МЕТАЛЛОСТРОЙ  Авг.'!J68:K68,'[9]МЕТАЛЛОСТРОЙ  Сент.'!J68:K68,'[10]МЕТАЛЛОСТРОЙ  Окт.'!J68:K68+'[11]МЕТАЛЛОСТРОЙ  Нояб.'!J68:K68,'[11]МЕТАЛЛОСТРОЙ  Нояб.'!J68:K68,'[12]МЕТАЛЛОСТРОЙ  Дек.'!J68:K68)</f>
        <v>29.059000000000005</v>
      </c>
      <c r="L73" s="62">
        <f>L75+L77+L79+L80+L81</f>
        <v>15</v>
      </c>
      <c r="M73" s="58">
        <f>SUM('[1]МЕТАЛЛОСТРОЙ Янв.'!L68:M68,'[2]МЕТАЛЛОСТРОЙ Февр.'!L68:M68,'[3]МЕТАЛЛОСТРОЙ Март'!L68:M68,'[4]МЕТАЛЛОСТРОЙ  Апр.'!L68:M68,'[5]МЕТАЛЛОСТРОЙ Май'!L68:M68,'[6]МЕТАЛЛОСТРОЙ Июнь'!L68:M68,'[7]МЕТАЛЛОСТРОЙ  Июль'!L68:M68,'[8]МЕТАЛЛОСТРОЙ  Авг.'!L68:M68,'[9]МЕТАЛЛОСТРОЙ  Сент.'!L68:M68,'[10]МЕТАЛЛОСТРОЙ  Окт.'!L68:M68+'[11]МЕТАЛЛОСТРОЙ  Нояб.'!L68:M68,'[11]МЕТАЛЛОСТРОЙ  Нояб.'!L68:M68,'[12]МЕТАЛЛОСТРОЙ  Дек.'!L68:M68)</f>
        <v>20.035999999999994</v>
      </c>
      <c r="N73" s="62">
        <f>N75+N77+N79+N80+N81</f>
        <v>15</v>
      </c>
      <c r="O73" s="58">
        <f>SUM('[1]МЕТАЛЛОСТРОЙ Янв.'!N68:O68,'[2]МЕТАЛЛОСТРОЙ Февр.'!N68:O68,'[3]МЕТАЛЛОСТРОЙ Март'!N68:O68,'[4]МЕТАЛЛОСТРОЙ  Апр.'!N68:O68,'[5]МЕТАЛЛОСТРОЙ Май'!N68:O68,'[6]МЕТАЛЛОСТРОЙ Июнь'!N68:O68,'[7]МЕТАЛЛОСТРОЙ  Июль'!N68:O68,'[8]МЕТАЛЛОСТРОЙ  Авг.'!N68:O68,'[9]МЕТАЛЛОСТРОЙ  Сент.'!N68:O68,'[10]МЕТАЛЛОСТРОЙ  Окт.'!N68:O68+'[11]МЕТАЛЛОСТРОЙ  Нояб.'!N68:O68,'[11]МЕТАЛЛОСТРОЙ  Нояб.'!N68:O68,'[12]МЕТАЛЛОСТРОЙ  Дек.'!N68:O68)</f>
        <v>34.14</v>
      </c>
      <c r="P73" s="62">
        <f>P75+P77+P79+P80+P81</f>
        <v>15</v>
      </c>
      <c r="Q73" s="58">
        <f>SUM('[1]МЕТАЛЛОСТРОЙ Янв.'!P68:Q68,'[2]МЕТАЛЛОСТРОЙ Февр.'!P68:Q68,'[3]МЕТАЛЛОСТРОЙ Март'!P68:Q68,'[4]МЕТАЛЛОСТРОЙ  Апр.'!P68:Q68,'[5]МЕТАЛЛОСТРОЙ Май'!P68:Q68,'[6]МЕТАЛЛОСТРОЙ Июнь'!P68:Q68,'[7]МЕТАЛЛОСТРОЙ  Июль'!P68:Q68,'[8]МЕТАЛЛОСТРОЙ  Авг.'!P68:Q68,'[9]МЕТАЛЛОСТРОЙ  Сент.'!P68:Q68,'[10]МЕТАЛЛОСТРОЙ  Окт.'!P68:Q68+'[11]МЕТАЛЛОСТРОЙ  Нояб.'!P68:Q68,'[11]МЕТАЛЛОСТРОЙ  Нояб.'!P68:Q68,'[12]МЕТАЛЛОСТРОЙ  Дек.'!P68:Q68)</f>
        <v>7.145999999999999</v>
      </c>
      <c r="R73" s="62">
        <f>R75+R77+R79+R80+R81</f>
        <v>29.4</v>
      </c>
      <c r="S73" s="58">
        <f>SUM('[1]МЕТАЛЛОСТРОЙ Янв.'!R68:S68,'[2]МЕТАЛЛОСТРОЙ Февр.'!R68:S68,'[3]МЕТАЛЛОСТРОЙ Март'!R68:S68,'[4]МЕТАЛЛОСТРОЙ  Апр.'!R68:S68,'[5]МЕТАЛЛОСТРОЙ Май'!R68:S68,'[6]МЕТАЛЛОСТРОЙ Июнь'!R68:S68,'[7]МЕТАЛЛОСТРОЙ  Июль'!R68:S68,'[8]МЕТАЛЛОСТРОЙ  Авг.'!R68:S68,'[9]МЕТАЛЛОСТРОЙ  Сент.'!R68:S68,'[10]МЕТАЛЛОСТРОЙ  Окт.'!R68:S68+'[11]МЕТАЛЛОСТРОЙ  Нояб.'!R68:S68,'[11]МЕТАЛЛОСТРОЙ  Нояб.'!R68:S68,'[12]МЕТАЛЛОСТРОЙ  Дек.'!R68:S68)</f>
        <v>51.006999999999998</v>
      </c>
      <c r="T73" s="62">
        <f>T75+T77+T79+T80+T81</f>
        <v>15</v>
      </c>
      <c r="U73" s="58">
        <f>SUM('[1]МЕТАЛЛОСТРОЙ Янв.'!T68:U68,'[2]МЕТАЛЛОСТРОЙ Февр.'!T68:U68,'[3]МЕТАЛЛОСТРОЙ Март'!T68:U68,'[4]МЕТАЛЛОСТРОЙ  Апр.'!T68:U68,'[5]МЕТАЛЛОСТРОЙ Май'!T68:U68,'[6]МЕТАЛЛОСТРОЙ Июнь'!T68:U68,'[7]МЕТАЛЛОСТРОЙ  Июль'!T68:U68,'[8]МЕТАЛЛОСТРОЙ  Авг.'!T68:U68,'[9]МЕТАЛЛОСТРОЙ  Сент.'!T68:U68,'[10]МЕТАЛЛОСТРОЙ  Окт.'!T68:U68+'[11]МЕТАЛЛОСТРОЙ  Нояб.'!T68:U68,'[11]МЕТАЛЛОСТРОЙ  Нояб.'!T68:U68,'[12]МЕТАЛЛОСТРОЙ  Дек.'!T68:U68)</f>
        <v>5.468</v>
      </c>
      <c r="V73" s="62">
        <f>V75+V77+V79+V80+V81</f>
        <v>15</v>
      </c>
      <c r="W73" s="58">
        <f>SUM('[1]МЕТАЛЛОСТРОЙ Янв.'!V68:W68,'[2]МЕТАЛЛОСТРОЙ Февр.'!V68:W68,'[3]МЕТАЛЛОСТРОЙ Март'!V68:W68,'[4]МЕТАЛЛОСТРОЙ  Апр.'!V68:W68,'[5]МЕТАЛЛОСТРОЙ Май'!V68:W68,'[6]МЕТАЛЛОСТРОЙ Июнь'!V68:W68,'[7]МЕТАЛЛОСТРОЙ  Июль'!V68:W68,'[8]МЕТАЛЛОСТРОЙ  Авг.'!V68:W68,'[9]МЕТАЛЛОСТРОЙ  Сент.'!V68:W68,'[10]МЕТАЛЛОСТРОЙ  Окт.'!V68:W68+'[11]МЕТАЛЛОСТРОЙ  Нояб.'!V68:W68,'[11]МЕТАЛЛОСТРОЙ  Нояб.'!V68:W68,'[12]МЕТАЛЛОСТРОЙ  Дек.'!V68:W68)</f>
        <v>11.341999999999999</v>
      </c>
      <c r="X73" s="62">
        <f>X75+X77+X79+X80+X81</f>
        <v>29.4</v>
      </c>
      <c r="Y73" s="58">
        <f>SUM('[1]МЕТАЛЛОСТРОЙ Янв.'!X68:Y68,'[2]МЕТАЛЛОСТРОЙ Февр.'!X68:Y68,'[3]МЕТАЛЛОСТРОЙ Март'!X68:Y68,'[4]МЕТАЛЛОСТРОЙ  Апр.'!X68:Y68,'[5]МЕТАЛЛОСТРОЙ Май'!X68:Y68,'[6]МЕТАЛЛОСТРОЙ Июнь'!X68:Y68,'[7]МЕТАЛЛОСТРОЙ  Июль'!X68:Y68,'[8]МЕТАЛЛОСТРОЙ  Авг.'!X68:Y68,'[9]МЕТАЛЛОСТРОЙ  Сент.'!X68:Y68,'[10]МЕТАЛЛОСТРОЙ  Окт.'!X68:Y68+'[11]МЕТАЛЛОСТРОЙ  Нояб.'!X68:Y68,'[11]МЕТАЛЛОСТРОЙ  Нояб.'!X68:Y68,'[12]МЕТАЛЛОСТРОЙ  Дек.'!X68:Y68)</f>
        <v>43.763999999999996</v>
      </c>
      <c r="Z73" s="62">
        <f>Z75+Z77+Z79+Z80+Z81</f>
        <v>15</v>
      </c>
      <c r="AA73" s="58">
        <f>SUM('[1]МЕТАЛЛОСТРОЙ Янв.'!Z68:AA68,'[2]МЕТАЛЛОСТРОЙ Февр.'!Z68:AA68,'[3]МЕТАЛЛОСТРОЙ Март'!Z68:AA68,'[4]МЕТАЛЛОСТРОЙ  Апр.'!Z68:AA68,'[5]МЕТАЛЛОСТРОЙ Май'!Z68:AA68,'[6]МЕТАЛЛОСТРОЙ Июнь'!Z68:AA68,'[7]МЕТАЛЛОСТРОЙ  Июль'!Z68:AA68,'[8]МЕТАЛЛОСТРОЙ  Авг.'!Z68:AA68,'[9]МЕТАЛЛОСТРОЙ  Сент.'!Z68:AA68,'[10]МЕТАЛЛОСТРОЙ  Окт.'!Z68:AA68+'[11]МЕТАЛЛОСТРОЙ  Нояб.'!Z68:AA68,'[11]МЕТАЛЛОСТРОЙ  Нояб.'!Z68:AA68,'[12]МЕТАЛЛОСТРОЙ  Дек.'!Z68:AA68)</f>
        <v>24.050999999999998</v>
      </c>
      <c r="AB73" s="62">
        <f>AB75+AB77+AB79+AB80+AB81</f>
        <v>22.2</v>
      </c>
      <c r="AC73" s="58">
        <f>SUM('[1]МЕТАЛЛОСТРОЙ Янв.'!AB68:AC68,'[2]МЕТАЛЛОСТРОЙ Февр.'!AB68:AC68,'[3]МЕТАЛЛОСТРОЙ Март'!AB68:AC68,'[4]МЕТАЛЛОСТРОЙ  Апр.'!AB68:AC68,'[5]МЕТАЛЛОСТРОЙ Май'!AB68:AC68,'[6]МЕТАЛЛОСТРОЙ Июнь'!AB68:AC68,'[7]МЕТАЛЛОСТРОЙ  Июль'!AB68:AC68,'[8]МЕТАЛЛОСТРОЙ  Авг.'!AB68:AC68,'[9]МЕТАЛЛОСТРОЙ  Сент.'!AB68:AC68,'[10]МЕТАЛЛОСТРОЙ  Окт.'!AB68:AC68+'[11]МЕТАЛЛОСТРОЙ  Нояб.'!AB68:AC68,'[11]МЕТАЛЛОСТРОЙ  Нояб.'!AB68:AC68,'[12]МЕТАЛЛОСТРОЙ  Дек.'!AB68:AC68)</f>
        <v>14.395</v>
      </c>
      <c r="AD73" s="62">
        <f>AD75+AD77+AD79+AD80+AD81</f>
        <v>15</v>
      </c>
      <c r="AE73" s="58">
        <f>SUM('[1]МЕТАЛЛОСТРОЙ Янв.'!AD68:AE68,'[2]МЕТАЛЛОСТРОЙ Февр.'!AD68:AE68,'[3]МЕТАЛЛОСТРОЙ Март'!AD68:AE68,'[4]МЕТАЛЛОСТРОЙ  Апр.'!AD68:AE68,'[5]МЕТАЛЛОСТРОЙ Май'!AD68:AE68,'[6]МЕТАЛЛОСТРОЙ Июнь'!AD68:AE68,'[7]МЕТАЛЛОСТРОЙ  Июль'!AD68:AE68,'[8]МЕТАЛЛОСТРОЙ  Авг.'!AD68:AE68,'[9]МЕТАЛЛОСТРОЙ  Сент.'!AD68:AE68,'[10]МЕТАЛЛОСТРОЙ  Окт.'!AD68:AE68+'[11]МЕТАЛЛОСТРОЙ  Нояб.'!AD68:AE68,'[11]МЕТАЛЛОСТРОЙ  Нояб.'!AD68:AE68,'[12]МЕТАЛЛОСТРОЙ  Дек.'!AD68:AE68)</f>
        <v>15.914999999999999</v>
      </c>
      <c r="AF73" s="62">
        <f>AF75+AF77+AF79+AF80+AF81</f>
        <v>22.2</v>
      </c>
      <c r="AG73" s="58">
        <f>SUM('[1]МЕТАЛЛОСТРОЙ Янв.'!AF68:AG68,'[2]МЕТАЛЛОСТРОЙ Февр.'!AF68:AG68,'[3]МЕТАЛЛОСТРОЙ Март'!AF68:AG68,'[4]МЕТАЛЛОСТРОЙ  Апр.'!AF68:AG68,'[5]МЕТАЛЛОСТРОЙ Май'!AF68:AG68,'[6]МЕТАЛЛОСТРОЙ Июнь'!AF68:AG68,'[7]МЕТАЛЛОСТРОЙ  Июль'!AF68:AG68,'[8]МЕТАЛЛОСТРОЙ  Авг.'!AF68:AG68,'[9]МЕТАЛЛОСТРОЙ  Сент.'!AF68:AG68,'[10]МЕТАЛЛОСТРОЙ  Окт.'!AF68:AG68+'[11]МЕТАЛЛОСТРОЙ  Нояб.'!AF68:AG68,'[11]МЕТАЛЛОСТРОЙ  Нояб.'!AF68:AG68,'[12]МЕТАЛЛОСТРОЙ  Дек.'!AF68:AG68)</f>
        <v>37.802999999999997</v>
      </c>
      <c r="AH73" s="62">
        <f>AH75+AH77+AH79+AH80+AH81</f>
        <v>15</v>
      </c>
      <c r="AI73" s="58">
        <f>SUM('[1]МЕТАЛЛОСТРОЙ Янв.'!AH68:AI68,'[2]МЕТАЛЛОСТРОЙ Февр.'!AH68:AI68,'[3]МЕТАЛЛОСТРОЙ Март'!AH68:AI68,'[4]МЕТАЛЛОСТРОЙ  Апр.'!AH68:AI68,'[5]МЕТАЛЛОСТРОЙ Май'!AH68:AI68,'[6]МЕТАЛЛОСТРОЙ Июнь'!AH68:AI68,'[7]МЕТАЛЛОСТРОЙ  Июль'!AH68:AI68,'[8]МЕТАЛЛОСТРОЙ  Авг.'!AH68:AI68,'[9]МЕТАЛЛОСТРОЙ  Сент.'!AH68:AI68,'[10]МЕТАЛЛОСТРОЙ  Окт.'!AH68:AI68+'[11]МЕТАЛЛОСТРОЙ  Нояб.'!AH68:AI68,'[11]МЕТАЛЛОСТРОЙ  Нояб.'!AH68:AI68,'[12]МЕТАЛЛОСТРОЙ  Дек.'!AH68:AI68)</f>
        <v>13.384</v>
      </c>
      <c r="AJ73" s="62">
        <f>AJ75+AJ77+AJ79+AJ80+AJ81</f>
        <v>15</v>
      </c>
      <c r="AK73" s="58">
        <f>SUM('[1]МЕТАЛЛОСТРОЙ Янв.'!AJ68:AK68,'[2]МЕТАЛЛОСТРОЙ Февр.'!AJ68:AK68,'[3]МЕТАЛЛОСТРОЙ Март'!AJ68:AK68,'[4]МЕТАЛЛОСТРОЙ  Апр.'!AJ68:AK68,'[5]МЕТАЛЛОСТРОЙ Май'!AJ68:AK68,'[6]МЕТАЛЛОСТРОЙ Июнь'!AJ68:AK68,'[7]МЕТАЛЛОСТРОЙ  Июль'!AJ68:AK68,'[8]МЕТАЛЛОСТРОЙ  Авг.'!AJ68:AK68,'[9]МЕТАЛЛОСТРОЙ  Сент.'!AJ68:AK68,'[10]МЕТАЛЛОСТРОЙ  Окт.'!AJ68:AK68+'[11]МЕТАЛЛОСТРОЙ  Нояб.'!AJ68:AK68,'[11]МЕТАЛЛОСТРОЙ  Нояб.'!AJ68:AK68,'[12]МЕТАЛЛОСТРОЙ  Дек.'!AJ68:AK68)</f>
        <v>7.3170000000000002</v>
      </c>
      <c r="AL73" s="62">
        <f>AL75+AL77+AL79+AL80+AL81</f>
        <v>30</v>
      </c>
      <c r="AM73" s="58">
        <f>SUM('[1]МЕТАЛЛОСТРОЙ Янв.'!AL68:AM68,'[2]МЕТАЛЛОСТРОЙ Февр.'!AL68:AM68,'[3]МЕТАЛЛОСТРОЙ Март'!AL68:AM68,'[4]МЕТАЛЛОСТРОЙ  Апр.'!AL68:AM68,'[5]МЕТАЛЛОСТРОЙ Май'!AL68:AM68,'[6]МЕТАЛЛОСТРОЙ Июнь'!AL68:AM68,'[7]МЕТАЛЛОСТРОЙ  Июль'!AL68:AM68,'[8]МЕТАЛЛОСТРОЙ  Авг.'!AL68:AM68,'[9]МЕТАЛЛОСТРОЙ  Сент.'!AL68:AM68,'[10]МЕТАЛЛОСТРОЙ  Окт.'!AL68:AM68+'[11]МЕТАЛЛОСТРОЙ  Нояб.'!AL68:AM68,'[11]МЕТАЛЛОСТРОЙ  Нояб.'!AL68:AM68,'[12]МЕТАЛЛОСТРОЙ  Дек.'!AL68:AM68)</f>
        <v>315.62799999999999</v>
      </c>
      <c r="AN73" s="62">
        <f>AN75+AN77+AN79+AN80+AN81</f>
        <v>15</v>
      </c>
      <c r="AO73" s="58">
        <f>SUM('[1]МЕТАЛЛОСТРОЙ Янв.'!AN68:AO68,'[2]МЕТАЛЛОСТРОЙ Февр.'!AN68:AO68,'[3]МЕТАЛЛОСТРОЙ Март'!AN68:AO68,'[4]МЕТАЛЛОСТРОЙ  Апр.'!AN68:AO68,'[5]МЕТАЛЛОСТРОЙ Май'!AN68:AO68,'[6]МЕТАЛЛОСТРОЙ Июнь'!AN68:AO68,'[7]МЕТАЛЛОСТРОЙ  Июль'!AN68:AO68,'[8]МЕТАЛЛОСТРОЙ  Авг.'!AN68:AO68,'[9]МЕТАЛЛОСТРОЙ  Сент.'!AN68:AO68,'[10]МЕТАЛЛОСТРОЙ  Окт.'!AN68:AO68+'[11]МЕТАЛЛОСТРОЙ  Нояб.'!AN68:AO68,'[11]МЕТАЛЛОСТРОЙ  Нояб.'!AN68:AO68,'[12]МЕТАЛЛОСТРОЙ  Дек.'!AN68:AO68)</f>
        <v>32.366</v>
      </c>
      <c r="AP73" s="62">
        <f>AP75+AP77+AP79+AP80+AP81</f>
        <v>15</v>
      </c>
      <c r="AQ73" s="58">
        <f>SUM('[1]МЕТАЛЛОСТРОЙ Янв.'!AP68:AQ68,'[2]МЕТАЛЛОСТРОЙ Февр.'!AP68:AQ68,'[3]МЕТАЛЛОСТРОЙ Март'!AP68:AQ68,'[4]МЕТАЛЛОСТРОЙ  Апр.'!AP68:AQ68,'[5]МЕТАЛЛОСТРОЙ Май'!AP68:AQ68,'[6]МЕТАЛЛОСТРОЙ Июнь'!AP68:AQ68,'[7]МЕТАЛЛОСТРОЙ  Июль'!AP68:AQ68,'[8]МЕТАЛЛОСТРОЙ  Авг.'!AP68:AQ68,'[9]МЕТАЛЛОСТРОЙ  Сент.'!AP68:AQ68,'[10]МЕТАЛЛОСТРОЙ  Окт.'!AP68:AQ68+'[11]МЕТАЛЛОСТРОЙ  Нояб.'!AP68:AQ68,'[11]МЕТАЛЛОСТРОЙ  Нояб.'!AP68:AQ68,'[12]МЕТАЛЛОСТРОЙ  Дек.'!AP68:AQ68)</f>
        <v>26.050999999999998</v>
      </c>
      <c r="AR73" s="62">
        <f>AR75+AR77+AR79+AR80+AR81</f>
        <v>24</v>
      </c>
      <c r="AS73" s="58">
        <f>SUM('[1]МЕТАЛЛОСТРОЙ Янв.'!AR68:AS68,'[2]МЕТАЛЛОСТРОЙ Февр.'!AR68:AS68,'[3]МЕТАЛЛОСТРОЙ Март'!AR68:AS68,'[4]МЕТАЛЛОСТРОЙ  Апр.'!AR68:AS68,'[5]МЕТАЛЛОСТРОЙ Май'!AR68:AS68,'[6]МЕТАЛЛОСТРОЙ Июнь'!AR68:AS68,'[7]МЕТАЛЛОСТРОЙ  Июль'!AR68:AS68,'[8]МЕТАЛЛОСТРОЙ  Авг.'!AR68:AS68,'[9]МЕТАЛЛОСТРОЙ  Сент.'!AR68:AS68,'[10]МЕТАЛЛОСТРОЙ  Окт.'!AR68:AS68+'[11]МЕТАЛЛОСТРОЙ  Нояб.'!AR68:AS68,'[11]МЕТАЛЛОСТРОЙ  Нояб.'!AR68:AS68,'[12]МЕТАЛЛОСТРОЙ  Дек.'!AR68:AS68)</f>
        <v>22.833999999999996</v>
      </c>
      <c r="AT73" s="62">
        <f>AT75+AT77+AT79+AT80+AT81</f>
        <v>36.6</v>
      </c>
      <c r="AU73" s="58">
        <f>SUM('[1]МЕТАЛЛОСТРОЙ Янв.'!AT68:AU68,'[2]МЕТАЛЛОСТРОЙ Февр.'!AT68:AU68,'[3]МЕТАЛЛОСТРОЙ Март'!AT68:AU68,'[4]МЕТАЛЛОСТРОЙ  Апр.'!AT68:AU68,'[5]МЕТАЛЛОСТРОЙ Май'!AT68:AU68,'[6]МЕТАЛЛОСТРОЙ Июнь'!AT68:AU68,'[7]МЕТАЛЛОСТРОЙ  Июль'!AT68:AU68,'[8]МЕТАЛЛОСТРОЙ  Авг.'!AT68:AU68,'[9]МЕТАЛЛОСТРОЙ  Сент.'!AT68:AU68,'[10]МЕТАЛЛОСТРОЙ  Окт.'!AT68:AU68+'[11]МЕТАЛЛОСТРОЙ  Нояб.'!AT68:AU68,'[11]МЕТАЛЛОСТРОЙ  Нояб.'!AT68:AU68,'[12]МЕТАЛЛОСТРОЙ  Дек.'!AT68:AU68)</f>
        <v>32.756</v>
      </c>
      <c r="AV73" s="62">
        <f>AV75+AV77+AV79+AV80+AV81</f>
        <v>22.5</v>
      </c>
      <c r="AW73" s="58">
        <f>SUM('[1]МЕТАЛЛОСТРОЙ Янв.'!AV68:AW68,'[2]МЕТАЛЛОСТРОЙ Февр.'!AV68:AW68,'[3]МЕТАЛЛОСТРОЙ Март'!AV68:AW68,'[4]МЕТАЛЛОСТРОЙ  Апр.'!AV68:AW68,'[5]МЕТАЛЛОСТРОЙ Май'!AV68:AW68,'[6]МЕТАЛЛОСТРОЙ Июнь'!AV68:AW68,'[7]МЕТАЛЛОСТРОЙ  Июль'!AV68:AW68,'[8]МЕТАЛЛОСТРОЙ  Авг.'!AV68:AW68,'[9]МЕТАЛЛОСТРОЙ  Сент.'!AV68:AW68,'[10]МЕТАЛЛОСТРОЙ  Окт.'!AV68:AW68+'[11]МЕТАЛЛОСТРОЙ  Нояб.'!AV68:AW68,'[11]МЕТАЛЛОСТРОЙ  Нояб.'!AV68:AW68,'[12]МЕТАЛЛОСТРОЙ  Дек.'!AV68:AW68)</f>
        <v>38.234000000000002</v>
      </c>
      <c r="AX73" s="62">
        <f>AX75+AX77+AX79+AX80+AX81</f>
        <v>31.5</v>
      </c>
      <c r="AY73" s="58">
        <f>SUM('[1]МЕТАЛЛОСТРОЙ Янв.'!AX68:AY68,'[2]МЕТАЛЛОСТРОЙ Февр.'!AX68:AY68,'[3]МЕТАЛЛОСТРОЙ Март'!AX68:AY68,'[4]МЕТАЛЛОСТРОЙ  Апр.'!AX68:AY68,'[5]МЕТАЛЛОСТРОЙ Май'!AX68:AY68,'[6]МЕТАЛЛОСТРОЙ Июнь'!AX68:AY68,'[7]МЕТАЛЛОСТРОЙ  Июль'!AX68:AY68,'[8]МЕТАЛЛОСТРОЙ  Авг.'!AX68:AY68,'[9]МЕТАЛЛОСТРОЙ  Сент.'!AX68:AY68,'[10]МЕТАЛЛОСТРОЙ  Окт.'!AX68:AY68+'[11]МЕТАЛЛОСТРОЙ  Нояб.'!AX68:AY68,'[11]МЕТАЛЛОСТРОЙ  Нояб.'!AX68:AY68,'[12]МЕТАЛЛОСТРОЙ  Дек.'!AX68:AY68)</f>
        <v>36.956000000000003</v>
      </c>
      <c r="AZ73" s="62">
        <f>AZ75+AZ77+AZ79+AZ80+AZ81</f>
        <v>15</v>
      </c>
      <c r="BA73" s="58">
        <f>SUM('[1]МЕТАЛЛОСТРОЙ Янв.'!AZ68:BA68,'[2]МЕТАЛЛОСТРОЙ Февр.'!AZ68:BA68,'[3]МЕТАЛЛОСТРОЙ Март'!AZ68:BA68,'[4]МЕТАЛЛОСТРОЙ  Апр.'!AZ68:BA68,'[5]МЕТАЛЛОСТРОЙ Май'!AZ68:BA68,'[6]МЕТАЛЛОСТРОЙ Июнь'!AZ68:BA68,'[7]МЕТАЛЛОСТРОЙ  Июль'!AZ68:BA68,'[8]МЕТАЛЛОСТРОЙ  Авг.'!AZ68:BA68,'[9]МЕТАЛЛОСТРОЙ  Сент.'!AZ68:BA68,'[10]МЕТАЛЛОСТРОЙ  Окт.'!AZ68:BA68+'[11]МЕТАЛЛОСТРОЙ  Нояб.'!AZ68:BA68,'[11]МЕТАЛЛОСТРОЙ  Нояб.'!AZ68:BA68,'[12]МЕТАЛЛОСТРОЙ  Дек.'!AZ68:BA68)</f>
        <v>15.795</v>
      </c>
      <c r="BB73" s="62">
        <f>BB75+BB77+BB79+BB80+BB81</f>
        <v>15</v>
      </c>
      <c r="BC73" s="58">
        <f>SUM('[1]МЕТАЛЛОСТРОЙ Янв.'!BB68:BC68,'[2]МЕТАЛЛОСТРОЙ Февр.'!BB68:BC68,'[3]МЕТАЛЛОСТРОЙ Март'!BB68:BC68,'[4]МЕТАЛЛОСТРОЙ  Апр.'!BB68:BC68,'[5]МЕТАЛЛОСТРОЙ Май'!BB68:BC68,'[6]МЕТАЛЛОСТРОЙ Июнь'!BB68:BC68,'[7]МЕТАЛЛОСТРОЙ  Июль'!BB68:BC68,'[8]МЕТАЛЛОСТРОЙ  Авг.'!BB68:BC68,'[9]МЕТАЛЛОСТРОЙ  Сент.'!BB68:BC68,'[10]МЕТАЛЛОСТРОЙ  Окт.'!BB68:BC68+'[11]МЕТАЛЛОСТРОЙ  Нояб.'!BB68:BC68,'[11]МЕТАЛЛОСТРОЙ  Нояб.'!BB68:BC68,'[12]МЕТАЛЛОСТРОЙ  Дек.'!BB68:BC68)</f>
        <v>19.256</v>
      </c>
      <c r="BD73" s="62">
        <f>BD75+BD77+BD79+BD80+BD81</f>
        <v>15</v>
      </c>
      <c r="BE73" s="58">
        <f>SUM('[1]МЕТАЛЛОСТРОЙ Янв.'!BD68:BE68,'[2]МЕТАЛЛОСТРОЙ Февр.'!BD68:BE68,'[3]МЕТАЛЛОСТРОЙ Март'!BD68:BE68,'[4]МЕТАЛЛОСТРОЙ  Апр.'!BD68:BE68,'[5]МЕТАЛЛОСТРОЙ Май'!BD68:BE68,'[6]МЕТАЛЛОСТРОЙ Июнь'!BD68:BE68,'[7]МЕТАЛЛОСТРОЙ  Июль'!BD68:BE68,'[8]МЕТАЛЛОСТРОЙ  Авг.'!BD68:BE68,'[9]МЕТАЛЛОСТРОЙ  Сент.'!BD68:BE68,'[10]МЕТАЛЛОСТРОЙ  Окт.'!BD68:BE68+'[11]МЕТАЛЛОСТРОЙ  Нояб.'!BD68:BE68,'[11]МЕТАЛЛОСТРОЙ  Нояб.'!BD68:BE68,'[12]МЕТАЛЛОСТРОЙ  Дек.'!BD68:BE68)</f>
        <v>10.100000000000001</v>
      </c>
      <c r="BF73" s="62">
        <f>BF75+BF77+BF79+BF80+BF81</f>
        <v>29.4</v>
      </c>
      <c r="BG73" s="58">
        <f>SUM('[1]МЕТАЛЛОСТРОЙ Янв.'!BF68:BG68,'[2]МЕТАЛЛОСТРОЙ Февр.'!BF68:BG68,'[3]МЕТАЛЛОСТРОЙ Март'!BF68:BG68,'[4]МЕТАЛЛОСТРОЙ  Апр.'!BF68:BG68,'[5]МЕТАЛЛОСТРОЙ Май'!BF68:BG68,'[6]МЕТАЛЛОСТРОЙ Июнь'!BF68:BG68,'[7]МЕТАЛЛОСТРОЙ  Июль'!BF68:BG68,'[8]МЕТАЛЛОСТРОЙ  Авг.'!BF68:BG68,'[9]МЕТАЛЛОСТРОЙ  Сент.'!BF68:BG68,'[10]МЕТАЛЛОСТРОЙ  Окт.'!BF68:BG68+'[11]МЕТАЛЛОСТРОЙ  Нояб.'!BF68:BG68,'[11]МЕТАЛЛОСТРОЙ  Нояб.'!BF68:BG68,'[12]МЕТАЛЛОСТРОЙ  Дек.'!BF68:BG68)</f>
        <v>19.995000000000001</v>
      </c>
      <c r="BH73" s="62">
        <f>BH75+BH77+BH79+BH80+BH81</f>
        <v>54</v>
      </c>
      <c r="BI73" s="58">
        <f>SUM('[1]МЕТАЛЛОСТРОЙ Янв.'!BH68:BI68,'[2]МЕТАЛЛОСТРОЙ Февр.'!BH68:BI68,'[3]МЕТАЛЛОСТРОЙ Март'!BH68:BI68,'[4]МЕТАЛЛОСТРОЙ  Апр.'!BH68:BI68,'[5]МЕТАЛЛОСТРОЙ Май'!BH68:BI68,'[6]МЕТАЛЛОСТРОЙ Июнь'!BH68:BI68,'[7]МЕТАЛЛОСТРОЙ  Июль'!BH68:BI68,'[8]МЕТАЛЛОСТРОЙ  Авг.'!BH68:BI68,'[9]МЕТАЛЛОСТРОЙ  Сент.'!BH68:BI68,'[10]МЕТАЛЛОСТРОЙ  Окт.'!BH68:BI68+'[11]МЕТАЛЛОСТРОЙ  Нояб.'!BH68:BI68,'[11]МЕТАЛЛОСТРОЙ  Нояб.'!BH68:BI68,'[12]МЕТАЛЛОСТРОЙ  Дек.'!BH68:BI68)</f>
        <v>19.830000000000002</v>
      </c>
      <c r="BJ73" s="62">
        <f>BJ75+BJ77+BJ79+BJ80+BJ81</f>
        <v>21</v>
      </c>
      <c r="BK73" s="58">
        <f>SUM('[1]МЕТАЛЛОСТРОЙ Янв.'!BJ68:BK68,'[2]МЕТАЛЛОСТРОЙ Февр.'!BJ68:BK68,'[3]МЕТАЛЛОСТРОЙ Март'!BJ68:BK68,'[4]МЕТАЛЛОСТРОЙ  Апр.'!BJ68:BK68,'[5]МЕТАЛЛОСТРОЙ Май'!BJ68:BK68,'[6]МЕТАЛЛОСТРОЙ Июнь'!BJ68:BK68,'[7]МЕТАЛЛОСТРОЙ  Июль'!BJ68:BK68,'[8]МЕТАЛЛОСТРОЙ  Авг.'!BJ68:BK68,'[9]МЕТАЛЛОСТРОЙ  Сент.'!BJ68:BK68,'[10]МЕТАЛЛОСТРОЙ  Окт.'!BJ68:BK68+'[11]МЕТАЛЛОСТРОЙ  Нояб.'!BJ68:BK68,'[11]МЕТАЛЛОСТРОЙ  Нояб.'!BJ68:BK68,'[12]МЕТАЛЛОСТРОЙ  Дек.'!BJ68:BK68)</f>
        <v>13.873999999999999</v>
      </c>
      <c r="BL73" s="62">
        <f>BL75+BL77+BL79+BL80+BL81</f>
        <v>24</v>
      </c>
      <c r="BM73" s="58">
        <f>SUM('[1]МЕТАЛЛОСТРОЙ Янв.'!BL68:BM68,'[2]МЕТАЛЛОСТРОЙ Февр.'!BL68:BM68,'[3]МЕТАЛЛОСТРОЙ Март'!BL68:BM68,'[4]МЕТАЛЛОСТРОЙ  Апр.'!BL68:BM68,'[5]МЕТАЛЛОСТРОЙ Май'!BL68:BM68,'[6]МЕТАЛЛОСТРОЙ Июнь'!BL68:BM68,'[7]МЕТАЛЛОСТРОЙ  Июль'!BL68:BM68,'[8]МЕТАЛЛОСТРОЙ  Авг.'!BL68:BM68,'[9]МЕТАЛЛОСТРОЙ  Сент.'!BL68:BM68,'[10]МЕТАЛЛОСТРОЙ  Окт.'!BL68:BM68+'[11]МЕТАЛЛОСТРОЙ  Нояб.'!BL68:BM68,'[11]МЕТАЛЛОСТРОЙ  Нояб.'!BL68:BM68,'[12]МЕТАЛЛОСТРОЙ  Дек.'!BL68:BM68)</f>
        <v>10.553000000000001</v>
      </c>
      <c r="BN73" s="62">
        <f>BN75+BN77+BN79+BN80+BN81</f>
        <v>24</v>
      </c>
      <c r="BO73" s="58">
        <f>SUM('[1]МЕТАЛЛОСТРОЙ Янв.'!BN68:BO68,'[2]МЕТАЛЛОСТРОЙ Февр.'!BN68:BO68,'[3]МЕТАЛЛОСТРОЙ Март'!BN68:BO68,'[4]МЕТАЛЛОСТРОЙ  Апр.'!BN68:BO68,'[5]МЕТАЛЛОСТРОЙ Май'!BN68:BO68,'[6]МЕТАЛЛОСТРОЙ Июнь'!BN68:BO68,'[7]МЕТАЛЛОСТРОЙ  Июль'!BN68:BO68,'[8]МЕТАЛЛОСТРОЙ  Авг.'!BN68:BO68,'[9]МЕТАЛЛОСТРОЙ  Сент.'!BN68:BO68,'[10]МЕТАЛЛОСТРОЙ  Окт.'!BN68:BO68+'[11]МЕТАЛЛОСТРОЙ  Нояб.'!BN68:BO68,'[11]МЕТАЛЛОСТРОЙ  Нояб.'!BN68:BO68,'[12]МЕТАЛЛОСТРОЙ  Дек.'!BN68:BO68)</f>
        <v>14.853000000000002</v>
      </c>
      <c r="BP73" s="62">
        <f>BP75+BP77+BP79+BP80+BP81</f>
        <v>24</v>
      </c>
      <c r="BQ73" s="58">
        <f>SUM('[1]МЕТАЛЛОСТРОЙ Янв.'!BP68:BQ68,'[2]МЕТАЛЛОСТРОЙ Февр.'!BP68:BQ68,'[3]МЕТАЛЛОСТРОЙ Март'!BP68:BQ68,'[4]МЕТАЛЛОСТРОЙ  Апр.'!BP68:BQ68,'[5]МЕТАЛЛОСТРОЙ Май'!BP68:BQ68,'[6]МЕТАЛЛОСТРОЙ Июнь'!BP68:BQ68,'[7]МЕТАЛЛОСТРОЙ  Июль'!BP68:BQ68,'[8]МЕТАЛЛОСТРОЙ  Авг.'!BP68:BQ68,'[9]МЕТАЛЛОСТРОЙ  Сент.'!BP68:BQ68,'[10]МЕТАЛЛОСТРОЙ  Окт.'!BP68:BQ68+'[11]МЕТАЛЛОСТРОЙ  Нояб.'!BP68:BQ68,'[11]МЕТАЛЛОСТРОЙ  Нояб.'!BP68:BQ68,'[12]МЕТАЛЛОСТРОЙ  Дек.'!BP68:BQ68)</f>
        <v>27.195</v>
      </c>
      <c r="BR73" s="62">
        <f>BR75+BR77+BR79+BR80+BR81</f>
        <v>27</v>
      </c>
      <c r="BS73" s="58">
        <f>SUM('[1]МЕТАЛЛОСТРОЙ Янв.'!BR68:BS68,'[2]МЕТАЛЛОСТРОЙ Февр.'!BR68:BS68,'[3]МЕТАЛЛОСТРОЙ Март'!BR68:BS68,'[4]МЕТАЛЛОСТРОЙ  Апр.'!BR68:BS68,'[5]МЕТАЛЛОСТРОЙ Май'!BR68:BS68,'[6]МЕТАЛЛОСТРОЙ Июнь'!BR68:BS68,'[7]МЕТАЛЛОСТРОЙ  Июль'!BR68:BS68,'[8]МЕТАЛЛОСТРОЙ  Авг.'!BR68:BS68,'[9]МЕТАЛЛОСТРОЙ  Сент.'!BR68:BS68,'[10]МЕТАЛЛОСТРОЙ  Окт.'!BR68:BS68+'[11]МЕТАЛЛОСТРОЙ  Нояб.'!BR68:BS68,'[11]МЕТАЛЛОСТРОЙ  Нояб.'!BR68:BS68,'[12]МЕТАЛЛОСТРОЙ  Дек.'!BR68:BS68)</f>
        <v>9.9039999999999999</v>
      </c>
      <c r="BT73" s="62">
        <f>BT75+BT77+BT79+BT80+BT81</f>
        <v>31.5</v>
      </c>
      <c r="BU73" s="58">
        <f>SUM('[1]МЕТАЛЛОСТРОЙ Янв.'!BT68:BU68,'[2]МЕТАЛЛОСТРОЙ Февр.'!BT68:BU68,'[3]МЕТАЛЛОСТРОЙ Март'!BT68:BU68,'[4]МЕТАЛЛОСТРОЙ  Апр.'!BT68:BU68,'[5]МЕТАЛЛОСТРОЙ Май'!BT68:BU68,'[6]МЕТАЛЛОСТРОЙ Июнь'!BT68:BU68,'[7]МЕТАЛЛОСТРОЙ  Июль'!BT68:BU68,'[8]МЕТАЛЛОСТРОЙ  Авг.'!BT68:BU68,'[9]МЕТАЛЛОСТРОЙ  Сент.'!BT68:BU68,'[10]МЕТАЛЛОСТРОЙ  Окт.'!BT68:BU68+'[11]МЕТАЛЛОСТРОЙ  Нояб.'!BT68:BU68,'[11]МЕТАЛЛОСТРОЙ  Нояб.'!BT68:BU68,'[12]МЕТАЛЛОСТРОЙ  Дек.'!BT68:BU68)</f>
        <v>44.236000000000004</v>
      </c>
      <c r="BV73" s="62">
        <f>BV75+BV77+BV79+BV80+BV81</f>
        <v>24</v>
      </c>
      <c r="BW73" s="58">
        <f>SUM('[1]МЕТАЛЛОСТРОЙ Янв.'!BV68:BW68,'[2]МЕТАЛЛОСТРОЙ Февр.'!BV68:BW68,'[3]МЕТАЛЛОСТРОЙ Март'!BV68:BW68,'[4]МЕТАЛЛОСТРОЙ  Апр.'!BV68:BW68,'[5]МЕТАЛЛОСТРОЙ Май'!BV68:BW68,'[6]МЕТАЛЛОСТРОЙ Июнь'!BV68:BW68,'[7]МЕТАЛЛОСТРОЙ  Июль'!BV68:BW68,'[8]МЕТАЛЛОСТРОЙ  Авг.'!BV68:BW68,'[9]МЕТАЛЛОСТРОЙ  Сент.'!BV68:BW68,'[10]МЕТАЛЛОСТРОЙ  Окт.'!BV68:BW68+'[11]МЕТАЛЛОСТРОЙ  Нояб.'!BV68:BW68,'[11]МЕТАЛЛОСТРОЙ  Нояб.'!BV68:BW68,'[12]МЕТАЛЛОСТРОЙ  Дек.'!BV68:BW68)</f>
        <v>14.388999999999999</v>
      </c>
      <c r="BX73" s="62">
        <f>BX75+BX77+BX79+BX80+BX81</f>
        <v>15</v>
      </c>
      <c r="BY73" s="58">
        <f>SUM('[1]МЕТАЛЛОСТРОЙ Янв.'!BX68:BY68,'[2]МЕТАЛЛОСТРОЙ Февр.'!BX68:BY68,'[3]МЕТАЛЛОСТРОЙ Март'!BX68:BY68,'[4]МЕТАЛЛОСТРОЙ  Апр.'!BX68:BY68,'[5]МЕТАЛЛОСТРОЙ Май'!BX68:BY68,'[6]МЕТАЛЛОСТРОЙ Июнь'!BX68:BY68,'[7]МЕТАЛЛОСТРОЙ  Июль'!BX68:BY68,'[8]МЕТАЛЛОСТРОЙ  Авг.'!BX68:BY68,'[9]МЕТАЛЛОСТРОЙ  Сент.'!BX68:BY68,'[10]МЕТАЛЛОСТРОЙ  Окт.'!BX68:BY68+'[11]МЕТАЛЛОСТРОЙ  Нояб.'!BX68:BY68,'[11]МЕТАЛЛОСТРОЙ  Нояб.'!BX68:BY68,'[12]МЕТАЛЛОСТРОЙ  Дек.'!BX68:BY68)</f>
        <v>8.0679999999999996</v>
      </c>
      <c r="BZ73" s="62">
        <f>BZ75+BZ77+BZ79+BZ80+BZ81</f>
        <v>81</v>
      </c>
      <c r="CA73" s="58">
        <f>SUM('[1]МЕТАЛЛОСТРОЙ Янв.'!BZ68:CA68,'[2]МЕТАЛЛОСТРОЙ Февр.'!BZ68:CA68,'[3]МЕТАЛЛОСТРОЙ Март'!BZ68:CA68,'[4]МЕТАЛЛОСТРОЙ  Апр.'!BZ68:CA68,'[5]МЕТАЛЛОСТРОЙ Май'!BZ68:CA68,'[6]МЕТАЛЛОСТРОЙ Июнь'!BZ68:CA68,'[7]МЕТАЛЛОСТРОЙ  Июль'!BZ68:CA68,'[8]МЕТАЛЛОСТРОЙ  Авг.'!BZ68:CA68,'[9]МЕТАЛЛОСТРОЙ  Сент.'!BZ68:CA68,'[10]МЕТАЛЛОСТРОЙ  Окт.'!BZ68:CA68+'[11]МЕТАЛЛОСТРОЙ  Нояб.'!BZ68:CA68,'[11]МЕТАЛЛОСТРОЙ  Нояб.'!BZ68:CA68,'[12]МЕТАЛЛОСТРОЙ  Дек.'!BZ68:CA68)</f>
        <v>20.005000000000003</v>
      </c>
      <c r="CB73" s="62">
        <f>CB75+CB77+CB79+CB80+CB81</f>
        <v>20.25</v>
      </c>
      <c r="CC73" s="58">
        <f>SUM('[1]МЕТАЛЛОСТРОЙ Янв.'!CB68:CC68,'[2]МЕТАЛЛОСТРОЙ Февр.'!CB68:CC68,'[3]МЕТАЛЛОСТРОЙ Март'!CB68:CC68,'[4]МЕТАЛЛОСТРОЙ  Апр.'!CB68:CC68,'[5]МЕТАЛЛОСТРОЙ Май'!CB68:CC68,'[6]МЕТАЛЛОСТРОЙ Июнь'!CB68:CC68,'[7]МЕТАЛЛОСТРОЙ  Июль'!CB68:CC68,'[8]МЕТАЛЛОСТРОЙ  Авг.'!CB68:CC68,'[9]МЕТАЛЛОСТРОЙ  Сент.'!CB68:CC68,'[10]МЕТАЛЛОСТРОЙ  Окт.'!CB68:CC68+'[11]МЕТАЛЛОСТРОЙ  Нояб.'!CB68:CC68,'[11]МЕТАЛЛОСТРОЙ  Нояб.'!CB68:CC68,'[12]МЕТАЛЛОСТРОЙ  Дек.'!CB68:CC68)</f>
        <v>71.796999999999997</v>
      </c>
      <c r="CD73" s="62">
        <f>CD75+CD77+CD79+CD80+CD81</f>
        <v>22.5</v>
      </c>
      <c r="CE73" s="58">
        <f>SUM('[1]МЕТАЛЛОСТРОЙ Янв.'!CD68:CE68,'[2]МЕТАЛЛОСТРОЙ Февр.'!CD68:CE68,'[3]МЕТАЛЛОСТРОЙ Март'!CD68:CE68,'[4]МЕТАЛЛОСТРОЙ  Апр.'!CD68:CE68,'[5]МЕТАЛЛОСТРОЙ Май'!CD68:CE68,'[6]МЕТАЛЛОСТРОЙ Июнь'!CD68:CE68,'[7]МЕТАЛЛОСТРОЙ  Июль'!CD68:CE68,'[8]МЕТАЛЛОСТРОЙ  Авг.'!CD68:CE68,'[9]МЕТАЛЛОСТРОЙ  Сент.'!CD68:CE68,'[10]МЕТАЛЛОСТРОЙ  Окт.'!CD68:CE68+'[11]МЕТАЛЛОСТРОЙ  Нояб.'!CD68:CE68,'[11]МЕТАЛЛОСТРОЙ  Нояб.'!CD68:CE68,'[12]МЕТАЛЛОСТРОЙ  Дек.'!CD68:CE68)</f>
        <v>25.28</v>
      </c>
      <c r="CF73" s="62">
        <f>CF75+CF77+CF79+CF80+CF81</f>
        <v>15</v>
      </c>
      <c r="CG73" s="58">
        <f>SUM('[1]МЕТАЛЛОСТРОЙ Янв.'!CF68:CG68,'[2]МЕТАЛЛОСТРОЙ Февр.'!CF68:CG68,'[3]МЕТАЛЛОСТРОЙ Март'!CF68:CG68,'[4]МЕТАЛЛОСТРОЙ  Апр.'!CF68:CG68,'[5]МЕТАЛЛОСТРОЙ Май'!CF68:CG68,'[6]МЕТАЛЛОСТРОЙ Июнь'!CF68:CG68,'[7]МЕТАЛЛОСТРОЙ  Июль'!CF68:CG68,'[8]МЕТАЛЛОСТРОЙ  Авг.'!CF68:CG68,'[9]МЕТАЛЛОСТРОЙ  Сент.'!CF68:CG68,'[10]МЕТАЛЛОСТРОЙ  Окт.'!CF68:CG68+'[11]МЕТАЛЛОСТРОЙ  Нояб.'!CF68:CG68,'[11]МЕТАЛЛОСТРОЙ  Нояб.'!CF68:CG68,'[12]МЕТАЛЛОСТРОЙ  Дек.'!CF68:CG68)</f>
        <v>6.5959999999999992</v>
      </c>
      <c r="CH73" s="62">
        <f>CH75+CH77+CH79+CH80+CH81</f>
        <v>18.75</v>
      </c>
      <c r="CI73" s="58">
        <f>SUM('[1]МЕТАЛЛОСТРОЙ Янв.'!CH68:CI68,'[2]МЕТАЛЛОСТРОЙ Февр.'!CH68:CI68,'[3]МЕТАЛЛОСТРОЙ Март'!CH68:CI68,'[4]МЕТАЛЛОСТРОЙ  Апр.'!CH68:CI68,'[5]МЕТАЛЛОСТРОЙ Май'!CH68:CI68,'[6]МЕТАЛЛОСТРОЙ Июнь'!CH68:CI68,'[7]МЕТАЛЛОСТРОЙ  Июль'!CH68:CI68,'[8]МЕТАЛЛОСТРОЙ  Авг.'!CH68:CI68,'[9]МЕТАЛЛОСТРОЙ  Сент.'!CH68:CI68,'[10]МЕТАЛЛОСТРОЙ  Окт.'!CH68:CI68+'[11]МЕТАЛЛОСТРОЙ  Нояб.'!CH68:CI68,'[11]МЕТАЛЛОСТРОЙ  Нояб.'!CH68:CI68,'[12]МЕТАЛЛОСТРОЙ  Дек.'!CH68:CI68)</f>
        <v>10.249000000000001</v>
      </c>
      <c r="CJ73" s="62">
        <f>CJ75+CJ77+CJ79+CJ80+CJ81</f>
        <v>15</v>
      </c>
      <c r="CK73" s="58">
        <f>SUM('[1]МЕТАЛЛОСТРОЙ Янв.'!CJ68:CK68,'[2]МЕТАЛЛОСТРОЙ Февр.'!CJ68:CK68,'[3]МЕТАЛЛОСТРОЙ Март'!CJ68:CK68,'[4]МЕТАЛЛОСТРОЙ  Апр.'!CJ68:CK68,'[5]МЕТАЛЛОСТРОЙ Май'!CJ68:CK68,'[6]МЕТАЛЛОСТРОЙ Июнь'!CJ68:CK68,'[7]МЕТАЛЛОСТРОЙ  Июль'!CJ68:CK68,'[8]МЕТАЛЛОСТРОЙ  Авг.'!CJ68:CK68,'[9]МЕТАЛЛОСТРОЙ  Сент.'!CJ68:CK68,'[10]МЕТАЛЛОСТРОЙ  Окт.'!CJ68:CK68+'[11]МЕТАЛЛОСТРОЙ  Нояб.'!CJ68:CK68,'[11]МЕТАЛЛОСТРОЙ  Нояб.'!CJ68:CK68,'[12]МЕТАЛЛОСТРОЙ  Дек.'!CJ68:CK68)</f>
        <v>18.302</v>
      </c>
      <c r="CL73" s="62">
        <f>CL75+CL77+CL79+CL80+CL81</f>
        <v>22.2</v>
      </c>
      <c r="CM73" s="58">
        <f>SUM('[1]МЕТАЛЛОСТРОЙ Янв.'!CL68:CM68,'[2]МЕТАЛЛОСТРОЙ Февр.'!CL68:CM68,'[3]МЕТАЛЛОСТРОЙ Март'!CL68:CM68,'[4]МЕТАЛЛОСТРОЙ  Апр.'!CL68:CM68,'[5]МЕТАЛЛОСТРОЙ Май'!CL68:CM68,'[6]МЕТАЛЛОСТРОЙ Июнь'!CL68:CM68,'[7]МЕТАЛЛОСТРОЙ  Июль'!CL68:CM68,'[8]МЕТАЛЛОСТРОЙ  Авг.'!CL68:CM68,'[9]МЕТАЛЛОСТРОЙ  Сент.'!CL68:CM68,'[10]МЕТАЛЛОСТРОЙ  Окт.'!CL68:CM68+'[11]МЕТАЛЛОСТРОЙ  Нояб.'!CL68:CM68,'[11]МЕТАЛЛОСТРОЙ  Нояб.'!CL68:CM68,'[12]МЕТАЛЛОСТРОЙ  Дек.'!CL68:CM68)</f>
        <v>28.233000000000001</v>
      </c>
      <c r="CN73" s="62">
        <f>CN75+CN77+CN79+CN80+CN81</f>
        <v>15</v>
      </c>
      <c r="CO73" s="58">
        <f>SUM('[1]МЕТАЛЛОСТРОЙ Янв.'!CN68:CO68,'[2]МЕТАЛЛОСТРОЙ Февр.'!CN68:CO68,'[3]МЕТАЛЛОСТРОЙ Март'!CN68:CO68,'[4]МЕТАЛЛОСТРОЙ  Апр.'!CN68:CO68,'[5]МЕТАЛЛОСТРОЙ Май'!CN68:CO68,'[6]МЕТАЛЛОСТРОЙ Июнь'!CN68:CO68,'[7]МЕТАЛЛОСТРОЙ  Июль'!CN68:CO68,'[8]МЕТАЛЛОСТРОЙ  Авг.'!CN68:CO68,'[9]МЕТАЛЛОСТРОЙ  Сент.'!CN68:CO68,'[10]МЕТАЛЛОСТРОЙ  Окт.'!CN68:CO68+'[11]МЕТАЛЛОСТРОЙ  Нояб.'!CN68:CO68,'[11]МЕТАЛЛОСТРОЙ  Нояб.'!CN68:CO68,'[12]МЕТАЛЛОСТРОЙ  Дек.'!CN68:CO68)</f>
        <v>7.3780000000000001</v>
      </c>
      <c r="CQ73" s="93">
        <f>E73+G73+I73+K73+M73+O73+Q73+S73+U73+W73+Y73+AA73+AC73+AE73+AG73+AI73+AK73+AM73+AO73+AQ73+AS73+AU73+AW73+AY73+BA73+BC73+BE73+BG73+BI73+BK73+BM73+BO73+BQ73+BS73+BU73+BW73+BY73+CA73+CC73+CE73+CG73+CI73+CK73+CM73+CO73</f>
        <v>1309.9079999999999</v>
      </c>
    </row>
    <row r="74" spans="1:95" ht="15.95" customHeight="1" x14ac:dyDescent="0.25">
      <c r="A74" s="215" t="s">
        <v>77</v>
      </c>
      <c r="B74" s="232" t="s">
        <v>46</v>
      </c>
      <c r="C74" s="21" t="s">
        <v>7</v>
      </c>
      <c r="D74" s="43">
        <v>30</v>
      </c>
      <c r="E74" s="48">
        <f>SUM('[1]МЕТАЛЛОСТРОЙ Янв.'!D69:E69,'[2]МЕТАЛЛОСТРОЙ Февр.'!D69:E69,'[3]МЕТАЛЛОСТРОЙ Март'!D69:E69,'[4]МЕТАЛЛОСТРОЙ  Апр.'!D69:E69,'[5]МЕТАЛЛОСТРОЙ Май'!D69:E69,'[6]МЕТАЛЛОСТРОЙ Июнь'!D69:E69,'[7]МЕТАЛЛОСТРОЙ  Июль'!D69:E69,'[8]МЕТАЛЛОСТРОЙ  Авг.'!D69:E69,'[9]МЕТАЛЛОСТРОЙ  Сент.'!D69:E69,'[10]МЕТАЛЛОСТРОЙ  Окт.'!D69:E69+'[11]МЕТАЛЛОСТРОЙ  Нояб.'!D69:E69,'[11]МЕТАЛЛОСТРОЙ  Нояб.'!D69:E69,'[12]МЕТАЛЛОСТРОЙ  Дек.'!D69:E69)</f>
        <v>14.280000000000001</v>
      </c>
      <c r="F74" s="43">
        <v>30</v>
      </c>
      <c r="G74" s="48">
        <f>SUM('[1]МЕТАЛЛОСТРОЙ Янв.'!F69:G69,'[2]МЕТАЛЛОСТРОЙ Февр.'!F69:G69,'[3]МЕТАЛЛОСТРОЙ Март'!F69:G69,'[4]МЕТАЛЛОСТРОЙ  Апр.'!F69:G69,'[5]МЕТАЛЛОСТРОЙ Май'!F69:G69,'[6]МЕТАЛЛОСТРОЙ Июнь'!F69:G69,'[7]МЕТАЛЛОСТРОЙ  Июль'!F69:G69,'[8]МЕТАЛЛОСТРОЙ  Авг.'!F69:G69,'[9]МЕТАЛЛОСТРОЙ  Сент.'!F69:G69,'[10]МЕТАЛЛОСТРОЙ  Окт.'!F69:G69+'[11]МЕТАЛЛОСТРОЙ  Нояб.'!F69:G69,'[11]МЕТАЛЛОСТРОЙ  Нояб.'!F69:G69,'[12]МЕТАЛЛОСТРОЙ  Дек.'!F69:G69)</f>
        <v>1.53</v>
      </c>
      <c r="H74" s="43">
        <v>60</v>
      </c>
      <c r="I74" s="48">
        <f>SUM('[1]МЕТАЛЛОСТРОЙ Янв.'!H69:I69,'[2]МЕТАЛЛОСТРОЙ Февр.'!H69:I69,'[3]МЕТАЛЛОСТРОЙ Март'!H69:I69,'[4]МЕТАЛЛОСТРОЙ  Апр.'!H69:I69,'[5]МЕТАЛЛОСТРОЙ Май'!H69:I69,'[6]МЕТАЛЛОСТРОЙ Июнь'!H69:I69,'[7]МЕТАЛЛОСТРОЙ  Июль'!H69:I69,'[8]МЕТАЛЛОСТРОЙ  Авг.'!H69:I69,'[9]МЕТАЛЛОСТРОЙ  Сент.'!H69:I69,'[10]МЕТАЛЛОСТРОЙ  Окт.'!H69:I69+'[11]МЕТАЛЛОСТРОЙ  Нояб.'!H69:I69,'[11]МЕТАЛЛОСТРОЙ  Нояб.'!H69:I69,'[12]МЕТАЛЛОСТРОЙ  Дек.'!H69:I69)</f>
        <v>0</v>
      </c>
      <c r="J74" s="43">
        <v>50</v>
      </c>
      <c r="K74" s="48">
        <f>SUM('[1]МЕТАЛЛОСТРОЙ Янв.'!J69:K69,'[2]МЕТАЛЛОСТРОЙ Февр.'!J69:K69,'[3]МЕТАЛЛОСТРОЙ Март'!J69:K69,'[4]МЕТАЛЛОСТРОЙ  Апр.'!J69:K69,'[5]МЕТАЛЛОСТРОЙ Май'!J69:K69,'[6]МЕТАЛЛОСТРОЙ Июнь'!J69:K69,'[7]МЕТАЛЛОСТРОЙ  Июль'!J69:K69,'[8]МЕТАЛЛОСТРОЙ  Авг.'!J69:K69,'[9]МЕТАЛЛОСТРОЙ  Сент.'!J69:K69,'[10]МЕТАЛЛОСТРОЙ  Окт.'!J69:K69+'[11]МЕТАЛЛОСТРОЙ  Нояб.'!J69:K69,'[11]МЕТАЛЛОСТРОЙ  Нояб.'!J69:K69,'[12]МЕТАЛЛОСТРОЙ  Дек.'!J69:K69)</f>
        <v>7.14</v>
      </c>
      <c r="L74" s="43"/>
      <c r="M74" s="48">
        <f>SUM('[1]МЕТАЛЛОСТРОЙ Янв.'!L69:M69,'[2]МЕТАЛЛОСТРОЙ Февр.'!L69:M69,'[3]МЕТАЛЛОСТРОЙ Март'!L69:M69,'[4]МЕТАЛЛОСТРОЙ  Апр.'!L69:M69,'[5]МЕТАЛЛОСТРОЙ Май'!L69:M69,'[6]МЕТАЛЛОСТРОЙ Июнь'!L69:M69,'[7]МЕТАЛЛОСТРОЙ  Июль'!L69:M69,'[8]МЕТАЛЛОСТРОЙ  Авг.'!L69:M69,'[9]МЕТАЛЛОСТРОЙ  Сент.'!L69:M69,'[10]МЕТАЛЛОСТРОЙ  Окт.'!L69:M69+'[11]МЕТАЛЛОСТРОЙ  Нояб.'!L69:M69,'[11]МЕТАЛЛОСТРОЙ  Нояб.'!L69:M69,'[12]МЕТАЛЛОСТРОЙ  Дек.'!L69:M69)</f>
        <v>26.52</v>
      </c>
      <c r="N74" s="43"/>
      <c r="O74" s="48">
        <f>SUM('[1]МЕТАЛЛОСТРОЙ Янв.'!N69:O69,'[2]МЕТАЛЛОСТРОЙ Февр.'!N69:O69,'[3]МЕТАЛЛОСТРОЙ Март'!N69:O69,'[4]МЕТАЛЛОСТРОЙ  Апр.'!N69:O69,'[5]МЕТАЛЛОСТРОЙ Май'!N69:O69,'[6]МЕТАЛЛОСТРОЙ Июнь'!N69:O69,'[7]МЕТАЛЛОСТРОЙ  Июль'!N69:O69,'[8]МЕТАЛЛОСТРОЙ  Авг.'!N69:O69,'[9]МЕТАЛЛОСТРОЙ  Сент.'!N69:O69,'[10]МЕТАЛЛОСТРОЙ  Окт.'!N69:O69+'[11]МЕТАЛЛОСТРОЙ  Нояб.'!N69:O69,'[11]МЕТАЛЛОСТРОЙ  Нояб.'!N69:O69,'[12]МЕТАЛЛОСТРОЙ  Дек.'!N69:O69)</f>
        <v>30.6</v>
      </c>
      <c r="P74" s="43"/>
      <c r="Q74" s="48">
        <f>SUM('[1]МЕТАЛЛОСТРОЙ Янв.'!P69:Q69,'[2]МЕТАЛЛОСТРОЙ Февр.'!P69:Q69,'[3]МЕТАЛЛОСТРОЙ Март'!P69:Q69,'[4]МЕТАЛЛОСТРОЙ  Апр.'!P69:Q69,'[5]МЕТАЛЛОСТРОЙ Май'!P69:Q69,'[6]МЕТАЛЛОСТРОЙ Июнь'!P69:Q69,'[7]МЕТАЛЛОСТРОЙ  Июль'!P69:Q69,'[8]МЕТАЛЛОСТРОЙ  Авг.'!P69:Q69,'[9]МЕТАЛЛОСТРОЙ  Сент.'!P69:Q69,'[10]МЕТАЛЛОСТРОЙ  Окт.'!P69:Q69+'[11]МЕТАЛЛОСТРОЙ  Нояб.'!P69:Q69,'[11]МЕТАЛЛОСТРОЙ  Нояб.'!P69:Q69,'[12]МЕТАЛЛОСТРОЙ  Дек.'!P69:Q69)</f>
        <v>0</v>
      </c>
      <c r="R74" s="43"/>
      <c r="S74" s="48">
        <f>SUM('[1]МЕТАЛЛОСТРОЙ Янв.'!R69:S69,'[2]МЕТАЛЛОСТРОЙ Февр.'!R69:S69,'[3]МЕТАЛЛОСТРОЙ Март'!R69:S69,'[4]МЕТАЛЛОСТРОЙ  Апр.'!R69:S69,'[5]МЕТАЛЛОСТРОЙ Май'!R69:S69,'[6]МЕТАЛЛОСТРОЙ Июнь'!R69:S69,'[7]МЕТАЛЛОСТРОЙ  Июль'!R69:S69,'[8]МЕТАЛЛОСТРОЙ  Авг.'!R69:S69,'[9]МЕТАЛЛОСТРОЙ  Сент.'!R69:S69,'[10]МЕТАЛЛОСТРОЙ  Окт.'!R69:S69+'[11]МЕТАЛЛОСТРОЙ  Нояб.'!R69:S69,'[11]МЕТАЛЛОСТРОЙ  Нояб.'!R69:S69,'[12]МЕТАЛЛОСТРОЙ  Дек.'!R69:S69)</f>
        <v>0</v>
      </c>
      <c r="T74" s="43"/>
      <c r="U74" s="48">
        <f>SUM('[1]МЕТАЛЛОСТРОЙ Янв.'!T69:U69,'[2]МЕТАЛЛОСТРОЙ Февр.'!T69:U69,'[3]МЕТАЛЛОСТРОЙ Март'!T69:U69,'[4]МЕТАЛЛОСТРОЙ  Апр.'!T69:U69,'[5]МЕТАЛЛОСТРОЙ Май'!T69:U69,'[6]МЕТАЛЛОСТРОЙ Июнь'!T69:U69,'[7]МЕТАЛЛОСТРОЙ  Июль'!T69:U69,'[8]МЕТАЛЛОСТРОЙ  Авг.'!T69:U69,'[9]МЕТАЛЛОСТРОЙ  Сент.'!T69:U69,'[10]МЕТАЛЛОСТРОЙ  Окт.'!T69:U69+'[11]МЕТАЛЛОСТРОЙ  Нояб.'!T69:U69,'[11]МЕТАЛЛОСТРОЙ  Нояб.'!T69:U69,'[12]МЕТАЛЛОСТРОЙ  Дек.'!T69:U69)</f>
        <v>0</v>
      </c>
      <c r="V74" s="43"/>
      <c r="W74" s="48">
        <f>SUM('[1]МЕТАЛЛОСТРОЙ Янв.'!V69:W69,'[2]МЕТАЛЛОСТРОЙ Февр.'!V69:W69,'[3]МЕТАЛЛОСТРОЙ Март'!V69:W69,'[4]МЕТАЛЛОСТРОЙ  Апр.'!V69:W69,'[5]МЕТАЛЛОСТРОЙ Май'!V69:W69,'[6]МЕТАЛЛОСТРОЙ Июнь'!V69:W69,'[7]МЕТАЛЛОСТРОЙ  Июль'!V69:W69,'[8]МЕТАЛЛОСТРОЙ  Авг.'!V69:W69,'[9]МЕТАЛЛОСТРОЙ  Сент.'!V69:W69,'[10]МЕТАЛЛОСТРОЙ  Окт.'!V69:W69+'[11]МЕТАЛЛОСТРОЙ  Нояб.'!V69:W69,'[11]МЕТАЛЛОСТРОЙ  Нояб.'!V69:W69,'[12]МЕТАЛЛОСТРОЙ  Дек.'!V69:W69)</f>
        <v>0</v>
      </c>
      <c r="X74" s="43"/>
      <c r="Y74" s="48">
        <f>SUM('[1]МЕТАЛЛОСТРОЙ Янв.'!X69:Y69,'[2]МЕТАЛЛОСТРОЙ Февр.'!X69:Y69,'[3]МЕТАЛЛОСТРОЙ Март'!X69:Y69,'[4]МЕТАЛЛОСТРОЙ  Апр.'!X69:Y69,'[5]МЕТАЛЛОСТРОЙ Май'!X69:Y69,'[6]МЕТАЛЛОСТРОЙ Июнь'!X69:Y69,'[7]МЕТАЛЛОСТРОЙ  Июль'!X69:Y69,'[8]МЕТАЛЛОСТРОЙ  Авг.'!X69:Y69,'[9]МЕТАЛЛОСТРОЙ  Сент.'!X69:Y69,'[10]МЕТАЛЛОСТРОЙ  Окт.'!X69:Y69+'[11]МЕТАЛЛОСТРОЙ  Нояб.'!X69:Y69,'[11]МЕТАЛЛОСТРОЙ  Нояб.'!X69:Y69,'[12]МЕТАЛЛОСТРОЙ  Дек.'!X69:Y69)</f>
        <v>0</v>
      </c>
      <c r="Z74" s="43"/>
      <c r="AA74" s="48">
        <f>SUM('[1]МЕТАЛЛОСТРОЙ Янв.'!Z69:AA69,'[2]МЕТАЛЛОСТРОЙ Февр.'!Z69:AA69,'[3]МЕТАЛЛОСТРОЙ Март'!Z69:AA69,'[4]МЕТАЛЛОСТРОЙ  Апр.'!Z69:AA69,'[5]МЕТАЛЛОСТРОЙ Май'!Z69:AA69,'[6]МЕТАЛЛОСТРОЙ Июнь'!Z69:AA69,'[7]МЕТАЛЛОСТРОЙ  Июль'!Z69:AA69,'[8]МЕТАЛЛОСТРОЙ  Авг.'!Z69:AA69,'[9]МЕТАЛЛОСТРОЙ  Сент.'!Z69:AA69,'[10]МЕТАЛЛОСТРОЙ  Окт.'!Z69:AA69+'[11]МЕТАЛЛОСТРОЙ  Нояб.'!Z69:AA69,'[11]МЕТАЛЛОСТРОЙ  Нояб.'!Z69:AA69,'[12]МЕТАЛЛОСТРОЙ  Дек.'!Z69:AA69)</f>
        <v>0</v>
      </c>
      <c r="AB74" s="43"/>
      <c r="AC74" s="48">
        <f>SUM('[1]МЕТАЛЛОСТРОЙ Янв.'!AB69:AC69,'[2]МЕТАЛЛОСТРОЙ Февр.'!AB69:AC69,'[3]МЕТАЛЛОСТРОЙ Март'!AB69:AC69,'[4]МЕТАЛЛОСТРОЙ  Апр.'!AB69:AC69,'[5]МЕТАЛЛОСТРОЙ Май'!AB69:AC69,'[6]МЕТАЛЛОСТРОЙ Июнь'!AB69:AC69,'[7]МЕТАЛЛОСТРОЙ  Июль'!AB69:AC69,'[8]МЕТАЛЛОСТРОЙ  Авг.'!AB69:AC69,'[9]МЕТАЛЛОСТРОЙ  Сент.'!AB69:AC69,'[10]МЕТАЛЛОСТРОЙ  Окт.'!AB69:AC69+'[11]МЕТАЛЛОСТРОЙ  Нояб.'!AB69:AC69,'[11]МЕТАЛЛОСТРОЙ  Нояб.'!AB69:AC69,'[12]МЕТАЛЛОСТРОЙ  Дек.'!AB69:AC69)</f>
        <v>0</v>
      </c>
      <c r="AD74" s="43"/>
      <c r="AE74" s="48">
        <f>SUM('[1]МЕТАЛЛОСТРОЙ Янв.'!AD69:AE69,'[2]МЕТАЛЛОСТРОЙ Февр.'!AD69:AE69,'[3]МЕТАЛЛОСТРОЙ Март'!AD69:AE69,'[4]МЕТАЛЛОСТРОЙ  Апр.'!AD69:AE69,'[5]МЕТАЛЛОСТРОЙ Май'!AD69:AE69,'[6]МЕТАЛЛОСТРОЙ Июнь'!AD69:AE69,'[7]МЕТАЛЛОСТРОЙ  Июль'!AD69:AE69,'[8]МЕТАЛЛОСТРОЙ  Авг.'!AD69:AE69,'[9]МЕТАЛЛОСТРОЙ  Сент.'!AD69:AE69,'[10]МЕТАЛЛОСТРОЙ  Окт.'!AD69:AE69+'[11]МЕТАЛЛОСТРОЙ  Нояб.'!AD69:AE69,'[11]МЕТАЛЛОСТРОЙ  Нояб.'!AD69:AE69,'[12]МЕТАЛЛОСТРОЙ  Дек.'!AD69:AE69)</f>
        <v>0</v>
      </c>
      <c r="AF74" s="43"/>
      <c r="AG74" s="48">
        <f>SUM('[1]МЕТАЛЛОСТРОЙ Янв.'!AF69:AG69,'[2]МЕТАЛЛОСТРОЙ Февр.'!AF69:AG69,'[3]МЕТАЛЛОСТРОЙ Март'!AF69:AG69,'[4]МЕТАЛЛОСТРОЙ  Апр.'!AF69:AG69,'[5]МЕТАЛЛОСТРОЙ Май'!AF69:AG69,'[6]МЕТАЛЛОСТРОЙ Июнь'!AF69:AG69,'[7]МЕТАЛЛОСТРОЙ  Июль'!AF69:AG69,'[8]МЕТАЛЛОСТРОЙ  Авг.'!AF69:AG69,'[9]МЕТАЛЛОСТРОЙ  Сент.'!AF69:AG69,'[10]МЕТАЛЛОСТРОЙ  Окт.'!AF69:AG69+'[11]МЕТАЛЛОСТРОЙ  Нояб.'!AF69:AG69,'[11]МЕТАЛЛОСТРОЙ  Нояб.'!AF69:AG69,'[12]МЕТАЛЛОСТРОЙ  Дек.'!AF69:AG69)</f>
        <v>0</v>
      </c>
      <c r="AH74" s="43"/>
      <c r="AI74" s="48">
        <f>SUM('[1]МЕТАЛЛОСТРОЙ Янв.'!AH69:AI69,'[2]МЕТАЛЛОСТРОЙ Февр.'!AH69:AI69,'[3]МЕТАЛЛОСТРОЙ Март'!AH69:AI69,'[4]МЕТАЛЛОСТРОЙ  Апр.'!AH69:AI69,'[5]МЕТАЛЛОСТРОЙ Май'!AH69:AI69,'[6]МЕТАЛЛОСТРОЙ Июнь'!AH69:AI69,'[7]МЕТАЛЛОСТРОЙ  Июль'!AH69:AI69,'[8]МЕТАЛЛОСТРОЙ  Авг.'!AH69:AI69,'[9]МЕТАЛЛОСТРОЙ  Сент.'!AH69:AI69,'[10]МЕТАЛЛОСТРОЙ  Окт.'!AH69:AI69+'[11]МЕТАЛЛОСТРОЙ  Нояб.'!AH69:AI69,'[11]МЕТАЛЛОСТРОЙ  Нояб.'!AH69:AI69,'[12]МЕТАЛЛОСТРОЙ  Дек.'!AH69:AI69)</f>
        <v>0</v>
      </c>
      <c r="AJ74" s="43"/>
      <c r="AK74" s="48">
        <f>SUM('[1]МЕТАЛЛОСТРОЙ Янв.'!AJ69:AK69,'[2]МЕТАЛЛОСТРОЙ Февр.'!AJ69:AK69,'[3]МЕТАЛЛОСТРОЙ Март'!AJ69:AK69,'[4]МЕТАЛЛОСТРОЙ  Апр.'!AJ69:AK69,'[5]МЕТАЛЛОСТРОЙ Май'!AJ69:AK69,'[6]МЕТАЛЛОСТРОЙ Июнь'!AJ69:AK69,'[7]МЕТАЛЛОСТРОЙ  Июль'!AJ69:AK69,'[8]МЕТАЛЛОСТРОЙ  Авг.'!AJ69:AK69,'[9]МЕТАЛЛОСТРОЙ  Сент.'!AJ69:AK69,'[10]МЕТАЛЛОСТРОЙ  Окт.'!AJ69:AK69+'[11]МЕТАЛЛОСТРОЙ  Нояб.'!AJ69:AK69,'[11]МЕТАЛЛОСТРОЙ  Нояб.'!AJ69:AK69,'[12]МЕТАЛЛОСТРОЙ  Дек.'!AJ69:AK69)</f>
        <v>0</v>
      </c>
      <c r="AL74" s="43"/>
      <c r="AM74" s="48">
        <f>SUM('[1]МЕТАЛЛОСТРОЙ Янв.'!AL69:AM69,'[2]МЕТАЛЛОСТРОЙ Февр.'!AL69:AM69,'[3]МЕТАЛЛОСТРОЙ Март'!AL69:AM69,'[4]МЕТАЛЛОСТРОЙ  Апр.'!AL69:AM69,'[5]МЕТАЛЛОСТРОЙ Май'!AL69:AM69,'[6]МЕТАЛЛОСТРОЙ Июнь'!AL69:AM69,'[7]МЕТАЛЛОСТРОЙ  Июль'!AL69:AM69,'[8]МЕТАЛЛОСТРОЙ  Авг.'!AL69:AM69,'[9]МЕТАЛЛОСТРОЙ  Сент.'!AL69:AM69,'[10]МЕТАЛЛОСТРОЙ  Окт.'!AL69:AM69+'[11]МЕТАЛЛОСТРОЙ  Нояб.'!AL69:AM69,'[11]МЕТАЛЛОСТРОЙ  Нояб.'!AL69:AM69,'[12]МЕТАЛЛОСТРОЙ  Дек.'!AL69:AM69)</f>
        <v>4.08</v>
      </c>
      <c r="AN74" s="43"/>
      <c r="AO74" s="48">
        <f>SUM('[1]МЕТАЛЛОСТРОЙ Янв.'!AN69:AO69,'[2]МЕТАЛЛОСТРОЙ Февр.'!AN69:AO69,'[3]МЕТАЛЛОСТРОЙ Март'!AN69:AO69,'[4]МЕТАЛЛОСТРОЙ  Апр.'!AN69:AO69,'[5]МЕТАЛЛОСТРОЙ Май'!AN69:AO69,'[6]МЕТАЛЛОСТРОЙ Июнь'!AN69:AO69,'[7]МЕТАЛЛОСТРОЙ  Июль'!AN69:AO69,'[8]МЕТАЛЛОСТРОЙ  Авг.'!AN69:AO69,'[9]МЕТАЛЛОСТРОЙ  Сент.'!AN69:AO69,'[10]МЕТАЛЛОСТРОЙ  Окт.'!AN69:AO69+'[11]МЕТАЛЛОСТРОЙ  Нояб.'!AN69:AO69,'[11]МЕТАЛЛОСТРОЙ  Нояб.'!AN69:AO69,'[12]МЕТАЛЛОСТРОЙ  Дек.'!AN69:AO69)</f>
        <v>43.247999999999998</v>
      </c>
      <c r="AP74" s="43"/>
      <c r="AQ74" s="48">
        <f>SUM('[1]МЕТАЛЛОСТРОЙ Янв.'!AP69:AQ69,'[2]МЕТАЛЛОСТРОЙ Февр.'!AP69:AQ69,'[3]МЕТАЛЛОСТРОЙ Март'!AP69:AQ69,'[4]МЕТАЛЛОСТРОЙ  Апр.'!AP69:AQ69,'[5]МЕТАЛЛОСТРОЙ Май'!AP69:AQ69,'[6]МЕТАЛЛОСТРОЙ Июнь'!AP69:AQ69,'[7]МЕТАЛЛОСТРОЙ  Июль'!AP69:AQ69,'[8]МЕТАЛЛОСТРОЙ  Авг.'!AP69:AQ69,'[9]МЕТАЛЛОСТРОЙ  Сент.'!AP69:AQ69,'[10]МЕТАЛЛОСТРОЙ  Окт.'!AP69:AQ69+'[11]МЕТАЛЛОСТРОЙ  Нояб.'!AP69:AQ69,'[11]МЕТАЛЛОСТРОЙ  Нояб.'!AP69:AQ69,'[12]МЕТАЛЛОСТРОЙ  Дек.'!AP69:AQ69)</f>
        <v>0</v>
      </c>
      <c r="AR74" s="43">
        <v>30</v>
      </c>
      <c r="AS74" s="48">
        <f>SUM('[1]МЕТАЛЛОСТРОЙ Янв.'!AR69:AS69,'[2]МЕТАЛЛОСТРОЙ Февр.'!AR69:AS69,'[3]МЕТАЛЛОСТРОЙ Март'!AR69:AS69,'[4]МЕТАЛЛОСТРОЙ  Апр.'!AR69:AS69,'[5]МЕТАЛЛОСТРОЙ Май'!AR69:AS69,'[6]МЕТАЛЛОСТРОЙ Июнь'!AR69:AS69,'[7]МЕТАЛЛОСТРОЙ  Июль'!AR69:AS69,'[8]МЕТАЛЛОСТРОЙ  Авг.'!AR69:AS69,'[9]МЕТАЛЛОСТРОЙ  Сент.'!AR69:AS69,'[10]МЕТАЛЛОСТРОЙ  Окт.'!AR69:AS69+'[11]МЕТАЛЛОСТРОЙ  Нояб.'!AR69:AS69,'[11]МЕТАЛЛОСТРОЙ  Нояб.'!AR69:AS69,'[12]МЕТАЛЛОСТРОЙ  Дек.'!AR69:AS69)</f>
        <v>5.0999999999999996</v>
      </c>
      <c r="AT74" s="43"/>
      <c r="AU74" s="48">
        <f>SUM('[1]МЕТАЛЛОСТРОЙ Янв.'!AT69:AU69,'[2]МЕТАЛЛОСТРОЙ Февр.'!AT69:AU69,'[3]МЕТАЛЛОСТРОЙ Март'!AT69:AU69,'[4]МЕТАЛЛОСТРОЙ  Апр.'!AT69:AU69,'[5]МЕТАЛЛОСТРОЙ Май'!AT69:AU69,'[6]МЕТАЛЛОСТРОЙ Июнь'!AT69:AU69,'[7]МЕТАЛЛОСТРОЙ  Июль'!AT69:AU69,'[8]МЕТАЛЛОСТРОЙ  Авг.'!AT69:AU69,'[9]МЕТАЛЛОСТРОЙ  Сент.'!AT69:AU69,'[10]МЕТАЛЛОСТРОЙ  Окт.'!AT69:AU69+'[11]МЕТАЛЛОСТРОЙ  Нояб.'!AT69:AU69,'[11]МЕТАЛЛОСТРОЙ  Нояб.'!AT69:AU69,'[12]МЕТАЛЛОСТРОЙ  Дек.'!AT69:AU69)</f>
        <v>0</v>
      </c>
      <c r="AV74" s="43">
        <v>30</v>
      </c>
      <c r="AW74" s="48">
        <f>SUM('[1]МЕТАЛЛОСТРОЙ Янв.'!AV69:AW69,'[2]МЕТАЛЛОСТРОЙ Февр.'!AV69:AW69,'[3]МЕТАЛЛОСТРОЙ Март'!AV69:AW69,'[4]МЕТАЛЛОСТРОЙ  Апр.'!AV69:AW69,'[5]МЕТАЛЛОСТРОЙ Май'!AV69:AW69,'[6]МЕТАЛЛОСТРОЙ Июнь'!AV69:AW69,'[7]МЕТАЛЛОСТРОЙ  Июль'!AV69:AW69,'[8]МЕТАЛЛОСТРОЙ  Авг.'!AV69:AW69,'[9]МЕТАЛЛОСТРОЙ  Сент.'!AV69:AW69,'[10]МЕТАЛЛОСТРОЙ  Окт.'!AV69:AW69+'[11]МЕТАЛЛОСТРОЙ  Нояб.'!AV69:AW69,'[11]МЕТАЛЛОСТРОЙ  Нояб.'!AV69:AW69,'[12]МЕТАЛЛОСТРОЙ  Дек.'!AV69:AW69)</f>
        <v>0</v>
      </c>
      <c r="AX74" s="43">
        <v>50</v>
      </c>
      <c r="AY74" s="48">
        <f>SUM('[1]МЕТАЛЛОСТРОЙ Янв.'!AX69:AY69,'[2]МЕТАЛЛОСТРОЙ Февр.'!AX69:AY69,'[3]МЕТАЛЛОСТРОЙ Март'!AX69:AY69,'[4]МЕТАЛЛОСТРОЙ  Апр.'!AX69:AY69,'[5]МЕТАЛЛОСТРОЙ Май'!AX69:AY69,'[6]МЕТАЛЛОСТРОЙ Июнь'!AX69:AY69,'[7]МЕТАЛЛОСТРОЙ  Июль'!AX69:AY69,'[8]МЕТАЛЛОСТРОЙ  Авг.'!AX69:AY69,'[9]МЕТАЛЛОСТРОЙ  Сент.'!AX69:AY69,'[10]МЕТАЛЛОСТРОЙ  Окт.'!AX69:AY69+'[11]МЕТАЛЛОСТРОЙ  Нояб.'!AX69:AY69,'[11]МЕТАЛЛОСТРОЙ  Нояб.'!AX69:AY69,'[12]МЕТАЛЛОСТРОЙ  Дек.'!AX69:AY69)</f>
        <v>15.3</v>
      </c>
      <c r="AZ74" s="43"/>
      <c r="BA74" s="48">
        <f>SUM('[1]МЕТАЛЛОСТРОЙ Янв.'!AZ69:BA69,'[2]МЕТАЛЛОСТРОЙ Февр.'!AZ69:BA69,'[3]МЕТАЛЛОСТРОЙ Март'!AZ69:BA69,'[4]МЕТАЛЛОСТРОЙ  Апр.'!AZ69:BA69,'[5]МЕТАЛЛОСТРОЙ Май'!AZ69:BA69,'[6]МЕТАЛЛОСТРОЙ Июнь'!AZ69:BA69,'[7]МЕТАЛЛОСТРОЙ  Июль'!AZ69:BA69,'[8]МЕТАЛЛОСТРОЙ  Авг.'!AZ69:BA69,'[9]МЕТАЛЛОСТРОЙ  Сент.'!AZ69:BA69,'[10]МЕТАЛЛОСТРОЙ  Окт.'!AZ69:BA69+'[11]МЕТАЛЛОСТРОЙ  Нояб.'!AZ69:BA69,'[11]МЕТАЛЛОСТРОЙ  Нояб.'!AZ69:BA69,'[12]МЕТАЛЛОСТРОЙ  Дек.'!AZ69:BA69)</f>
        <v>0</v>
      </c>
      <c r="BB74" s="43"/>
      <c r="BC74" s="48">
        <f>SUM('[1]МЕТАЛЛОСТРОЙ Янв.'!BB69:BC69,'[2]МЕТАЛЛОСТРОЙ Февр.'!BB69:BC69,'[3]МЕТАЛЛОСТРОЙ Март'!BB69:BC69,'[4]МЕТАЛЛОСТРОЙ  Апр.'!BB69:BC69,'[5]МЕТАЛЛОСТРОЙ Май'!BB69:BC69,'[6]МЕТАЛЛОСТРОЙ Июнь'!BB69:BC69,'[7]МЕТАЛЛОСТРОЙ  Июль'!BB69:BC69,'[8]МЕТАЛЛОСТРОЙ  Авг.'!BB69:BC69,'[9]МЕТАЛЛОСТРОЙ  Сент.'!BB69:BC69,'[10]МЕТАЛЛОСТРОЙ  Окт.'!BB69:BC69+'[11]МЕТАЛЛОСТРОЙ  Нояб.'!BB69:BC69,'[11]МЕТАЛЛОСТРОЙ  Нояб.'!BB69:BC69,'[12]МЕТАЛЛОСТРОЙ  Дек.'!BB69:BC69)</f>
        <v>15.3</v>
      </c>
      <c r="BD74" s="43"/>
      <c r="BE74" s="48">
        <f>SUM('[1]МЕТАЛЛОСТРОЙ Янв.'!BD69:BE69,'[2]МЕТАЛЛОСТРОЙ Февр.'!BD69:BE69,'[3]МЕТАЛЛОСТРОЙ Март'!BD69:BE69,'[4]МЕТАЛЛОСТРОЙ  Апр.'!BD69:BE69,'[5]МЕТАЛЛОСТРОЙ Май'!BD69:BE69,'[6]МЕТАЛЛОСТРОЙ Июнь'!BD69:BE69,'[7]МЕТАЛЛОСТРОЙ  Июль'!BD69:BE69,'[8]МЕТАЛЛОСТРОЙ  Авг.'!BD69:BE69,'[9]МЕТАЛЛОСТРОЙ  Сент.'!BD69:BE69,'[10]МЕТАЛЛОСТРОЙ  Окт.'!BD69:BE69+'[11]МЕТАЛЛОСТРОЙ  Нояб.'!BD69:BE69,'[11]МЕТАЛЛОСТРОЙ  Нояб.'!BD69:BE69,'[12]МЕТАЛЛОСТРОЙ  Дек.'!BD69:BE69)</f>
        <v>0</v>
      </c>
      <c r="BF74" s="43"/>
      <c r="BG74" s="48">
        <f>SUM('[1]МЕТАЛЛОСТРОЙ Янв.'!BF69:BG69,'[2]МЕТАЛЛОСТРОЙ Февр.'!BF69:BG69,'[3]МЕТАЛЛОСТРОЙ Март'!BF69:BG69,'[4]МЕТАЛЛОСТРОЙ  Апр.'!BF69:BG69,'[5]МЕТАЛЛОСТРОЙ Май'!BF69:BG69,'[6]МЕТАЛЛОСТРОЙ Июнь'!BF69:BG69,'[7]МЕТАЛЛОСТРОЙ  Июль'!BF69:BG69,'[8]МЕТАЛЛОСТРОЙ  Авг.'!BF69:BG69,'[9]МЕТАЛЛОСТРОЙ  Сент.'!BF69:BG69,'[10]МЕТАЛЛОСТРОЙ  Окт.'!BF69:BG69+'[11]МЕТАЛЛОСТРОЙ  Нояб.'!BF69:BG69,'[11]МЕТАЛЛОСТРОЙ  Нояб.'!BF69:BG69,'[12]МЕТАЛЛОСТРОЙ  Дек.'!BF69:BG69)</f>
        <v>19.380000000000003</v>
      </c>
      <c r="BH74" s="43">
        <v>80</v>
      </c>
      <c r="BI74" s="48">
        <f>SUM('[1]МЕТАЛЛОСТРОЙ Янв.'!BH69:BI69,'[2]МЕТАЛЛОСТРОЙ Февр.'!BH69:BI69,'[3]МЕТАЛЛОСТРОЙ Март'!BH69:BI69,'[4]МЕТАЛЛОСТРОЙ  Апр.'!BH69:BI69,'[5]МЕТАЛЛОСТРОЙ Май'!BH69:BI69,'[6]МЕТАЛЛОСТРОЙ Июнь'!BH69:BI69,'[7]МЕТАЛЛОСТРОЙ  Июль'!BH69:BI69,'[8]МЕТАЛЛОСТРОЙ  Авг.'!BH69:BI69,'[9]МЕТАЛЛОСТРОЙ  Сент.'!BH69:BI69,'[10]МЕТАЛЛОСТРОЙ  Окт.'!BH69:BI69+'[11]МЕТАЛЛОСТРОЙ  Нояб.'!BH69:BI69,'[11]МЕТАЛЛОСТРОЙ  Нояб.'!BH69:BI69,'[12]МЕТАЛЛОСТРОЙ  Дек.'!BH69:BI69)</f>
        <v>27.54</v>
      </c>
      <c r="BJ74" s="43">
        <v>20</v>
      </c>
      <c r="BK74" s="48">
        <f>SUM('[1]МЕТАЛЛОСТРОЙ Янв.'!BJ69:BK69,'[2]МЕТАЛЛОСТРОЙ Февр.'!BJ69:BK69,'[3]МЕТАЛЛОСТРОЙ Март'!BJ69:BK69,'[4]МЕТАЛЛОСТРОЙ  Апр.'!BJ69:BK69,'[5]МЕТАЛЛОСТРОЙ Май'!BJ69:BK69,'[6]МЕТАЛЛОСТРОЙ Июнь'!BJ69:BK69,'[7]МЕТАЛЛОСТРОЙ  Июль'!BJ69:BK69,'[8]МЕТАЛЛОСТРОЙ  Авг.'!BJ69:BK69,'[9]МЕТАЛЛОСТРОЙ  Сент.'!BJ69:BK69,'[10]МЕТАЛЛОСТРОЙ  Окт.'!BJ69:BK69+'[11]МЕТАЛЛОСТРОЙ  Нояб.'!BJ69:BK69,'[11]МЕТАЛЛОСТРОЙ  Нояб.'!BJ69:BK69,'[12]МЕТАЛЛОСТРОЙ  Дек.'!BJ69:BK69)</f>
        <v>8.16</v>
      </c>
      <c r="BL74" s="43">
        <v>30</v>
      </c>
      <c r="BM74" s="48">
        <f>SUM('[1]МЕТАЛЛОСТРОЙ Янв.'!BL69:BM69,'[2]МЕТАЛЛОСТРОЙ Февр.'!BL69:BM69,'[3]МЕТАЛЛОСТРОЙ Март'!BL69:BM69,'[4]МЕТАЛЛОСТРОЙ  Апр.'!BL69:BM69,'[5]МЕТАЛЛОСТРОЙ Май'!BL69:BM69,'[6]МЕТАЛЛОСТРОЙ Июнь'!BL69:BM69,'[7]МЕТАЛЛОСТРОЙ  Июль'!BL69:BM69,'[8]МЕТАЛЛОСТРОЙ  Авг.'!BL69:BM69,'[9]МЕТАЛЛОСТРОЙ  Сент.'!BL69:BM69,'[10]МЕТАЛЛОСТРОЙ  Окт.'!BL69:BM69+'[11]МЕТАЛЛОСТРОЙ  Нояб.'!BL69:BM69,'[11]МЕТАЛЛОСТРОЙ  Нояб.'!BL69:BM69,'[12]МЕТАЛЛОСТРОЙ  Дек.'!BL69:BM69)</f>
        <v>28.560000000000002</v>
      </c>
      <c r="BN74" s="43">
        <v>30</v>
      </c>
      <c r="BO74" s="48">
        <f>SUM('[1]МЕТАЛЛОСТРОЙ Янв.'!BN69:BO69,'[2]МЕТАЛЛОСТРОЙ Февр.'!BN69:BO69,'[3]МЕТАЛЛОСТРОЙ Март'!BN69:BO69,'[4]МЕТАЛЛОСТРОЙ  Апр.'!BN69:BO69,'[5]МЕТАЛЛОСТРОЙ Май'!BN69:BO69,'[6]МЕТАЛЛОСТРОЙ Июнь'!BN69:BO69,'[7]МЕТАЛЛОСТРОЙ  Июль'!BN69:BO69,'[8]МЕТАЛЛОСТРОЙ  Авг.'!BN69:BO69,'[9]МЕТАЛЛОСТРОЙ  Сент.'!BN69:BO69,'[10]МЕТАЛЛОСТРОЙ  Окт.'!BN69:BO69+'[11]МЕТАЛЛОСТРОЙ  Нояб.'!BN69:BO69,'[11]МЕТАЛЛОСТРОЙ  Нояб.'!BN69:BO69,'[12]МЕТАЛЛОСТРОЙ  Дек.'!BN69:BO69)</f>
        <v>13.26</v>
      </c>
      <c r="BP74" s="43">
        <v>30</v>
      </c>
      <c r="BQ74" s="48">
        <f>SUM('[1]МЕТАЛЛОСТРОЙ Янв.'!BP69:BQ69,'[2]МЕТАЛЛОСТРОЙ Февр.'!BP69:BQ69,'[3]МЕТАЛЛОСТРОЙ Март'!BP69:BQ69,'[4]МЕТАЛЛОСТРОЙ  Апр.'!BP69:BQ69,'[5]МЕТАЛЛОСТРОЙ Май'!BP69:BQ69,'[6]МЕТАЛЛОСТРОЙ Июнь'!BP69:BQ69,'[7]МЕТАЛЛОСТРОЙ  Июль'!BP69:BQ69,'[8]МЕТАЛЛОСТРОЙ  Авг.'!BP69:BQ69,'[9]МЕТАЛЛОСТРОЙ  Сент.'!BP69:BQ69,'[10]МЕТАЛЛОСТРОЙ  Окт.'!BP69:BQ69+'[11]МЕТАЛЛОСТРОЙ  Нояб.'!BP69:BQ69,'[11]МЕТАЛЛОСТРОЙ  Нояб.'!BP69:BQ69,'[12]МЕТАЛЛОСТРОЙ  Дек.'!BP69:BQ69)</f>
        <v>9</v>
      </c>
      <c r="BR74" s="43">
        <v>40</v>
      </c>
      <c r="BS74" s="48">
        <f>SUM('[1]МЕТАЛЛОСТРОЙ Янв.'!BR69:BS69,'[2]МЕТАЛЛОСТРОЙ Февр.'!BR69:BS69,'[3]МЕТАЛЛОСТРОЙ Март'!BR69:BS69,'[4]МЕТАЛЛОСТРОЙ  Апр.'!BR69:BS69,'[5]МЕТАЛЛОСТРОЙ Май'!BR69:BS69,'[6]МЕТАЛЛОСТРОЙ Июнь'!BR69:BS69,'[7]МЕТАЛЛОСТРОЙ  Июль'!BR69:BS69,'[8]МЕТАЛЛОСТРОЙ  Авг.'!BR69:BS69,'[9]МЕТАЛЛОСТРОЙ  Сент.'!BR69:BS69,'[10]МЕТАЛЛОСТРОЙ  Окт.'!BR69:BS69+'[11]МЕТАЛЛОСТРОЙ  Нояб.'!BR69:BS69,'[11]МЕТАЛЛОСТРОЙ  Нояб.'!BR69:BS69,'[12]МЕТАЛЛОСТРОЙ  Дек.'!BR69:BS69)</f>
        <v>0</v>
      </c>
      <c r="BT74" s="43">
        <v>40</v>
      </c>
      <c r="BU74" s="48">
        <f>SUM('[1]МЕТАЛЛОСТРОЙ Янв.'!BT69:BU69,'[2]МЕТАЛЛОСТРОЙ Февр.'!BT69:BU69,'[3]МЕТАЛЛОСТРОЙ Март'!BT69:BU69,'[4]МЕТАЛЛОСТРОЙ  Апр.'!BT69:BU69,'[5]МЕТАЛЛОСТРОЙ Май'!BT69:BU69,'[6]МЕТАЛЛОСТРОЙ Июнь'!BT69:BU69,'[7]МЕТАЛЛОСТРОЙ  Июль'!BT69:BU69,'[8]МЕТАЛЛОСТРОЙ  Авг.'!BT69:BU69,'[9]МЕТАЛЛОСТРОЙ  Сент.'!BT69:BU69,'[10]МЕТАЛЛОСТРОЙ  Окт.'!BT69:BU69+'[11]МЕТАЛЛОСТРОЙ  Нояб.'!BT69:BU69,'[11]МЕТАЛЛОСТРОЙ  Нояб.'!BT69:BU69,'[12]МЕТАЛЛОСТРОЙ  Дек.'!BT69:BU69)</f>
        <v>10.199999999999999</v>
      </c>
      <c r="BV74" s="43">
        <v>30</v>
      </c>
      <c r="BW74" s="48">
        <f>SUM('[1]МЕТАЛЛОСТРОЙ Янв.'!BV69:BW69,'[2]МЕТАЛЛОСТРОЙ Февр.'!BV69:BW69,'[3]МЕТАЛЛОСТРОЙ Март'!BV69:BW69,'[4]МЕТАЛЛОСТРОЙ  Апр.'!BV69:BW69,'[5]МЕТАЛЛОСТРОЙ Май'!BV69:BW69,'[6]МЕТАЛЛОСТРОЙ Июнь'!BV69:BW69,'[7]МЕТАЛЛОСТРОЙ  Июль'!BV69:BW69,'[8]МЕТАЛЛОСТРОЙ  Авг.'!BV69:BW69,'[9]МЕТАЛЛОСТРОЙ  Сент.'!BV69:BW69,'[10]МЕТАЛЛОСТРОЙ  Окт.'!BV69:BW69+'[11]МЕТАЛЛОСТРОЙ  Нояб.'!BV69:BW69,'[11]МЕТАЛЛОСТРОЙ  Нояб.'!BV69:BW69,'[12]МЕТАЛЛОСТРОЙ  Дек.'!BV69:BW69)</f>
        <v>8.16</v>
      </c>
      <c r="BX74" s="43"/>
      <c r="BY74" s="48">
        <f>SUM('[1]МЕТАЛЛОСТРОЙ Янв.'!BX69:BY69,'[2]МЕТАЛЛОСТРОЙ Февр.'!BX69:BY69,'[3]МЕТАЛЛОСТРОЙ Март'!BX69:BY69,'[4]МЕТАЛЛОСТРОЙ  Апр.'!BX69:BY69,'[5]МЕТАЛЛОСТРОЙ Май'!BX69:BY69,'[6]МЕТАЛЛОСТРОЙ Июнь'!BX69:BY69,'[7]МЕТАЛЛОСТРОЙ  Июль'!BX69:BY69,'[8]МЕТАЛЛОСТРОЙ  Авг.'!BX69:BY69,'[9]МЕТАЛЛОСТРОЙ  Сент.'!BX69:BY69,'[10]МЕТАЛЛОСТРОЙ  Окт.'!BX69:BY69+'[11]МЕТАЛЛОСТРОЙ  Нояб.'!BX69:BY69,'[11]МЕТАЛЛОСТРОЙ  Нояб.'!BX69:BY69,'[12]МЕТАЛЛОСТРОЙ  Дек.'!BX69:BY69)</f>
        <v>0</v>
      </c>
      <c r="BZ74" s="43">
        <v>40</v>
      </c>
      <c r="CA74" s="48">
        <f>SUM('[1]МЕТАЛЛОСТРОЙ Янв.'!BZ69:CA69,'[2]МЕТАЛЛОСТРОЙ Февр.'!BZ69:CA69,'[3]МЕТАЛЛОСТРОЙ Март'!BZ69:CA69,'[4]МЕТАЛЛОСТРОЙ  Апр.'!BZ69:CA69,'[5]МЕТАЛЛОСТРОЙ Май'!BZ69:CA69,'[6]МЕТАЛЛОСТРОЙ Июнь'!BZ69:CA69,'[7]МЕТАЛЛОСТРОЙ  Июль'!BZ69:CA69,'[8]МЕТАЛЛОСТРОЙ  Авг.'!BZ69:CA69,'[9]МЕТАЛЛОСТРОЙ  Сент.'!BZ69:CA69,'[10]МЕТАЛЛОСТРОЙ  Окт.'!BZ69:CA69+'[11]МЕТАЛЛОСТРОЙ  Нояб.'!BZ69:CA69,'[11]МЕТАЛЛОСТРОЙ  Нояб.'!BZ69:CA69,'[12]МЕТАЛЛОСТРОЙ  Дек.'!BZ69:CA69)</f>
        <v>5.0999999999999996</v>
      </c>
      <c r="CB74" s="43">
        <v>15</v>
      </c>
      <c r="CC74" s="48">
        <f>SUM('[1]МЕТАЛЛОСТРОЙ Янв.'!CB69:CC69,'[2]МЕТАЛЛОСТРОЙ Февр.'!CB69:CC69,'[3]МЕТАЛЛОСТРОЙ Март'!CB69:CC69,'[4]МЕТАЛЛОСТРОЙ  Апр.'!CB69:CC69,'[5]МЕТАЛЛОСТРОЙ Май'!CB69:CC69,'[6]МЕТАЛЛОСТРОЙ Июнь'!CB69:CC69,'[7]МЕТАЛЛОСТРОЙ  Июль'!CB69:CC69,'[8]МЕТАЛЛОСТРОЙ  Авг.'!CB69:CC69,'[9]МЕТАЛЛОСТРОЙ  Сент.'!CB69:CC69,'[10]МЕТАЛЛОСТРОЙ  Окт.'!CB69:CC69+'[11]МЕТАЛЛОСТРОЙ  Нояб.'!CB69:CC69,'[11]МЕТАЛЛОСТРОЙ  Нояб.'!CB69:CC69,'[12]МЕТАЛЛОСТРОЙ  Дек.'!CB69:CC69)</f>
        <v>26.52</v>
      </c>
      <c r="CD74" s="43">
        <v>30</v>
      </c>
      <c r="CE74" s="48">
        <f>SUM('[1]МЕТАЛЛОСТРОЙ Янв.'!CD69:CE69,'[2]МЕТАЛЛОСТРОЙ Февр.'!CD69:CE69,'[3]МЕТАЛЛОСТРОЙ Март'!CD69:CE69,'[4]МЕТАЛЛОСТРОЙ  Апр.'!CD69:CE69,'[5]МЕТАЛЛОСТРОЙ Май'!CD69:CE69,'[6]МЕТАЛЛОСТРОЙ Июнь'!CD69:CE69,'[7]МЕТАЛЛОСТРОЙ  Июль'!CD69:CE69,'[8]МЕТАЛЛОСТРОЙ  Авг.'!CD69:CE69,'[9]МЕТАЛЛОСТРОЙ  Сент.'!CD69:CE69,'[10]МЕТАЛЛОСТРОЙ  Окт.'!CD69:CE69+'[11]МЕТАЛЛОСТРОЙ  Нояб.'!CD69:CE69,'[11]МЕТАЛЛОСТРОЙ  Нояб.'!CD69:CE69,'[12]МЕТАЛЛОСТРОЙ  Дек.'!CD69:CE69)</f>
        <v>0</v>
      </c>
      <c r="CF74" s="43"/>
      <c r="CG74" s="48">
        <f>SUM('[1]МЕТАЛЛОСТРОЙ Янв.'!CF69:CG69,'[2]МЕТАЛЛОСТРОЙ Февр.'!CF69:CG69,'[3]МЕТАЛЛОСТРОЙ Март'!CF69:CG69,'[4]МЕТАЛЛОСТРОЙ  Апр.'!CF69:CG69,'[5]МЕТАЛЛОСТРОЙ Май'!CF69:CG69,'[6]МЕТАЛЛОСТРОЙ Июнь'!CF69:CG69,'[7]МЕТАЛЛОСТРОЙ  Июль'!CF69:CG69,'[8]МЕТАЛЛОСТРОЙ  Авг.'!CF69:CG69,'[9]МЕТАЛЛОСТРОЙ  Сент.'!CF69:CG69,'[10]МЕТАЛЛОСТРОЙ  Окт.'!CF69:CG69+'[11]МЕТАЛЛОСТРОЙ  Нояб.'!CF69:CG69,'[11]МЕТАЛЛОСТРОЙ  Нояб.'!CF69:CG69,'[12]МЕТАЛЛОСТРОЙ  Дек.'!CF69:CG69)</f>
        <v>0</v>
      </c>
      <c r="CH74" s="43">
        <v>15</v>
      </c>
      <c r="CI74" s="48">
        <f>SUM('[1]МЕТАЛЛОСТРОЙ Янв.'!CH69:CI69,'[2]МЕТАЛЛОСТРОЙ Февр.'!CH69:CI69,'[3]МЕТАЛЛОСТРОЙ Март'!CH69:CI69,'[4]МЕТАЛЛОСТРОЙ  Апр.'!CH69:CI69,'[5]МЕТАЛЛОСТРОЙ Май'!CH69:CI69,'[6]МЕТАЛЛОСТРОЙ Июнь'!CH69:CI69,'[7]МЕТАЛЛОСТРОЙ  Июль'!CH69:CI69,'[8]МЕТАЛЛОСТРОЙ  Авг.'!CH69:CI69,'[9]МЕТАЛЛОСТРОЙ  Сент.'!CH69:CI69,'[10]МЕТАЛЛОСТРОЙ  Окт.'!CH69:CI69+'[11]МЕТАЛЛОСТРОЙ  Нояб.'!CH69:CI69,'[11]МЕТАЛЛОСТРОЙ  Нояб.'!CH69:CI69,'[12]МЕТАЛЛОСТРОЙ  Дек.'!CH69:CI69)</f>
        <v>6.12</v>
      </c>
      <c r="CJ74" s="43"/>
      <c r="CK74" s="48">
        <f>SUM('[1]МЕТАЛЛОСТРОЙ Янв.'!CJ69:CK69,'[2]МЕТАЛЛОСТРОЙ Февр.'!CJ69:CK69,'[3]МЕТАЛЛОСТРОЙ Март'!CJ69:CK69,'[4]МЕТАЛЛОСТРОЙ  Апр.'!CJ69:CK69,'[5]МЕТАЛЛОСТРОЙ Май'!CJ69:CK69,'[6]МЕТАЛЛОСТРОЙ Июнь'!CJ69:CK69,'[7]МЕТАЛЛОСТРОЙ  Июль'!CJ69:CK69,'[8]МЕТАЛЛОСТРОЙ  Авг.'!CJ69:CK69,'[9]МЕТАЛЛОСТРОЙ  Сент.'!CJ69:CK69,'[10]МЕТАЛЛОСТРОЙ  Окт.'!CJ69:CK69+'[11]МЕТАЛЛОСТРОЙ  Нояб.'!CJ69:CK69,'[11]МЕТАЛЛОСТРОЙ  Нояб.'!CJ69:CK69,'[12]МЕТАЛЛОСТРОЙ  Дек.'!CJ69:CK69)</f>
        <v>0</v>
      </c>
      <c r="CL74" s="43"/>
      <c r="CM74" s="48">
        <f>SUM('[1]МЕТАЛЛОСТРОЙ Янв.'!CL69:CM69,'[2]МЕТАЛЛОСТРОЙ Февр.'!CL69:CM69,'[3]МЕТАЛЛОСТРОЙ Март'!CL69:CM69,'[4]МЕТАЛЛОСТРОЙ  Апр.'!CL69:CM69,'[5]МЕТАЛЛОСТРОЙ Май'!CL69:CM69,'[6]МЕТАЛЛОСТРОЙ Июнь'!CL69:CM69,'[7]МЕТАЛЛОСТРОЙ  Июль'!CL69:CM69,'[8]МЕТАЛЛОСТРОЙ  Авг.'!CL69:CM69,'[9]МЕТАЛЛОСТРОЙ  Сент.'!CL69:CM69,'[10]МЕТАЛЛОСТРОЙ  Окт.'!CL69:CM69+'[11]МЕТАЛЛОСТРОЙ  Нояб.'!CL69:CM69,'[11]МЕТАЛЛОСТРОЙ  Нояб.'!CL69:CM69,'[12]МЕТАЛЛОСТРОЙ  Дек.'!CL69:CM69)</f>
        <v>0</v>
      </c>
      <c r="CN74" s="43"/>
      <c r="CO74" s="48">
        <f>SUM('[1]МЕТАЛЛОСТРОЙ Янв.'!CN69:CO69,'[2]МЕТАЛЛОСТРОЙ Февр.'!CN69:CO69,'[3]МЕТАЛЛОСТРОЙ Март'!CN69:CO69,'[4]МЕТАЛЛОСТРОЙ  Апр.'!CN69:CO69,'[5]МЕТАЛЛОСТРОЙ Май'!CN69:CO69,'[6]МЕТАЛЛОСТРОЙ Июнь'!CN69:CO69,'[7]МЕТАЛЛОСТРОЙ  Июль'!CN69:CO69,'[8]МЕТАЛЛОСТРОЙ  Авг.'!CN69:CO69,'[9]МЕТАЛЛОСТРОЙ  Сент.'!CN69:CO69,'[10]МЕТАЛЛОСТРОЙ  Окт.'!CN69:CO69+'[11]МЕТАЛЛОСТРОЙ  Нояб.'!CN69:CO69,'[11]МЕТАЛЛОСТРОЙ  Нояб.'!CN69:CO69,'[12]МЕТАЛЛОСТРОЙ  Дек.'!CN69:CO69)</f>
        <v>0</v>
      </c>
      <c r="CQ74" s="94"/>
    </row>
    <row r="75" spans="1:95" ht="15.95" customHeight="1" x14ac:dyDescent="0.25">
      <c r="A75" s="216"/>
      <c r="B75" s="230"/>
      <c r="C75" s="22" t="s">
        <v>5</v>
      </c>
      <c r="D75" s="55">
        <v>4.5</v>
      </c>
      <c r="E75" s="49">
        <f>SUM('[1]МЕТАЛЛОСТРОЙ Янв.'!D70:E70,'[2]МЕТАЛЛОСТРОЙ Февр.'!D70:E70,'[3]МЕТАЛЛОСТРОЙ Март'!D70:E70,'[4]МЕТАЛЛОСТРОЙ  Апр.'!D70:E70,'[5]МЕТАЛЛОСТРОЙ Май'!D70:E70,'[6]МЕТАЛЛОСТРОЙ Июнь'!D70:E70,'[7]МЕТАЛЛОСТРОЙ  Июль'!D70:E70,'[8]МЕТАЛЛОСТРОЙ  Авг.'!D70:E70,'[9]МЕТАЛЛОСТРОЙ  Сент.'!D70:E70,'[10]МЕТАЛЛОСТРОЙ  Окт.'!D70:E70+'[11]МЕТАЛЛОСТРОЙ  Нояб.'!D70:E70,'[11]МЕТАЛЛОСТРОЙ  Нояб.'!D70:E70,'[12]МЕТАЛЛОСТРОЙ  Дек.'!D70:E70)</f>
        <v>1.5910000000000002</v>
      </c>
      <c r="F75" s="55">
        <v>4.5</v>
      </c>
      <c r="G75" s="49">
        <f>SUM('[1]МЕТАЛЛОСТРОЙ Янв.'!F70:G70,'[2]МЕТАЛЛОСТРОЙ Февр.'!F70:G70,'[3]МЕТАЛЛОСТРОЙ Март'!F70:G70,'[4]МЕТАЛЛОСТРОЙ  Апр.'!F70:G70,'[5]МЕТАЛЛОСТРОЙ Май'!F70:G70,'[6]МЕТАЛЛОСТРОЙ Июнь'!F70:G70,'[7]МЕТАЛЛОСТРОЙ  Июль'!F70:G70,'[8]МЕТАЛЛОСТРОЙ  Авг.'!F70:G70,'[9]МЕТАЛЛОСТРОЙ  Сент.'!F70:G70,'[10]МЕТАЛЛОСТРОЙ  Окт.'!F70:G70+'[11]МЕТАЛЛОСТРОЙ  Нояб.'!F70:G70,'[11]МЕТАЛЛОСТРОЙ  Нояб.'!F70:G70,'[12]МЕТАЛЛОСТРОЙ  Дек.'!F70:G70)</f>
        <v>0.17</v>
      </c>
      <c r="H75" s="55">
        <v>9</v>
      </c>
      <c r="I75" s="49">
        <f>SUM('[1]МЕТАЛЛОСТРОЙ Янв.'!H70:I70,'[2]МЕТАЛЛОСТРОЙ Февр.'!H70:I70,'[3]МЕТАЛЛОСТРОЙ Март'!H70:I70,'[4]МЕТАЛЛОСТРОЙ  Апр.'!H70:I70,'[5]МЕТАЛЛОСТРОЙ Май'!H70:I70,'[6]МЕТАЛЛОСТРОЙ Июнь'!H70:I70,'[7]МЕТАЛЛОСТРОЙ  Июль'!H70:I70,'[8]МЕТАЛЛОСТРОЙ  Авг.'!H70:I70,'[9]МЕТАЛЛОСТРОЙ  Сент.'!H70:I70,'[10]МЕТАЛЛОСТРОЙ  Окт.'!H70:I70+'[11]МЕТАЛЛОСТРОЙ  Нояб.'!H70:I70,'[11]МЕТАЛЛОСТРОЙ  Нояб.'!H70:I70,'[12]МЕТАЛЛОСТРОЙ  Дек.'!H70:I70)</f>
        <v>0</v>
      </c>
      <c r="J75" s="55">
        <v>7.5</v>
      </c>
      <c r="K75" s="49">
        <f>SUM('[1]МЕТАЛЛОСТРОЙ Янв.'!J70:K70,'[2]МЕТАЛЛОСТРОЙ Февр.'!J70:K70,'[3]МЕТАЛЛОСТРОЙ Март'!J70:K70,'[4]МЕТАЛЛОСТРОЙ  Апр.'!J70:K70,'[5]МЕТАЛЛОСТРОЙ Май'!J70:K70,'[6]МЕТАЛЛОСТРОЙ Июнь'!J70:K70,'[7]МЕТАЛЛОСТРОЙ  Июль'!J70:K70,'[8]МЕТАЛЛОСТРОЙ  Авг.'!J70:K70,'[9]МЕТАЛЛОСТРОЙ  Сент.'!J70:K70,'[10]МЕТАЛЛОСТРОЙ  Окт.'!J70:K70+'[11]МЕТАЛЛОСТРОЙ  Нояб.'!J70:K70,'[11]МЕТАЛЛОСТРОЙ  Нояб.'!J70:K70,'[12]МЕТАЛЛОСТРОЙ  Дек.'!J70:K70)</f>
        <v>0.79500000000000004</v>
      </c>
      <c r="L75" s="47"/>
      <c r="M75" s="49">
        <f>SUM('[1]МЕТАЛЛОСТРОЙ Янв.'!L70:M70,'[2]МЕТАЛЛОСТРОЙ Февр.'!L70:M70,'[3]МЕТАЛЛОСТРОЙ Март'!L70:M70,'[4]МЕТАЛЛОСТРОЙ  Апр.'!L70:M70,'[5]МЕТАЛЛОСТРОЙ Май'!L70:M70,'[6]МЕТАЛЛОСТРОЙ Июнь'!L70:M70,'[7]МЕТАЛЛОСТРОЙ  Июль'!L70:M70,'[8]МЕТАЛЛОСТРОЙ  Авг.'!L70:M70,'[9]МЕТАЛЛОСТРОЙ  Сент.'!L70:M70,'[10]МЕТАЛЛОСТРОЙ  Окт.'!L70:M70+'[11]МЕТАЛЛОСТРОЙ  Нояб.'!L70:M70,'[11]МЕТАЛЛОСТРОЙ  Нояб.'!L70:M70,'[12]МЕТАЛЛОСТРОЙ  Дек.'!L70:M70)</f>
        <v>3.371</v>
      </c>
      <c r="N75" s="47"/>
      <c r="O75" s="49">
        <f>SUM('[1]МЕТАЛЛОСТРОЙ Янв.'!N70:O70,'[2]МЕТАЛЛОСТРОЙ Февр.'!N70:O70,'[3]МЕТАЛЛОСТРОЙ Март'!N70:O70,'[4]МЕТАЛЛОСТРОЙ  Апр.'!N70:O70,'[5]МЕТАЛЛОСТРОЙ Май'!N70:O70,'[6]МЕТАЛЛОСТРОЙ Июнь'!N70:O70,'[7]МЕТАЛЛОСТРОЙ  Июль'!N70:O70,'[8]МЕТАЛЛОСТРОЙ  Авг.'!N70:O70,'[9]МЕТАЛЛОСТРОЙ  Сент.'!N70:O70,'[10]МЕТАЛЛОСТРОЙ  Окт.'!N70:O70+'[11]МЕТАЛЛОСТРОЙ  Нояб.'!N70:O70,'[11]МЕТАЛЛОСТРОЙ  Нояб.'!N70:O70,'[12]МЕТАЛЛОСТРОЙ  Дек.'!N70:O70)</f>
        <v>3.1320000000000001</v>
      </c>
      <c r="P75" s="47"/>
      <c r="Q75" s="49">
        <f>SUM('[1]МЕТАЛЛОСТРОЙ Янв.'!P70:Q70,'[2]МЕТАЛЛОСТРОЙ Февр.'!P70:Q70,'[3]МЕТАЛЛОСТРОЙ Март'!P70:Q70,'[4]МЕТАЛЛОСТРОЙ  Апр.'!P70:Q70,'[5]МЕТАЛЛОСТРОЙ Май'!P70:Q70,'[6]МЕТАЛЛОСТРОЙ Июнь'!P70:Q70,'[7]МЕТАЛЛОСТРОЙ  Июль'!P70:Q70,'[8]МЕТАЛЛОСТРОЙ  Авг.'!P70:Q70,'[9]МЕТАЛЛОСТРОЙ  Сент.'!P70:Q70,'[10]МЕТАЛЛОСТРОЙ  Окт.'!P70:Q70+'[11]МЕТАЛЛОСТРОЙ  Нояб.'!P70:Q70,'[11]МЕТАЛЛОСТРОЙ  Нояб.'!P70:Q70,'[12]МЕТАЛЛОСТРОЙ  Дек.'!P70:Q70)</f>
        <v>0</v>
      </c>
      <c r="R75" s="47"/>
      <c r="S75" s="49">
        <f>SUM('[1]МЕТАЛЛОСТРОЙ Янв.'!R70:S70,'[2]МЕТАЛЛОСТРОЙ Февр.'!R70:S70,'[3]МЕТАЛЛОСТРОЙ Март'!R70:S70,'[4]МЕТАЛЛОСТРОЙ  Апр.'!R70:S70,'[5]МЕТАЛЛОСТРОЙ Май'!R70:S70,'[6]МЕТАЛЛОСТРОЙ Июнь'!R70:S70,'[7]МЕТАЛЛОСТРОЙ  Июль'!R70:S70,'[8]МЕТАЛЛОСТРОЙ  Авг.'!R70:S70,'[9]МЕТАЛЛОСТРОЙ  Сент.'!R70:S70,'[10]МЕТАЛЛОСТРОЙ  Окт.'!R70:S70+'[11]МЕТАЛЛОСТРОЙ  Нояб.'!R70:S70,'[11]МЕТАЛЛОСТРОЙ  Нояб.'!R70:S70,'[12]МЕТАЛЛОСТРОЙ  Дек.'!R70:S70)</f>
        <v>0</v>
      </c>
      <c r="T75" s="47"/>
      <c r="U75" s="49">
        <f>SUM('[1]МЕТАЛЛОСТРОЙ Янв.'!T70:U70,'[2]МЕТАЛЛОСТРОЙ Февр.'!T70:U70,'[3]МЕТАЛЛОСТРОЙ Март'!T70:U70,'[4]МЕТАЛЛОСТРОЙ  Апр.'!T70:U70,'[5]МЕТАЛЛОСТРОЙ Май'!T70:U70,'[6]МЕТАЛЛОСТРОЙ Июнь'!T70:U70,'[7]МЕТАЛЛОСТРОЙ  Июль'!T70:U70,'[8]МЕТАЛЛОСТРОЙ  Авг.'!T70:U70,'[9]МЕТАЛЛОСТРОЙ  Сент.'!T70:U70,'[10]МЕТАЛЛОСТРОЙ  Окт.'!T70:U70+'[11]МЕТАЛЛОСТРОЙ  Нояб.'!T70:U70,'[11]МЕТАЛЛОСТРОЙ  Нояб.'!T70:U70,'[12]МЕТАЛЛОСТРОЙ  Дек.'!T70:U70)</f>
        <v>0</v>
      </c>
      <c r="V75" s="47"/>
      <c r="W75" s="49">
        <f>SUM('[1]МЕТАЛЛОСТРОЙ Янв.'!V70:W70,'[2]МЕТАЛЛОСТРОЙ Февр.'!V70:W70,'[3]МЕТАЛЛОСТРОЙ Март'!V70:W70,'[4]МЕТАЛЛОСТРОЙ  Апр.'!V70:W70,'[5]МЕТАЛЛОСТРОЙ Май'!V70:W70,'[6]МЕТАЛЛОСТРОЙ Июнь'!V70:W70,'[7]МЕТАЛЛОСТРОЙ  Июль'!V70:W70,'[8]МЕТАЛЛОСТРОЙ  Авг.'!V70:W70,'[9]МЕТАЛЛОСТРОЙ  Сент.'!V70:W70,'[10]МЕТАЛЛОСТРОЙ  Окт.'!V70:W70+'[11]МЕТАЛЛОСТРОЙ  Нояб.'!V70:W70,'[11]МЕТАЛЛОСТРОЙ  Нояб.'!V70:W70,'[12]МЕТАЛЛОСТРОЙ  Дек.'!V70:W70)</f>
        <v>0</v>
      </c>
      <c r="X75" s="47"/>
      <c r="Y75" s="49">
        <f>SUM('[1]МЕТАЛЛОСТРОЙ Янв.'!X70:Y70,'[2]МЕТАЛЛОСТРОЙ Февр.'!X70:Y70,'[3]МЕТАЛЛОСТРОЙ Март'!X70:Y70,'[4]МЕТАЛЛОСТРОЙ  Апр.'!X70:Y70,'[5]МЕТАЛЛОСТРОЙ Май'!X70:Y70,'[6]МЕТАЛЛОСТРОЙ Июнь'!X70:Y70,'[7]МЕТАЛЛОСТРОЙ  Июль'!X70:Y70,'[8]МЕТАЛЛОСТРОЙ  Авг.'!X70:Y70,'[9]МЕТАЛЛОСТРОЙ  Сент.'!X70:Y70,'[10]МЕТАЛЛОСТРОЙ  Окт.'!X70:Y70+'[11]МЕТАЛЛОСТРОЙ  Нояб.'!X70:Y70,'[11]МЕТАЛЛОСТРОЙ  Нояб.'!X70:Y70,'[12]МЕТАЛЛОСТРОЙ  Дек.'!X70:Y70)</f>
        <v>0</v>
      </c>
      <c r="Z75" s="47"/>
      <c r="AA75" s="49">
        <f>SUM('[1]МЕТАЛЛОСТРОЙ Янв.'!Z70:AA70,'[2]МЕТАЛЛОСТРОЙ Февр.'!Z70:AA70,'[3]МЕТАЛЛОСТРОЙ Март'!Z70:AA70,'[4]МЕТАЛЛОСТРОЙ  Апр.'!Z70:AA70,'[5]МЕТАЛЛОСТРОЙ Май'!Z70:AA70,'[6]МЕТАЛЛОСТРОЙ Июнь'!Z70:AA70,'[7]МЕТАЛЛОСТРОЙ  Июль'!Z70:AA70,'[8]МЕТАЛЛОСТРОЙ  Авг.'!Z70:AA70,'[9]МЕТАЛЛОСТРОЙ  Сент.'!Z70:AA70,'[10]МЕТАЛЛОСТРОЙ  Окт.'!Z70:AA70+'[11]МЕТАЛЛОСТРОЙ  Нояб.'!Z70:AA70,'[11]МЕТАЛЛОСТРОЙ  Нояб.'!Z70:AA70,'[12]МЕТАЛЛОСТРОЙ  Дек.'!Z70:AA70)</f>
        <v>0</v>
      </c>
      <c r="AB75" s="47"/>
      <c r="AC75" s="49">
        <f>SUM('[1]МЕТАЛЛОСТРОЙ Янв.'!AB70:AC70,'[2]МЕТАЛЛОСТРОЙ Февр.'!AB70:AC70,'[3]МЕТАЛЛОСТРОЙ Март'!AB70:AC70,'[4]МЕТАЛЛОСТРОЙ  Апр.'!AB70:AC70,'[5]МЕТАЛЛОСТРОЙ Май'!AB70:AC70,'[6]МЕТАЛЛОСТРОЙ Июнь'!AB70:AC70,'[7]МЕТАЛЛОСТРОЙ  Июль'!AB70:AC70,'[8]МЕТАЛЛОСТРОЙ  Авг.'!AB70:AC70,'[9]МЕТАЛЛОСТРОЙ  Сент.'!AB70:AC70,'[10]МЕТАЛЛОСТРОЙ  Окт.'!AB70:AC70+'[11]МЕТАЛЛОСТРОЙ  Нояб.'!AB70:AC70,'[11]МЕТАЛЛОСТРОЙ  Нояб.'!AB70:AC70,'[12]МЕТАЛЛОСТРОЙ  Дек.'!AB70:AC70)</f>
        <v>0</v>
      </c>
      <c r="AD75" s="47"/>
      <c r="AE75" s="49">
        <f>SUM('[1]МЕТАЛЛОСТРОЙ Янв.'!AD70:AE70,'[2]МЕТАЛЛОСТРОЙ Февр.'!AD70:AE70,'[3]МЕТАЛЛОСТРОЙ Март'!AD70:AE70,'[4]МЕТАЛЛОСТРОЙ  Апр.'!AD70:AE70,'[5]МЕТАЛЛОСТРОЙ Май'!AD70:AE70,'[6]МЕТАЛЛОСТРОЙ Июнь'!AD70:AE70,'[7]МЕТАЛЛОСТРОЙ  Июль'!AD70:AE70,'[8]МЕТАЛЛОСТРОЙ  Авг.'!AD70:AE70,'[9]МЕТАЛЛОСТРОЙ  Сент.'!AD70:AE70,'[10]МЕТАЛЛОСТРОЙ  Окт.'!AD70:AE70+'[11]МЕТАЛЛОСТРОЙ  Нояб.'!AD70:AE70,'[11]МЕТАЛЛОСТРОЙ  Нояб.'!AD70:AE70,'[12]МЕТАЛЛОСТРОЙ  Дек.'!AD70:AE70)</f>
        <v>0</v>
      </c>
      <c r="AF75" s="47"/>
      <c r="AG75" s="49">
        <f>SUM('[1]МЕТАЛЛОСТРОЙ Янв.'!AF70:AG70,'[2]МЕТАЛЛОСТРОЙ Февр.'!AF70:AG70,'[3]МЕТАЛЛОСТРОЙ Март'!AF70:AG70,'[4]МЕТАЛЛОСТРОЙ  Апр.'!AF70:AG70,'[5]МЕТАЛЛОСТРОЙ Май'!AF70:AG70,'[6]МЕТАЛЛОСТРОЙ Июнь'!AF70:AG70,'[7]МЕТАЛЛОСТРОЙ  Июль'!AF70:AG70,'[8]МЕТАЛЛОСТРОЙ  Авг.'!AF70:AG70,'[9]МЕТАЛЛОСТРОЙ  Сент.'!AF70:AG70,'[10]МЕТАЛЛОСТРОЙ  Окт.'!AF70:AG70+'[11]МЕТАЛЛОСТРОЙ  Нояб.'!AF70:AG70,'[11]МЕТАЛЛОСТРОЙ  Нояб.'!AF70:AG70,'[12]МЕТАЛЛОСТРОЙ  Дек.'!AF70:AG70)</f>
        <v>0</v>
      </c>
      <c r="AH75" s="47"/>
      <c r="AI75" s="49">
        <f>SUM('[1]МЕТАЛЛОСТРОЙ Янв.'!AH70:AI70,'[2]МЕТАЛЛОСТРОЙ Февр.'!AH70:AI70,'[3]МЕТАЛЛОСТРОЙ Март'!AH70:AI70,'[4]МЕТАЛЛОСТРОЙ  Апр.'!AH70:AI70,'[5]МЕТАЛЛОСТРОЙ Май'!AH70:AI70,'[6]МЕТАЛЛОСТРОЙ Июнь'!AH70:AI70,'[7]МЕТАЛЛОСТРОЙ  Июль'!AH70:AI70,'[8]МЕТАЛЛОСТРОЙ  Авг.'!AH70:AI70,'[9]МЕТАЛЛОСТРОЙ  Сент.'!AH70:AI70,'[10]МЕТАЛЛОСТРОЙ  Окт.'!AH70:AI70+'[11]МЕТАЛЛОСТРОЙ  Нояб.'!AH70:AI70,'[11]МЕТАЛЛОСТРОЙ  Нояб.'!AH70:AI70,'[12]МЕТАЛЛОСТРОЙ  Дек.'!AH70:AI70)</f>
        <v>0</v>
      </c>
      <c r="AJ75" s="47"/>
      <c r="AK75" s="49">
        <f>SUM('[1]МЕТАЛЛОСТРОЙ Янв.'!AJ70:AK70,'[2]МЕТАЛЛОСТРОЙ Февр.'!AJ70:AK70,'[3]МЕТАЛЛОСТРОЙ Март'!AJ70:AK70,'[4]МЕТАЛЛОСТРОЙ  Апр.'!AJ70:AK70,'[5]МЕТАЛЛОСТРОЙ Май'!AJ70:AK70,'[6]МЕТАЛЛОСТРОЙ Июнь'!AJ70:AK70,'[7]МЕТАЛЛОСТРОЙ  Июль'!AJ70:AK70,'[8]МЕТАЛЛОСТРОЙ  Авг.'!AJ70:AK70,'[9]МЕТАЛЛОСТРОЙ  Сент.'!AJ70:AK70,'[10]МЕТАЛЛОСТРОЙ  Окт.'!AJ70:AK70+'[11]МЕТАЛЛОСТРОЙ  Нояб.'!AJ70:AK70,'[11]МЕТАЛЛОСТРОЙ  Нояб.'!AJ70:AK70,'[12]МЕТАЛЛОСТРОЙ  Дек.'!AJ70:AK70)</f>
        <v>0</v>
      </c>
      <c r="AL75" s="47"/>
      <c r="AM75" s="49">
        <f>SUM('[1]МЕТАЛЛОСТРОЙ Янв.'!AL70:AM70,'[2]МЕТАЛЛОСТРОЙ Февр.'!AL70:AM70,'[3]МЕТАЛЛОСТРОЙ Март'!AL70:AM70,'[4]МЕТАЛЛОСТРОЙ  Апр.'!AL70:AM70,'[5]МЕТАЛЛОСТРОЙ Май'!AL70:AM70,'[6]МЕТАЛЛОСТРОЙ Июнь'!AL70:AM70,'[7]МЕТАЛЛОСТРОЙ  Июль'!AL70:AM70,'[8]МЕТАЛЛОСТРОЙ  Авг.'!AL70:AM70,'[9]МЕТАЛЛОСТРОЙ  Сент.'!AL70:AM70,'[10]МЕТАЛЛОСТРОЙ  Окт.'!AL70:AM70+'[11]МЕТАЛЛОСТРОЙ  Нояб.'!AL70:AM70,'[11]МЕТАЛЛОСТРОЙ  Нояб.'!AL70:AM70,'[12]МЕТАЛЛОСТРОЙ  Дек.'!AL70:AM70)</f>
        <v>0.45500000000000002</v>
      </c>
      <c r="AN75" s="47"/>
      <c r="AO75" s="49">
        <f>SUM('[1]МЕТАЛЛОСТРОЙ Янв.'!AN70:AO70,'[2]МЕТАЛЛОСТРОЙ Февр.'!AN70:AO70,'[3]МЕТАЛЛОСТРОЙ Март'!AN70:AO70,'[4]МЕТАЛЛОСТРОЙ  Апр.'!AN70:AO70,'[5]МЕТАЛЛОСТРОЙ Май'!AN70:AO70,'[6]МЕТАЛЛОСТРОЙ Июнь'!AN70:AO70,'[7]МЕТАЛЛОСТРОЙ  Июль'!AN70:AO70,'[8]МЕТАЛЛОСТРОЙ  Авг.'!AN70:AO70,'[9]МЕТАЛЛОСТРОЙ  Сент.'!AN70:AO70,'[10]МЕТАЛЛОСТРОЙ  Окт.'!AN70:AO70+'[11]МЕТАЛЛОСТРОЙ  Нояб.'!AN70:AO70,'[11]МЕТАЛЛОСТРОЙ  Нояб.'!AN70:AO70,'[12]МЕТАЛЛОСТРОЙ  Дек.'!AN70:AO70)</f>
        <v>4.4169999999999998</v>
      </c>
      <c r="AP75" s="47"/>
      <c r="AQ75" s="49">
        <f>SUM('[1]МЕТАЛЛОСТРОЙ Янв.'!AP70:AQ70,'[2]МЕТАЛЛОСТРОЙ Февр.'!AP70:AQ70,'[3]МЕТАЛЛОСТРОЙ Март'!AP70:AQ70,'[4]МЕТАЛЛОСТРОЙ  Апр.'!AP70:AQ70,'[5]МЕТАЛЛОСТРОЙ Май'!AP70:AQ70,'[6]МЕТАЛЛОСТРОЙ Июнь'!AP70:AQ70,'[7]МЕТАЛЛОСТРОЙ  Июль'!AP70:AQ70,'[8]МЕТАЛЛОСТРОЙ  Авг.'!AP70:AQ70,'[9]МЕТАЛЛОСТРОЙ  Сент.'!AP70:AQ70,'[10]МЕТАЛЛОСТРОЙ  Окт.'!AP70:AQ70+'[11]МЕТАЛЛОСТРОЙ  Нояб.'!AP70:AQ70,'[11]МЕТАЛЛОСТРОЙ  Нояб.'!AP70:AQ70,'[12]МЕТАЛЛОСТРОЙ  Дек.'!AP70:AQ70)</f>
        <v>0</v>
      </c>
      <c r="AR75" s="55">
        <v>4.5</v>
      </c>
      <c r="AS75" s="49">
        <f>SUM('[1]МЕТАЛЛОСТРОЙ Янв.'!AR70:AS70,'[2]МЕТАЛЛОСТРОЙ Февр.'!AR70:AS70,'[3]МЕТАЛЛОСТРОЙ Март'!AR70:AS70,'[4]МЕТАЛЛОСТРОЙ  Апр.'!AR70:AS70,'[5]МЕТАЛЛОСТРОЙ Май'!AR70:AS70,'[6]МЕТАЛЛОСТРОЙ Июнь'!AR70:AS70,'[7]МЕТАЛЛОСТРОЙ  Июль'!AR70:AS70,'[8]МЕТАЛЛОСТРОЙ  Авг.'!AR70:AS70,'[9]МЕТАЛЛОСТРОЙ  Сент.'!AR70:AS70,'[10]МЕТАЛЛОСТРОЙ  Окт.'!AR70:AS70+'[11]МЕТАЛЛОСТРОЙ  Нояб.'!AR70:AS70,'[11]МЕТАЛЛОСТРОЙ  Нояб.'!AR70:AS70,'[12]МЕТАЛЛОСТРОЙ  Дек.'!AR70:AS70)</f>
        <v>0.56899999999999995</v>
      </c>
      <c r="AT75" s="47"/>
      <c r="AU75" s="49">
        <f>SUM('[1]МЕТАЛЛОСТРОЙ Янв.'!AT70:AU70,'[2]МЕТАЛЛОСТРОЙ Февр.'!AT70:AU70,'[3]МЕТАЛЛОСТРОЙ Март'!AT70:AU70,'[4]МЕТАЛЛОСТРОЙ  Апр.'!AT70:AU70,'[5]МЕТАЛЛОСТРОЙ Май'!AT70:AU70,'[6]МЕТАЛЛОСТРОЙ Июнь'!AT70:AU70,'[7]МЕТАЛЛОСТРОЙ  Июль'!AT70:AU70,'[8]МЕТАЛЛОСТРОЙ  Авг.'!AT70:AU70,'[9]МЕТАЛЛОСТРОЙ  Сент.'!AT70:AU70,'[10]МЕТАЛЛОСТРОЙ  Окт.'!AT70:AU70+'[11]МЕТАЛЛОСТРОЙ  Нояб.'!AT70:AU70,'[11]МЕТАЛЛОСТРОЙ  Нояб.'!AT70:AU70,'[12]МЕТАЛЛОСТРОЙ  Дек.'!AT70:AU70)</f>
        <v>0</v>
      </c>
      <c r="AV75" s="55">
        <v>4.5</v>
      </c>
      <c r="AW75" s="49">
        <f>SUM('[1]МЕТАЛЛОСТРОЙ Янв.'!AV70:AW70,'[2]МЕТАЛЛОСТРОЙ Февр.'!AV70:AW70,'[3]МЕТАЛЛОСТРОЙ Март'!AV70:AW70,'[4]МЕТАЛЛОСТРОЙ  Апр.'!AV70:AW70,'[5]МЕТАЛЛОСТРОЙ Май'!AV70:AW70,'[6]МЕТАЛЛОСТРОЙ Июнь'!AV70:AW70,'[7]МЕТАЛЛОСТРОЙ  Июль'!AV70:AW70,'[8]МЕТАЛЛОСТРОЙ  Авг.'!AV70:AW70,'[9]МЕТАЛЛОСТРОЙ  Сент.'!AV70:AW70,'[10]МЕТАЛЛОСТРОЙ  Окт.'!AV70:AW70+'[11]МЕТАЛЛОСТРОЙ  Нояб.'!AV70:AW70,'[11]МЕТАЛЛОСТРОЙ  Нояб.'!AV70:AW70,'[12]МЕТАЛЛОСТРОЙ  Дек.'!AV70:AW70)</f>
        <v>0</v>
      </c>
      <c r="AX75" s="55">
        <v>7.5</v>
      </c>
      <c r="AY75" s="49">
        <f>SUM('[1]МЕТАЛЛОСТРОЙ Янв.'!AX70:AY70,'[2]МЕТАЛЛОСТРОЙ Февр.'!AX70:AY70,'[3]МЕТАЛЛОСТРОЙ Март'!AX70:AY70,'[4]МЕТАЛЛОСТРОЙ  Апр.'!AX70:AY70,'[5]МЕТАЛЛОСТРОЙ Май'!AX70:AY70,'[6]МЕТАЛЛОСТРОЙ Июнь'!AX70:AY70,'[7]МЕТАЛЛОСТРОЙ  Июль'!AX70:AY70,'[8]МЕТАЛЛОСТРОЙ  Авг.'!AX70:AY70,'[9]МЕТАЛЛОСТРОЙ  Сент.'!AX70:AY70,'[10]МЕТАЛЛОСТРОЙ  Окт.'!AX70:AY70+'[11]МЕТАЛЛОСТРОЙ  Нояб.'!AX70:AY70,'[11]МЕТАЛЛОСТРОЙ  Нояб.'!AX70:AY70,'[12]МЕТАЛЛОСТРОЙ  Дек.'!AX70:AY70)</f>
        <v>1.7030000000000001</v>
      </c>
      <c r="AZ75" s="47"/>
      <c r="BA75" s="49">
        <f>SUM('[1]МЕТАЛЛОСТРОЙ Янв.'!AZ70:BA70,'[2]МЕТАЛЛОСТРОЙ Февр.'!AZ70:BA70,'[3]МЕТАЛЛОСТРОЙ Март'!AZ70:BA70,'[4]МЕТАЛЛОСТРОЙ  Апр.'!AZ70:BA70,'[5]МЕТАЛЛОСТРОЙ Май'!AZ70:BA70,'[6]МЕТАЛЛОСТРОЙ Июнь'!AZ70:BA70,'[7]МЕТАЛЛОСТРОЙ  Июль'!AZ70:BA70,'[8]МЕТАЛЛОСТРОЙ  Авг.'!AZ70:BA70,'[9]МЕТАЛЛОСТРОЙ  Сент.'!AZ70:BA70,'[10]МЕТАЛЛОСТРОЙ  Окт.'!AZ70:BA70+'[11]МЕТАЛЛОСТРОЙ  Нояб.'!AZ70:BA70,'[11]МЕТАЛЛОСТРОЙ  Нояб.'!AZ70:BA70,'[12]МЕТАЛЛОСТРОЙ  Дек.'!AZ70:BA70)</f>
        <v>0</v>
      </c>
      <c r="BB75" s="47"/>
      <c r="BC75" s="49">
        <f>SUM('[1]МЕТАЛЛОСТРОЙ Янв.'!BB70:BC70,'[2]МЕТАЛЛОСТРОЙ Февр.'!BB70:BC70,'[3]МЕТАЛЛОСТРОЙ Март'!BB70:BC70,'[4]МЕТАЛЛОСТРОЙ  Апр.'!BB70:BC70,'[5]МЕТАЛЛОСТРОЙ Май'!BB70:BC70,'[6]МЕТАЛЛОСТРОЙ Июнь'!BB70:BC70,'[7]МЕТАЛЛОСТРОЙ  Июль'!BB70:BC70,'[8]МЕТАЛЛОСТРОЙ  Авг.'!BB70:BC70,'[9]МЕТАЛЛОСТРОЙ  Сент.'!BB70:BC70,'[10]МЕТАЛЛОСТРОЙ  Окт.'!BB70:BC70+'[11]МЕТАЛЛОСТРОЙ  Нояб.'!BB70:BC70,'[11]МЕТАЛЛОСТРОЙ  Нояб.'!BB70:BC70,'[12]МЕТАЛЛОСТРОЙ  Дек.'!BB70:BC70)</f>
        <v>1.7030000000000001</v>
      </c>
      <c r="BD75" s="47"/>
      <c r="BE75" s="49">
        <f>SUM('[1]МЕТАЛЛОСТРОЙ Янв.'!BD70:BE70,'[2]МЕТАЛЛОСТРОЙ Февр.'!BD70:BE70,'[3]МЕТАЛЛОСТРОЙ Март'!BD70:BE70,'[4]МЕТАЛЛОСТРОЙ  Апр.'!BD70:BE70,'[5]МЕТАЛЛОСТРОЙ Май'!BD70:BE70,'[6]МЕТАЛЛОСТРОЙ Июнь'!BD70:BE70,'[7]МЕТАЛЛОСТРОЙ  Июль'!BD70:BE70,'[8]МЕТАЛЛОСТРОЙ  Авг.'!BD70:BE70,'[9]МЕТАЛЛОСТРОЙ  Сент.'!BD70:BE70,'[10]МЕТАЛЛОСТРОЙ  Окт.'!BD70:BE70+'[11]МЕТАЛЛОСТРОЙ  Нояб.'!BD70:BE70,'[11]МЕТАЛЛОСТРОЙ  Нояб.'!BD70:BE70,'[12]МЕТАЛЛОСТРОЙ  Дек.'!BD70:BE70)</f>
        <v>0</v>
      </c>
      <c r="BF75" s="47"/>
      <c r="BG75" s="49">
        <f>SUM('[1]МЕТАЛЛОСТРОЙ Янв.'!BF70:BG70,'[2]МЕТАЛЛОСТРОЙ Февр.'!BF70:BG70,'[3]МЕТАЛЛОСТРОЙ Март'!BF70:BG70,'[4]МЕТАЛЛОСТРОЙ  Апр.'!BF70:BG70,'[5]МЕТАЛЛОСТРОЙ Май'!BF70:BG70,'[6]МЕТАЛЛОСТРОЙ Июнь'!BF70:BG70,'[7]МЕТАЛЛОСТРОЙ  Июль'!BF70:BG70,'[8]МЕТАЛЛОСТРОЙ  Авг.'!BF70:BG70,'[9]МЕТАЛЛОСТРОЙ  Сент.'!BF70:BG70,'[10]МЕТАЛЛОСТРОЙ  Окт.'!BF70:BG70+'[11]МЕТАЛЛОСТРОЙ  Нояб.'!BF70:BG70,'[11]МЕТАЛЛОСТРОЙ  Нояб.'!BF70:BG70,'[12]МЕТАЛЛОСТРОЙ  Дек.'!BF70:BG70)</f>
        <v>2.0499999999999998</v>
      </c>
      <c r="BH75" s="55">
        <v>12</v>
      </c>
      <c r="BI75" s="49">
        <f>SUM('[1]МЕТАЛЛОСТРОЙ Янв.'!BH70:BI70,'[2]МЕТАЛЛОСТРОЙ Февр.'!BH70:BI70,'[3]МЕТАЛЛОСТРОЙ Март'!BH70:BI70,'[4]МЕТАЛЛОСТРОЙ  Апр.'!BH70:BI70,'[5]МЕТАЛЛОСТРОЙ Май'!BH70:BI70,'[6]МЕТАЛЛОСТРОЙ Июнь'!BH70:BI70,'[7]МЕТАЛЛОСТРОЙ  Июль'!BH70:BI70,'[8]МЕТАЛЛОСТРОЙ  Авг.'!BH70:BI70,'[9]МЕТАЛЛОСТРОЙ  Сент.'!BH70:BI70,'[10]МЕТАЛЛОСТРОЙ  Окт.'!BH70:BI70+'[11]МЕТАЛЛОСТРОЙ  Нояб.'!BH70:BI70,'[11]МЕТАЛЛОСТРОЙ  Нояб.'!BH70:BI70,'[12]МЕТАЛЛОСТРОЙ  Дек.'!BH70:BI70)</f>
        <v>3.052</v>
      </c>
      <c r="BJ75" s="55">
        <v>3</v>
      </c>
      <c r="BK75" s="49">
        <f>SUM('[1]МЕТАЛЛОСТРОЙ Янв.'!BJ70:BK70,'[2]МЕТАЛЛОСТРОЙ Февр.'!BJ70:BK70,'[3]МЕТАЛЛОСТРОЙ Март'!BJ70:BK70,'[4]МЕТАЛЛОСТРОЙ  Апр.'!BJ70:BK70,'[5]МЕТАЛЛОСТРОЙ Май'!BJ70:BK70,'[6]МЕТАЛЛОСТРОЙ Июнь'!BJ70:BK70,'[7]МЕТАЛЛОСТРОЙ  Июль'!BJ70:BK70,'[8]МЕТАЛЛОСТРОЙ  Авг.'!BJ70:BK70,'[9]МЕТАЛЛОСТРОЙ  Сент.'!BJ70:BK70,'[10]МЕТАЛЛОСТРОЙ  Окт.'!BJ70:BK70+'[11]МЕТАЛЛОСТРОЙ  Нояб.'!BJ70:BK70,'[11]МЕТАЛЛОСТРОЙ  Нояб.'!BJ70:BK70,'[12]МЕТАЛЛОСТРОЙ  Дек.'!BJ70:BK70)</f>
        <v>0.90700000000000003</v>
      </c>
      <c r="BL75" s="55">
        <v>4.5</v>
      </c>
      <c r="BM75" s="49">
        <f>SUM('[1]МЕТАЛЛОСТРОЙ Янв.'!BL70:BM70,'[2]МЕТАЛЛОСТРОЙ Февр.'!BL70:BM70,'[3]МЕТАЛЛОСТРОЙ Март'!BL70:BM70,'[4]МЕТАЛЛОСТРОЙ  Апр.'!BL70:BM70,'[5]МЕТАЛЛОСТРОЙ Май'!BL70:BM70,'[6]МЕТАЛЛОСТРОЙ Июнь'!BL70:BM70,'[7]МЕТАЛЛОСТРОЙ  Июль'!BL70:BM70,'[8]МЕТАЛЛОСТРОЙ  Авг.'!BL70:BM70,'[9]МЕТАЛЛОСТРОЙ  Сент.'!BL70:BM70,'[10]МЕТАЛЛОСТРОЙ  Окт.'!BL70:BM70+'[11]МЕТАЛЛОСТРОЙ  Нояб.'!BL70:BM70,'[11]МЕТАЛЛОСТРОЙ  Нояб.'!BL70:BM70,'[12]МЕТАЛЛОСТРОЙ  Дек.'!BL70:BM70)</f>
        <v>3.1850000000000001</v>
      </c>
      <c r="BN75" s="55">
        <v>4.5</v>
      </c>
      <c r="BO75" s="49">
        <f>SUM('[1]МЕТАЛЛОСТРОЙ Янв.'!BN70:BO70,'[2]МЕТАЛЛОСТРОЙ Февр.'!BN70:BO70,'[3]МЕТАЛЛОСТРОЙ Март'!BN70:BO70,'[4]МЕТАЛЛОСТРОЙ  Апр.'!BN70:BO70,'[5]МЕТАЛЛОСТРОЙ Май'!BN70:BO70,'[6]МЕТАЛЛОСТРОЙ Июнь'!BN70:BO70,'[7]МЕТАЛЛОСТРОЙ  Июль'!BN70:BO70,'[8]МЕТАЛЛОСТРОЙ  Авг.'!BN70:BO70,'[9]МЕТАЛЛОСТРОЙ  Сент.'!BN70:BO70,'[10]МЕТАЛЛОСТРОЙ  Окт.'!BN70:BO70+'[11]МЕТАЛЛОСТРОЙ  Нояб.'!BN70:BO70,'[11]МЕТАЛЛОСТРОЙ  Нояб.'!BN70:BO70,'[12]МЕТАЛЛОСТРОЙ  Дек.'!BN70:BO70)</f>
        <v>1.4770000000000001</v>
      </c>
      <c r="BP75" s="55">
        <v>4.5</v>
      </c>
      <c r="BQ75" s="49">
        <f>SUM('[1]МЕТАЛЛОСТРОЙ Янв.'!BP70:BQ70,'[2]МЕТАЛЛОСТРОЙ Февр.'!BP70:BQ70,'[3]МЕТАЛЛОСТРОЙ Март'!BP70:BQ70,'[4]МЕТАЛЛОСТРОЙ  Апр.'!BP70:BQ70,'[5]МЕТАЛЛОСТРОЙ Май'!BP70:BQ70,'[6]МЕТАЛЛОСТРОЙ Июнь'!BP70:BQ70,'[7]МЕТАЛЛОСТРОЙ  Июль'!BP70:BQ70,'[8]МЕТАЛЛОСТРОЙ  Авг.'!BP70:BQ70,'[9]МЕТАЛЛОСТРОЙ  Сент.'!BP70:BQ70,'[10]МЕТАЛЛОСТРОЙ  Окт.'!BP70:BQ70+'[11]МЕТАЛЛОСТРОЙ  Нояб.'!BP70:BQ70,'[11]МЕТАЛЛОСТРОЙ  Нояб.'!BP70:BQ70,'[12]МЕТАЛЛОСТРОЙ  Дек.'!BP70:BQ70)</f>
        <v>1.0249999999999999</v>
      </c>
      <c r="BR75" s="55">
        <v>6</v>
      </c>
      <c r="BS75" s="49">
        <f>SUM('[1]МЕТАЛЛОСТРОЙ Янв.'!BR70:BS70,'[2]МЕТАЛЛОСТРОЙ Февр.'!BR70:BS70,'[3]МЕТАЛЛОСТРОЙ Март'!BR70:BS70,'[4]МЕТАЛЛОСТРОЙ  Апр.'!BR70:BS70,'[5]МЕТАЛЛОСТРОЙ Май'!BR70:BS70,'[6]МЕТАЛЛОСТРОЙ Июнь'!BR70:BS70,'[7]МЕТАЛЛОСТРОЙ  Июль'!BR70:BS70,'[8]МЕТАЛЛОСТРОЙ  Авг.'!BR70:BS70,'[9]МЕТАЛЛОСТРОЙ  Сент.'!BR70:BS70,'[10]МЕТАЛЛОСТРОЙ  Окт.'!BR70:BS70+'[11]МЕТАЛЛОСТРОЙ  Нояб.'!BR70:BS70,'[11]МЕТАЛЛОСТРОЙ  Нояб.'!BR70:BS70,'[12]МЕТАЛЛОСТРОЙ  Дек.'!BR70:BS70)</f>
        <v>0</v>
      </c>
      <c r="BT75" s="55">
        <v>6</v>
      </c>
      <c r="BU75" s="49">
        <f>SUM('[1]МЕТАЛЛОСТРОЙ Янв.'!BT70:BU70,'[2]МЕТАЛЛОСТРОЙ Февр.'!BT70:BU70,'[3]МЕТАЛЛОСТРОЙ Март'!BT70:BU70,'[4]МЕТАЛЛОСТРОЙ  Апр.'!BT70:BU70,'[5]МЕТАЛЛОСТРОЙ Май'!BT70:BU70,'[6]МЕТАЛЛОСТРОЙ Июнь'!BT70:BU70,'[7]МЕТАЛЛОСТРОЙ  Июль'!BT70:BU70,'[8]МЕТАЛЛОСТРОЙ  Авг.'!BT70:BU70,'[9]МЕТАЛЛОСТРОЙ  Сент.'!BT70:BU70,'[10]МЕТАЛЛОСТРОЙ  Окт.'!BT70:BU70+'[11]МЕТАЛЛОСТРОЙ  Нояб.'!BT70:BU70,'[11]МЕТАЛЛОСТРОЙ  Нояб.'!BT70:BU70,'[12]МЕТАЛЛОСТРОЙ  Дек.'!BT70:BU70)</f>
        <v>1.135</v>
      </c>
      <c r="BV75" s="55">
        <v>4.5</v>
      </c>
      <c r="BW75" s="49">
        <f>SUM('[1]МЕТАЛЛОСТРОЙ Янв.'!BV70:BW70,'[2]МЕТАЛЛОСТРОЙ Февр.'!BV70:BW70,'[3]МЕТАЛЛОСТРОЙ Март'!BV70:BW70,'[4]МЕТАЛЛОСТРОЙ  Апр.'!BV70:BW70,'[5]МЕТАЛЛОСТРОЙ Май'!BV70:BW70,'[6]МЕТАЛЛОСТРОЙ Июнь'!BV70:BW70,'[7]МЕТАЛЛОСТРОЙ  Июль'!BV70:BW70,'[8]МЕТАЛЛОСТРОЙ  Авг.'!BV70:BW70,'[9]МЕТАЛЛОСТРОЙ  Сент.'!BV70:BW70,'[10]МЕТАЛЛОСТРОЙ  Окт.'!BV70:BW70+'[11]МЕТАЛЛОСТРОЙ  Нояб.'!BV70:BW70,'[11]МЕТАЛЛОСТРОЙ  Нояб.'!BV70:BW70,'[12]МЕТАЛЛОСТРОЙ  Дек.'!BV70:BW70)</f>
        <v>0.90700000000000003</v>
      </c>
      <c r="BX75" s="47"/>
      <c r="BY75" s="49">
        <f>SUM('[1]МЕТАЛЛОСТРОЙ Янв.'!BX70:BY70,'[2]МЕТАЛЛОСТРОЙ Февр.'!BX70:BY70,'[3]МЕТАЛЛОСТРОЙ Март'!BX70:BY70,'[4]МЕТАЛЛОСТРОЙ  Апр.'!BX70:BY70,'[5]МЕТАЛЛОСТРОЙ Май'!BX70:BY70,'[6]МЕТАЛЛОСТРОЙ Июнь'!BX70:BY70,'[7]МЕТАЛЛОСТРОЙ  Июль'!BX70:BY70,'[8]МЕТАЛЛОСТРОЙ  Авг.'!BX70:BY70,'[9]МЕТАЛЛОСТРОЙ  Сент.'!BX70:BY70,'[10]МЕТАЛЛОСТРОЙ  Окт.'!BX70:BY70+'[11]МЕТАЛЛОСТРОЙ  Нояб.'!BX70:BY70,'[11]МЕТАЛЛОСТРОЙ  Нояб.'!BX70:BY70,'[12]МЕТАЛЛОСТРОЙ  Дек.'!BX70:BY70)</f>
        <v>0</v>
      </c>
      <c r="BZ75" s="55">
        <v>51</v>
      </c>
      <c r="CA75" s="49">
        <f>SUM('[1]МЕТАЛЛОСТРОЙ Янв.'!BZ70:CA70,'[2]МЕТАЛЛОСТРОЙ Февр.'!BZ70:CA70,'[3]МЕТАЛЛОСТРОЙ Март'!BZ70:CA70,'[4]МЕТАЛЛОСТРОЙ  Апр.'!BZ70:CA70,'[5]МЕТАЛЛОСТРОЙ Май'!BZ70:CA70,'[6]МЕТАЛЛОСТРОЙ Июнь'!BZ70:CA70,'[7]МЕТАЛЛОСТРОЙ  Июль'!BZ70:CA70,'[8]МЕТАЛЛОСТРОЙ  Авг.'!BZ70:CA70,'[9]МЕТАЛЛОСТРОЙ  Сент.'!BZ70:CA70,'[10]МЕТАЛЛОСТРОЙ  Окт.'!BZ70:CA70+'[11]МЕТАЛЛОСТРОЙ  Нояб.'!BZ70:CA70,'[11]МЕТАЛЛОСТРОЙ  Нояб.'!BZ70:CA70,'[12]МЕТАЛЛОСТРОЙ  Дек.'!BZ70:CA70)</f>
        <v>0.56899999999999995</v>
      </c>
      <c r="CB75" s="55">
        <v>2.25</v>
      </c>
      <c r="CC75" s="49">
        <f>SUM('[1]МЕТАЛЛОСТРОЙ Янв.'!CB70:CC70,'[2]МЕТАЛЛОСТРОЙ Февр.'!CB70:CC70,'[3]МЕТАЛЛОСТРОЙ Март'!CB70:CC70,'[4]МЕТАЛЛОСТРОЙ  Апр.'!CB70:CC70,'[5]МЕТАЛЛОСТРОЙ Май'!CB70:CC70,'[6]МЕТАЛЛОСТРОЙ Июнь'!CB70:CC70,'[7]МЕТАЛЛОСТРОЙ  Июль'!CB70:CC70,'[8]МЕТАЛЛОСТРОЙ  Авг.'!CB70:CC70,'[9]МЕТАЛЛОСТРОЙ  Сент.'!CB70:CC70,'[10]МЕТАЛЛОСТРОЙ  Окт.'!CB70:CC70+'[11]МЕТАЛЛОСТРОЙ  Нояб.'!CB70:CC70,'[11]МЕТАЛЛОСТРОЙ  Нояб.'!CB70:CC70,'[12]МЕТАЛЛОСТРОЙ  Дек.'!CB70:CC70)</f>
        <v>3.1790000000000003</v>
      </c>
      <c r="CD75" s="55">
        <v>4.5</v>
      </c>
      <c r="CE75" s="49">
        <f>SUM('[1]МЕТАЛЛОСТРОЙ Янв.'!CD70:CE70,'[2]МЕТАЛЛОСТРОЙ Февр.'!CD70:CE70,'[3]МЕТАЛЛОСТРОЙ Март'!CD70:CE70,'[4]МЕТАЛЛОСТРОЙ  Апр.'!CD70:CE70,'[5]МЕТАЛЛОСТРОЙ Май'!CD70:CE70,'[6]МЕТАЛЛОСТРОЙ Июнь'!CD70:CE70,'[7]МЕТАЛЛОСТРОЙ  Июль'!CD70:CE70,'[8]МЕТАЛЛОСТРОЙ  Авг.'!CD70:CE70,'[9]МЕТАЛЛОСТРОЙ  Сент.'!CD70:CE70,'[10]МЕТАЛЛОСТРОЙ  Окт.'!CD70:CE70+'[11]МЕТАЛЛОСТРОЙ  Нояб.'!CD70:CE70,'[11]МЕТАЛЛОСТРОЙ  Нояб.'!CD70:CE70,'[12]МЕТАЛЛОСТРОЙ  Дек.'!CD70:CE70)</f>
        <v>0</v>
      </c>
      <c r="CF75" s="47"/>
      <c r="CG75" s="49">
        <f>SUM('[1]МЕТАЛЛОСТРОЙ Янв.'!CF70:CG70,'[2]МЕТАЛЛОСТРОЙ Февр.'!CF70:CG70,'[3]МЕТАЛЛОСТРОЙ Март'!CF70:CG70,'[4]МЕТАЛЛОСТРОЙ  Апр.'!CF70:CG70,'[5]МЕТАЛЛОСТРОЙ Май'!CF70:CG70,'[6]МЕТАЛЛОСТРОЙ Июнь'!CF70:CG70,'[7]МЕТАЛЛОСТРОЙ  Июль'!CF70:CG70,'[8]МЕТАЛЛОСТРОЙ  Авг.'!CF70:CG70,'[9]МЕТАЛЛОСТРОЙ  Сент.'!CF70:CG70,'[10]МЕТАЛЛОСТРОЙ  Окт.'!CF70:CG70+'[11]МЕТАЛЛОСТРОЙ  Нояб.'!CF70:CG70,'[11]МЕТАЛЛОСТРОЙ  Нояб.'!CF70:CG70,'[12]МЕТАЛЛОСТРОЙ  Дек.'!CF70:CG70)</f>
        <v>0</v>
      </c>
      <c r="CH75" s="55">
        <v>2.25</v>
      </c>
      <c r="CI75" s="49">
        <f>SUM('[1]МЕТАЛЛОСТРОЙ Янв.'!CH70:CI70,'[2]МЕТАЛЛОСТРОЙ Февр.'!CH70:CI70,'[3]МЕТАЛЛОСТРОЙ Март'!CH70:CI70,'[4]МЕТАЛЛОСТРОЙ  Апр.'!CH70:CI70,'[5]МЕТАЛЛОСТРОЙ Май'!CH70:CI70,'[6]МЕТАЛЛОСТРОЙ Июнь'!CH70:CI70,'[7]МЕТАЛЛОСТРОЙ  Июль'!CH70:CI70,'[8]МЕТАЛЛОСТРОЙ  Авг.'!CH70:CI70,'[9]МЕТАЛЛОСТРОЙ  Сент.'!CH70:CI70,'[10]МЕТАЛЛОСТРОЙ  Окт.'!CH70:CI70+'[11]МЕТАЛЛОСТРОЙ  Нояб.'!CH70:CI70,'[11]МЕТАЛЛОСТРОЙ  Нояб.'!CH70:CI70,'[12]МЕТАЛЛОСТРОЙ  Дек.'!CH70:CI70)</f>
        <v>0.68100000000000005</v>
      </c>
      <c r="CJ75" s="47"/>
      <c r="CK75" s="49">
        <f>SUM('[1]МЕТАЛЛОСТРОЙ Янв.'!CJ70:CK70,'[2]МЕТАЛЛОСТРОЙ Февр.'!CJ70:CK70,'[3]МЕТАЛЛОСТРОЙ Март'!CJ70:CK70,'[4]МЕТАЛЛОСТРОЙ  Апр.'!CJ70:CK70,'[5]МЕТАЛЛОСТРОЙ Май'!CJ70:CK70,'[6]МЕТАЛЛОСТРОЙ Июнь'!CJ70:CK70,'[7]МЕТАЛЛОСТРОЙ  Июль'!CJ70:CK70,'[8]МЕТАЛЛОСТРОЙ  Авг.'!CJ70:CK70,'[9]МЕТАЛЛОСТРОЙ  Сент.'!CJ70:CK70,'[10]МЕТАЛЛОСТРОЙ  Окт.'!CJ70:CK70+'[11]МЕТАЛЛОСТРОЙ  Нояб.'!CJ70:CK70,'[11]МЕТАЛЛОСТРОЙ  Нояб.'!CJ70:CK70,'[12]МЕТАЛЛОСТРОЙ  Дек.'!CJ70:CK70)</f>
        <v>0</v>
      </c>
      <c r="CL75" s="47"/>
      <c r="CM75" s="49">
        <f>SUM('[1]МЕТАЛЛОСТРОЙ Янв.'!CL70:CM70,'[2]МЕТАЛЛОСТРОЙ Февр.'!CL70:CM70,'[3]МЕТАЛЛОСТРОЙ Март'!CL70:CM70,'[4]МЕТАЛЛОСТРОЙ  Апр.'!CL70:CM70,'[5]МЕТАЛЛОСТРОЙ Май'!CL70:CM70,'[6]МЕТАЛЛОСТРОЙ Июнь'!CL70:CM70,'[7]МЕТАЛЛОСТРОЙ  Июль'!CL70:CM70,'[8]МЕТАЛЛОСТРОЙ  Авг.'!CL70:CM70,'[9]МЕТАЛЛОСТРОЙ  Сент.'!CL70:CM70,'[10]МЕТАЛЛОСТРОЙ  Окт.'!CL70:CM70+'[11]МЕТАЛЛОСТРОЙ  Нояб.'!CL70:CM70,'[11]МЕТАЛЛОСТРОЙ  Нояб.'!CL70:CM70,'[12]МЕТАЛЛОСТРОЙ  Дек.'!CL70:CM70)</f>
        <v>0</v>
      </c>
      <c r="CN75" s="47"/>
      <c r="CO75" s="49">
        <f>SUM('[1]МЕТАЛЛОСТРОЙ Янв.'!CN70:CO70,'[2]МЕТАЛЛОСТРОЙ Февр.'!CN70:CO70,'[3]МЕТАЛЛОСТРОЙ Март'!CN70:CO70,'[4]МЕТАЛЛОСТРОЙ  Апр.'!CN70:CO70,'[5]МЕТАЛЛОСТРОЙ Май'!CN70:CO70,'[6]МЕТАЛЛОСТРОЙ Июнь'!CN70:CO70,'[7]МЕТАЛЛОСТРОЙ  Июль'!CN70:CO70,'[8]МЕТАЛЛОСТРОЙ  Авг.'!CN70:CO70,'[9]МЕТАЛЛОСТРОЙ  Сент.'!CN70:CO70,'[10]МЕТАЛЛОСТРОЙ  Окт.'!CN70:CO70+'[11]МЕТАЛЛОСТРОЙ  Нояб.'!CN70:CO70,'[11]МЕТАЛЛОСТРОЙ  Нояб.'!CN70:CO70,'[12]МЕТАЛЛОСТРОЙ  Дек.'!CN70:CO70)</f>
        <v>0</v>
      </c>
      <c r="CQ75" s="94"/>
    </row>
    <row r="76" spans="1:95" ht="15.95" customHeight="1" x14ac:dyDescent="0.25">
      <c r="A76" s="216" t="s">
        <v>78</v>
      </c>
      <c r="B76" s="230" t="s">
        <v>68</v>
      </c>
      <c r="C76" s="22" t="s">
        <v>10</v>
      </c>
      <c r="D76" s="47">
        <v>2</v>
      </c>
      <c r="E76" s="49">
        <f>SUM('[1]МЕТАЛЛОСТРОЙ Янв.'!D71:E71,'[2]МЕТАЛЛОСТРОЙ Февр.'!D71:E71,'[3]МЕТАЛЛОСТРОЙ Март'!D71:E71,'[4]МЕТАЛЛОСТРОЙ  Апр.'!D71:E71,'[5]МЕТАЛЛОСТРОЙ Май'!D71:E71,'[6]МЕТАЛЛОСТРОЙ Июнь'!D71:E71,'[7]МЕТАЛЛОСТРОЙ  Июль'!D71:E71,'[8]МЕТАЛЛОСТРОЙ  Авг.'!D71:E71,'[9]МЕТАЛЛОСТРОЙ  Сент.'!D71:E71,'[10]МЕТАЛЛОСТРОЙ  Окт.'!D71:E71+'[11]МЕТАЛЛОСТРОЙ  Нояб.'!D71:E71,'[11]МЕТАЛЛОСТРОЙ  Нояб.'!D71:E71,'[12]МЕТАЛЛОСТРОЙ  Дек.'!D71:E71)</f>
        <v>5</v>
      </c>
      <c r="F76" s="47">
        <v>3</v>
      </c>
      <c r="G76" s="49">
        <f>SUM('[1]МЕТАЛЛОСТРОЙ Янв.'!F71:G71,'[2]МЕТАЛЛОСТРОЙ Февр.'!F71:G71,'[3]МЕТАЛЛОСТРОЙ Март'!F71:G71,'[4]МЕТАЛЛОСТРОЙ  Апр.'!F71:G71,'[5]МЕТАЛЛОСТРОЙ Май'!F71:G71,'[6]МЕТАЛЛОСТРОЙ Июнь'!F71:G71,'[7]МЕТАЛЛОСТРОЙ  Июль'!F71:G71,'[8]МЕТАЛЛОСТРОЙ  Авг.'!F71:G71,'[9]МЕТАЛЛОСТРОЙ  Сент.'!F71:G71,'[10]МЕТАЛЛОСТРОЙ  Окт.'!F71:G71+'[11]МЕТАЛЛОСТРОЙ  Нояб.'!F71:G71,'[11]МЕТАЛЛОСТРОЙ  Нояб.'!F71:G71,'[12]МЕТАЛЛОСТРОЙ  Дек.'!F71:G71)</f>
        <v>5</v>
      </c>
      <c r="H76" s="47">
        <v>12</v>
      </c>
      <c r="I76" s="49">
        <f>SUM('[1]МЕТАЛЛОСТРОЙ Янв.'!H71:I71,'[2]МЕТАЛЛОСТРОЙ Февр.'!H71:I71,'[3]МЕТАЛЛОСТРОЙ Март'!H71:I71,'[4]МЕТАЛЛОСТРОЙ  Апр.'!H71:I71,'[5]МЕТАЛЛОСТРОЙ Май'!H71:I71,'[6]МЕТАЛЛОСТРОЙ Июнь'!H71:I71,'[7]МЕТАЛЛОСТРОЙ  Июль'!H71:I71,'[8]МЕТАЛЛОСТРОЙ  Авг.'!H71:I71,'[9]МЕТАЛЛОСТРОЙ  Сент.'!H71:I71,'[10]МЕТАЛЛОСТРОЙ  Окт.'!H71:I71+'[11]МЕТАЛЛОСТРОЙ  Нояб.'!H71:I71,'[11]МЕТАЛЛОСТРОЙ  Нояб.'!H71:I71,'[12]МЕТАЛЛОСТРОЙ  Дек.'!H71:I71)</f>
        <v>16</v>
      </c>
      <c r="J76" s="47">
        <v>5</v>
      </c>
      <c r="K76" s="49">
        <f>SUM('[1]МЕТАЛЛОСТРОЙ Янв.'!J71:K71,'[2]МЕТАЛЛОСТРОЙ Февр.'!J71:K71,'[3]МЕТАЛЛОСТРОЙ Март'!J71:K71,'[4]МЕТАЛЛОСТРОЙ  Апр.'!J71:K71,'[5]МЕТАЛЛОСТРОЙ Май'!J71:K71,'[6]МЕТАЛЛОСТРОЙ Июнь'!J71:K71,'[7]МЕТАЛЛОСТРОЙ  Июль'!J71:K71,'[8]МЕТАЛЛОСТРОЙ  Авг.'!J71:K71,'[9]МЕТАЛЛОСТРОЙ  Сент.'!J71:K71,'[10]МЕТАЛЛОСТРОЙ  Окт.'!J71:K71+'[11]МЕТАЛЛОСТРОЙ  Нояб.'!J71:K71,'[11]МЕТАЛЛОСТРОЙ  Нояб.'!J71:K71,'[12]МЕТАЛЛОСТРОЙ  Дек.'!J71:K71)</f>
        <v>9</v>
      </c>
      <c r="L76" s="47"/>
      <c r="M76" s="49">
        <f>SUM('[1]МЕТАЛЛОСТРОЙ Янв.'!L71:M71,'[2]МЕТАЛЛОСТРОЙ Февр.'!L71:M71,'[3]МЕТАЛЛОСТРОЙ Март'!L71:M71,'[4]МЕТАЛЛОСТРОЙ  Апр.'!L71:M71,'[5]МЕТАЛЛОСТРОЙ Май'!L71:M71,'[6]МЕТАЛЛОСТРОЙ Июнь'!L71:M71,'[7]МЕТАЛЛОСТРОЙ  Июль'!L71:M71,'[8]МЕТАЛЛОСТРОЙ  Авг.'!L71:M71,'[9]МЕТАЛЛОСТРОЙ  Сент.'!L71:M71,'[10]МЕТАЛЛОСТРОЙ  Окт.'!L71:M71+'[11]МЕТАЛЛОСТРОЙ  Нояб.'!L71:M71,'[11]МЕТАЛЛОСТРОЙ  Нояб.'!L71:M71,'[12]МЕТАЛЛОСТРОЙ  Дек.'!L71:M71)</f>
        <v>3</v>
      </c>
      <c r="N76" s="47"/>
      <c r="O76" s="49">
        <f>SUM('[1]МЕТАЛЛОСТРОЙ Янв.'!N71:O71,'[2]МЕТАЛЛОСТРОЙ Февр.'!N71:O71,'[3]МЕТАЛЛОСТРОЙ Март'!N71:O71,'[4]МЕТАЛЛОСТРОЙ  Апр.'!N71:O71,'[5]МЕТАЛЛОСТРОЙ Май'!N71:O71,'[6]МЕТАЛЛОСТРОЙ Июнь'!N71:O71,'[7]МЕТАЛЛОСТРОЙ  Июль'!N71:O71,'[8]МЕТАЛЛОСТРОЙ  Авг.'!N71:O71,'[9]МЕТАЛЛОСТРОЙ  Сент.'!N71:O71,'[10]МЕТАЛЛОСТРОЙ  Окт.'!N71:O71+'[11]МЕТАЛЛОСТРОЙ  Нояб.'!N71:O71,'[11]МЕТАЛЛОСТРОЙ  Нояб.'!N71:O71,'[12]МЕТАЛЛОСТРОЙ  Дек.'!N71:O71)</f>
        <v>15</v>
      </c>
      <c r="P76" s="47"/>
      <c r="Q76" s="49">
        <f>SUM('[1]МЕТАЛЛОСТРОЙ Янв.'!P71:Q71,'[2]МЕТАЛЛОСТРОЙ Февр.'!P71:Q71,'[3]МЕТАЛЛОСТРОЙ Март'!P71:Q71,'[4]МЕТАЛЛОСТРОЙ  Апр.'!P71:Q71,'[5]МЕТАЛЛОСТРОЙ Май'!P71:Q71,'[6]МЕТАЛЛОСТРОЙ Июнь'!P71:Q71,'[7]МЕТАЛЛОСТРОЙ  Июль'!P71:Q71,'[8]МЕТАЛЛОСТРОЙ  Авг.'!P71:Q71,'[9]МЕТАЛЛОСТРОЙ  Сент.'!P71:Q71,'[10]МЕТАЛЛОСТРОЙ  Окт.'!P71:Q71+'[11]МЕТАЛЛОСТРОЙ  Нояб.'!P71:Q71,'[11]МЕТАЛЛОСТРОЙ  Нояб.'!P71:Q71,'[12]МЕТАЛЛОСТРОЙ  Дек.'!P71:Q71)</f>
        <v>2</v>
      </c>
      <c r="R76" s="47">
        <v>12</v>
      </c>
      <c r="S76" s="49">
        <f>SUM('[1]МЕТАЛЛОСТРОЙ Янв.'!R71:S71,'[2]МЕТАЛЛОСТРОЙ Февр.'!R71:S71,'[3]МЕТАЛЛОСТРОЙ Март'!R71:S71,'[4]МЕТАЛЛОСТРОЙ  Апр.'!R71:S71,'[5]МЕТАЛЛОСТРОЙ Май'!R71:S71,'[6]МЕТАЛЛОСТРОЙ Июнь'!R71:S71,'[7]МЕТАЛЛОСТРОЙ  Июль'!R71:S71,'[8]МЕТАЛЛОСТРОЙ  Авг.'!R71:S71,'[9]МЕТАЛЛОСТРОЙ  Сент.'!R71:S71,'[10]МЕТАЛЛОСТРОЙ  Окт.'!R71:S71+'[11]МЕТАЛЛОСТРОЙ  Нояб.'!R71:S71,'[11]МЕТАЛЛОСТРОЙ  Нояб.'!R71:S71,'[12]МЕТАЛЛОСТРОЙ  Дек.'!R71:S71)</f>
        <v>15</v>
      </c>
      <c r="T76" s="47"/>
      <c r="U76" s="49">
        <f>SUM('[1]МЕТАЛЛОСТРОЙ Янв.'!T71:U71,'[2]МЕТАЛЛОСТРОЙ Февр.'!T71:U71,'[3]МЕТАЛЛОСТРОЙ Март'!T71:U71,'[4]МЕТАЛЛОСТРОЙ  Апр.'!T71:U71,'[5]МЕТАЛЛОСТРОЙ Май'!T71:U71,'[6]МЕТАЛЛОСТРОЙ Июнь'!T71:U71,'[7]МЕТАЛЛОСТРОЙ  Июль'!T71:U71,'[8]МЕТАЛЛОСТРОЙ  Авг.'!T71:U71,'[9]МЕТАЛЛОСТРОЙ  Сент.'!T71:U71,'[10]МЕТАЛЛОСТРОЙ  Окт.'!T71:U71+'[11]МЕТАЛЛОСТРОЙ  Нояб.'!T71:U71,'[11]МЕТАЛЛОСТРОЙ  Нояб.'!T71:U71,'[12]МЕТАЛЛОСТРОЙ  Дек.'!T71:U71)</f>
        <v>1</v>
      </c>
      <c r="V76" s="47"/>
      <c r="W76" s="49">
        <f>SUM('[1]МЕТАЛЛОСТРОЙ Янв.'!V71:W71,'[2]МЕТАЛЛОСТРОЙ Февр.'!V71:W71,'[3]МЕТАЛЛОСТРОЙ Март'!V71:W71,'[4]МЕТАЛЛОСТРОЙ  Апр.'!V71:W71,'[5]МЕТАЛЛОСТРОЙ Май'!V71:W71,'[6]МЕТАЛЛОСТРОЙ Июнь'!V71:W71,'[7]МЕТАЛЛОСТРОЙ  Июль'!V71:W71,'[8]МЕТАЛЛОСТРОЙ  Авг.'!V71:W71,'[9]МЕТАЛЛОСТРОЙ  Сент.'!V71:W71,'[10]МЕТАЛЛОСТРОЙ  Окт.'!V71:W71+'[11]МЕТАЛЛОСТРОЙ  Нояб.'!V71:W71,'[11]МЕТАЛЛОСТРОЙ  Нояб.'!V71:W71,'[12]МЕТАЛЛОСТРОЙ  Дек.'!V71:W71)</f>
        <v>3</v>
      </c>
      <c r="X76" s="47">
        <v>12</v>
      </c>
      <c r="Y76" s="49">
        <f>SUM('[1]МЕТАЛЛОСТРОЙ Янв.'!X71:Y71,'[2]МЕТАЛЛОСТРОЙ Февр.'!X71:Y71,'[3]МЕТАЛЛОСТРОЙ Март'!X71:Y71,'[4]МЕТАЛЛОСТРОЙ  Апр.'!X71:Y71,'[5]МЕТАЛЛОСТРОЙ Май'!X71:Y71,'[6]МЕТАЛЛОСТРОЙ Июнь'!X71:Y71,'[7]МЕТАЛЛОСТРОЙ  Июль'!X71:Y71,'[8]МЕТАЛЛОСТРОЙ  Авг.'!X71:Y71,'[9]МЕТАЛЛОСТРОЙ  Сент.'!X71:Y71,'[10]МЕТАЛЛОСТРОЙ  Окт.'!X71:Y71+'[11]МЕТАЛЛОСТРОЙ  Нояб.'!X71:Y71,'[11]МЕТАЛЛОСТРОЙ  Нояб.'!X71:Y71,'[12]МЕТАЛЛОСТРОЙ  Дек.'!X71:Y71)</f>
        <v>21</v>
      </c>
      <c r="Z76" s="47"/>
      <c r="AA76" s="49">
        <f>SUM('[1]МЕТАЛЛОСТРОЙ Янв.'!Z71:AA71,'[2]МЕТАЛЛОСТРОЙ Февр.'!Z71:AA71,'[3]МЕТАЛЛОСТРОЙ Март'!Z71:AA71,'[4]МЕТАЛЛОСТРОЙ  Апр.'!Z71:AA71,'[5]МЕТАЛЛОСТРОЙ Май'!Z71:AA71,'[6]МЕТАЛЛОСТРОЙ Июнь'!Z71:AA71,'[7]МЕТАЛЛОСТРОЙ  Июль'!Z71:AA71,'[8]МЕТАЛЛОСТРОЙ  Авг.'!Z71:AA71,'[9]МЕТАЛЛОСТРОЙ  Сент.'!Z71:AA71,'[10]МЕТАЛЛОСТРОЙ  Окт.'!Z71:AA71+'[11]МЕТАЛЛОСТРОЙ  Нояб.'!Z71:AA71,'[11]МЕТАЛЛОСТРОЙ  Нояб.'!Z71:AA71,'[12]МЕТАЛЛОСТРОЙ  Дек.'!Z71:AA71)</f>
        <v>5</v>
      </c>
      <c r="AB76" s="47">
        <v>6</v>
      </c>
      <c r="AC76" s="49">
        <f>SUM('[1]МЕТАЛЛОСТРОЙ Янв.'!AB71:AC71,'[2]МЕТАЛЛОСТРОЙ Февр.'!AB71:AC71,'[3]МЕТАЛЛОСТРОЙ Март'!AB71:AC71,'[4]МЕТАЛЛОСТРОЙ  Апр.'!AB71:AC71,'[5]МЕТАЛЛОСТРОЙ Май'!AB71:AC71,'[6]МЕТАЛЛОСТРОЙ Июнь'!AB71:AC71,'[7]МЕТАЛЛОСТРОЙ  Июль'!AB71:AC71,'[8]МЕТАЛЛОСТРОЙ  Авг.'!AB71:AC71,'[9]МЕТАЛЛОСТРОЙ  Сент.'!AB71:AC71,'[10]МЕТАЛЛОСТРОЙ  Окт.'!AB71:AC71+'[11]МЕТАЛЛОСТРОЙ  Нояб.'!AB71:AC71,'[11]МЕТАЛЛОСТРОЙ  Нояб.'!AB71:AC71,'[12]МЕТАЛЛОСТРОЙ  Дек.'!AB71:AC71)</f>
        <v>2</v>
      </c>
      <c r="AD76" s="47"/>
      <c r="AE76" s="49">
        <f>SUM('[1]МЕТАЛЛОСТРОЙ Янв.'!AD71:AE71,'[2]МЕТАЛЛОСТРОЙ Февр.'!AD71:AE71,'[3]МЕТАЛЛОСТРОЙ Март'!AD71:AE71,'[4]МЕТАЛЛОСТРОЙ  Апр.'!AD71:AE71,'[5]МЕТАЛЛОСТРОЙ Май'!AD71:AE71,'[6]МЕТАЛЛОСТРОЙ Июнь'!AD71:AE71,'[7]МЕТАЛЛОСТРОЙ  Июль'!AD71:AE71,'[8]МЕТАЛЛОСТРОЙ  Авг.'!AD71:AE71,'[9]МЕТАЛЛОСТРОЙ  Сент.'!AD71:AE71,'[10]МЕТАЛЛОСТРОЙ  Окт.'!AD71:AE71+'[11]МЕТАЛЛОСТРОЙ  Нояб.'!AD71:AE71,'[11]МЕТАЛЛОСТРОЙ  Нояб.'!AD71:AE71,'[12]МЕТАЛЛОСТРОЙ  Дек.'!AD71:AE71)</f>
        <v>3</v>
      </c>
      <c r="AF76" s="47">
        <v>6</v>
      </c>
      <c r="AG76" s="49">
        <f>SUM('[1]МЕТАЛЛОСТРОЙ Янв.'!AF71:AG71,'[2]МЕТАЛЛОСТРОЙ Февр.'!AF71:AG71,'[3]МЕТАЛЛОСТРОЙ Март'!AF71:AG71,'[4]МЕТАЛЛОСТРОЙ  Апр.'!AF71:AG71,'[5]МЕТАЛЛОСТРОЙ Май'!AF71:AG71,'[6]МЕТАЛЛОСТРОЙ Июнь'!AF71:AG71,'[7]МЕТАЛЛОСТРОЙ  Июль'!AF71:AG71,'[8]МЕТАЛЛОСТРОЙ  Авг.'!AF71:AG71,'[9]МЕТАЛЛОСТРОЙ  Сент.'!AF71:AG71,'[10]МЕТАЛЛОСТРОЙ  Окт.'!AF71:AG71+'[11]МЕТАЛЛОСТРОЙ  Нояб.'!AF71:AG71,'[11]МЕТАЛЛОСТРОЙ  Нояб.'!AF71:AG71,'[12]МЕТАЛЛОСТРОЙ  Дек.'!AF71:AG71)</f>
        <v>8</v>
      </c>
      <c r="AH76" s="47"/>
      <c r="AI76" s="49">
        <f>SUM('[1]МЕТАЛЛОСТРОЙ Янв.'!AH71:AI71,'[2]МЕТАЛЛОСТРОЙ Февр.'!AH71:AI71,'[3]МЕТАЛЛОСТРОЙ Март'!AH71:AI71,'[4]МЕТАЛЛОСТРОЙ  Апр.'!AH71:AI71,'[5]МЕТАЛЛОСТРОЙ Май'!AH71:AI71,'[6]МЕТАЛЛОСТРОЙ Июнь'!AH71:AI71,'[7]МЕТАЛЛОСТРОЙ  Июль'!AH71:AI71,'[8]МЕТАЛЛОСТРОЙ  Авг.'!AH71:AI71,'[9]МЕТАЛЛОСТРОЙ  Сент.'!AH71:AI71,'[10]МЕТАЛЛОСТРОЙ  Окт.'!AH71:AI71+'[11]МЕТАЛЛОСТРОЙ  Нояб.'!AH71:AI71,'[11]МЕТАЛЛОСТРОЙ  Нояб.'!AH71:AI71,'[12]МЕТАЛЛОСТРОЙ  Дек.'!AH71:AI71)</f>
        <v>3</v>
      </c>
      <c r="AJ76" s="47"/>
      <c r="AK76" s="49">
        <f>SUM('[1]МЕТАЛЛОСТРОЙ Янв.'!AJ71:AK71,'[2]МЕТАЛЛОСТРОЙ Февр.'!AJ71:AK71,'[3]МЕТАЛЛОСТРОЙ Март'!AJ71:AK71,'[4]МЕТАЛЛОСТРОЙ  Апр.'!AJ71:AK71,'[5]МЕТАЛЛОСТРОЙ Май'!AJ71:AK71,'[6]МЕТАЛЛОСТРОЙ Июнь'!AJ71:AK71,'[7]МЕТАЛЛОСТРОЙ  Июль'!AJ71:AK71,'[8]МЕТАЛЛОСТРОЙ  Авг.'!AJ71:AK71,'[9]МЕТАЛЛОСТРОЙ  Сент.'!AJ71:AK71,'[10]МЕТАЛЛОСТРОЙ  Окт.'!AJ71:AK71+'[11]МЕТАЛЛОСТРОЙ  Нояб.'!AJ71:AK71,'[11]МЕТАЛЛОСТРОЙ  Нояб.'!AJ71:AK71,'[12]МЕТАЛЛОСТРОЙ  Дек.'!AJ71:AK71)</f>
        <v>2</v>
      </c>
      <c r="AL76" s="47"/>
      <c r="AM76" s="49">
        <f>SUM('[1]МЕТАЛЛОСТРОЙ Янв.'!AL71:AM71,'[2]МЕТАЛЛОСТРОЙ Февр.'!AL71:AM71,'[3]МЕТАЛЛОСТРОЙ Март'!AL71:AM71,'[4]МЕТАЛЛОСТРОЙ  Апр.'!AL71:AM71,'[5]МЕТАЛЛОСТРОЙ Май'!AL71:AM71,'[6]МЕТАЛЛОСТРОЙ Июнь'!AL71:AM71,'[7]МЕТАЛЛОСТРОЙ  Июль'!AL71:AM71,'[8]МЕТАЛЛОСТРОЙ  Авг.'!AL71:AM71,'[9]МЕТАЛЛОСТРОЙ  Сент.'!AL71:AM71,'[10]МЕТАЛЛОСТРОЙ  Окт.'!AL71:AM71+'[11]МЕТАЛЛОСТРОЙ  Нояб.'!AL71:AM71,'[11]МЕТАЛЛОСТРОЙ  Нояб.'!AL71:AM71,'[12]МЕТАЛЛОСТРОЙ  Дек.'!AL71:AM71)</f>
        <v>142</v>
      </c>
      <c r="AN76" s="47"/>
      <c r="AO76" s="49">
        <f>SUM('[1]МЕТАЛЛОСТРОЙ Янв.'!AN71:AO71,'[2]МЕТАЛЛОСТРОЙ Февр.'!AN71:AO71,'[3]МЕТАЛЛОСТРОЙ Март'!AN71:AO71,'[4]МЕТАЛЛОСТРОЙ  Апр.'!AN71:AO71,'[5]МЕТАЛЛОСТРОЙ Май'!AN71:AO71,'[6]МЕТАЛЛОСТРОЙ Июнь'!AN71:AO71,'[7]МЕТАЛЛОСТРОЙ  Июль'!AN71:AO71,'[8]МЕТАЛЛОСТРОЙ  Авг.'!AN71:AO71,'[9]МЕТАЛЛОСТРОЙ  Сент.'!AN71:AO71,'[10]МЕТАЛЛОСТРОЙ  Окт.'!AN71:AO71+'[11]МЕТАЛЛОСТРОЙ  Нояб.'!AN71:AO71,'[11]МЕТАЛЛОСТРОЙ  Нояб.'!AN71:AO71,'[12]МЕТАЛЛОСТРОЙ  Дек.'!AN71:AO71)</f>
        <v>5</v>
      </c>
      <c r="AP76" s="47"/>
      <c r="AQ76" s="49">
        <f>SUM('[1]МЕТАЛЛОСТРОЙ Янв.'!AP71:AQ71,'[2]МЕТАЛЛОСТРОЙ Февр.'!AP71:AQ71,'[3]МЕТАЛЛОСТРОЙ Март'!AP71:AQ71,'[4]МЕТАЛЛОСТРОЙ  Апр.'!AP71:AQ71,'[5]МЕТАЛЛОСТРОЙ Май'!AP71:AQ71,'[6]МЕТАЛЛОСТРОЙ Июнь'!AP71:AQ71,'[7]МЕТАЛЛОСТРОЙ  Июль'!AP71:AQ71,'[8]МЕТАЛЛОСТРОЙ  Авг.'!AP71:AQ71,'[9]МЕТАЛЛОСТРОЙ  Сент.'!AP71:AQ71,'[10]МЕТАЛЛОСТРОЙ  Окт.'!AP71:AQ71+'[11]МЕТАЛЛОСТРОЙ  Нояб.'!AP71:AQ71,'[11]МЕТАЛЛОСТРОЙ  Нояб.'!AP71:AQ71,'[12]МЕТАЛЛОСТРОЙ  Дек.'!AP71:AQ71)</f>
        <v>6</v>
      </c>
      <c r="AR76" s="47">
        <v>3</v>
      </c>
      <c r="AS76" s="49">
        <f>SUM('[1]МЕТАЛЛОСТРОЙ Янв.'!AR71:AS71,'[2]МЕТАЛЛОСТРОЙ Февр.'!AR71:AS71,'[3]МЕТАЛЛОСТРОЙ Март'!AR71:AS71,'[4]МЕТАЛЛОСТРОЙ  Апр.'!AR71:AS71,'[5]МЕТАЛЛОСТРОЙ Май'!AR71:AS71,'[6]МЕТАЛЛОСТРОЙ Июнь'!AR71:AS71,'[7]МЕТАЛЛОСТРОЙ  Июль'!AR71:AS71,'[8]МЕТАЛЛОСТРОЙ  Авг.'!AR71:AS71,'[9]МЕТАЛЛОСТРОЙ  Сент.'!AR71:AS71,'[10]МЕТАЛЛОСТРОЙ  Окт.'!AR71:AS71+'[11]МЕТАЛЛОСТРОЙ  Нояб.'!AR71:AS71,'[11]МЕТАЛЛОСТРОЙ  Нояб.'!AR71:AS71,'[12]МЕТАЛЛОСТРОЙ  Дек.'!AR71:AS71)</f>
        <v>10</v>
      </c>
      <c r="AT76" s="47">
        <v>18</v>
      </c>
      <c r="AU76" s="49">
        <f>SUM('[1]МЕТАЛЛОСТРОЙ Янв.'!AT71:AU71,'[2]МЕТАЛЛОСТРОЙ Февр.'!AT71:AU71,'[3]МЕТАЛЛОСТРОЙ Март'!AT71:AU71,'[4]МЕТАЛЛОСТРОЙ  Апр.'!AT71:AU71,'[5]МЕТАЛЛОСТРОЙ Май'!AT71:AU71,'[6]МЕТАЛЛОСТРОЙ Июнь'!AT71:AU71,'[7]МЕТАЛЛОСТРОЙ  Июль'!AT71:AU71,'[8]МЕТАЛЛОСТРОЙ  Авг.'!AT71:AU71,'[9]МЕТАЛЛОСТРОЙ  Сент.'!AT71:AU71,'[10]МЕТАЛЛОСТРОЙ  Окт.'!AT71:AU71+'[11]МЕТАЛЛОСТРОЙ  Нояб.'!AT71:AU71,'[11]МЕТАЛЛОСТРОЙ  Нояб.'!AT71:AU71,'[12]МЕТАЛЛОСТРОЙ  Дек.'!AT71:AU71)</f>
        <v>21</v>
      </c>
      <c r="AV76" s="47">
        <v>2</v>
      </c>
      <c r="AW76" s="49">
        <f>SUM('[1]МЕТАЛЛОСТРОЙ Янв.'!AV71:AW71,'[2]МЕТАЛЛОСТРОЙ Февр.'!AV71:AW71,'[3]МЕТАЛЛОСТРОЙ Март'!AV71:AW71,'[4]МЕТАЛЛОСТРОЙ  Апр.'!AV71:AW71,'[5]МЕТАЛЛОСТРОЙ Май'!AV71:AW71,'[6]МЕТАЛЛОСТРОЙ Июнь'!AV71:AW71,'[7]МЕТАЛЛОСТРОЙ  Июль'!AV71:AW71,'[8]МЕТАЛЛОСТРОЙ  Авг.'!AV71:AW71,'[9]МЕТАЛЛОСТРОЙ  Сент.'!AV71:AW71,'[10]МЕТАЛЛОСТРОЙ  Окт.'!AV71:AW71+'[11]МЕТАЛЛОСТРОЙ  Нояб.'!AV71:AW71,'[11]МЕТАЛЛОСТРОЙ  Нояб.'!AV71:AW71,'[12]МЕТАЛЛОСТРОЙ  Дек.'!AV71:AW71)</f>
        <v>2</v>
      </c>
      <c r="AX76" s="47">
        <v>6</v>
      </c>
      <c r="AY76" s="49">
        <f>SUM('[1]МЕТАЛЛОСТРОЙ Янв.'!AX71:AY71,'[2]МЕТАЛЛОСТРОЙ Февр.'!AX71:AY71,'[3]МЕТАЛЛОСТРОЙ Март'!AX71:AY71,'[4]МЕТАЛЛОСТРОЙ  Апр.'!AX71:AY71,'[5]МЕТАЛЛОСТРОЙ Май'!AX71:AY71,'[6]МЕТАЛЛОСТРОЙ Июнь'!AX71:AY71,'[7]МЕТАЛЛОСТРОЙ  Июль'!AX71:AY71,'[8]МЕТАЛЛОСТРОЙ  Авг.'!AX71:AY71,'[9]МЕТАЛЛОСТРОЙ  Сент.'!AX71:AY71,'[10]МЕТАЛЛОСТРОЙ  Окт.'!AX71:AY71+'[11]МЕТАЛЛОСТРОЙ  Нояб.'!AX71:AY71,'[11]МЕТАЛЛОСТРОЙ  Нояб.'!AX71:AY71,'[12]МЕТАЛЛОСТРОЙ  Дек.'!AX71:AY71)</f>
        <v>9</v>
      </c>
      <c r="AZ76" s="47"/>
      <c r="BA76" s="49">
        <f>SUM('[1]МЕТАЛЛОСТРОЙ Янв.'!AZ71:BA71,'[2]МЕТАЛЛОСТРОЙ Февр.'!AZ71:BA71,'[3]МЕТАЛЛОСТРОЙ Март'!AZ71:BA71,'[4]МЕТАЛЛОСТРОЙ  Апр.'!AZ71:BA71,'[5]МЕТАЛЛОСТРОЙ Май'!AZ71:BA71,'[6]МЕТАЛЛОСТРОЙ Июнь'!AZ71:BA71,'[7]МЕТАЛЛОСТРОЙ  Июль'!AZ71:BA71,'[8]МЕТАЛЛОСТРОЙ  Авг.'!AZ71:BA71,'[9]МЕТАЛЛОСТРОЙ  Сент.'!AZ71:BA71,'[10]МЕТАЛЛОСТРОЙ  Окт.'!AZ71:BA71+'[11]МЕТАЛЛОСТРОЙ  Нояб.'!AZ71:BA71,'[11]МЕТАЛЛОСТРОЙ  Нояб.'!AZ71:BA71,'[12]МЕТАЛЛОСТРОЙ  Дек.'!AZ71:BA71)</f>
        <v>2</v>
      </c>
      <c r="BB76" s="47"/>
      <c r="BC76" s="49">
        <f>SUM('[1]МЕТАЛЛОСТРОЙ Янв.'!BB71:BC71,'[2]МЕТАЛЛОСТРОЙ Февр.'!BB71:BC71,'[3]МЕТАЛЛОСТРОЙ Март'!BB71:BC71,'[4]МЕТАЛЛОСТРОЙ  Апр.'!BB71:BC71,'[5]МЕТАЛЛОСТРОЙ Май'!BB71:BC71,'[6]МЕТАЛЛОСТРОЙ Июнь'!BB71:BC71,'[7]МЕТАЛЛОСТРОЙ  Июль'!BB71:BC71,'[8]МЕТАЛЛОСТРОЙ  Авг.'!BB71:BC71,'[9]МЕТАЛЛОСТРОЙ  Сент.'!BB71:BC71,'[10]МЕТАЛЛОСТРОЙ  Окт.'!BB71:BC71+'[11]МЕТАЛЛОСТРОЙ  Нояб.'!BB71:BC71,'[11]МЕТАЛЛОСТРОЙ  Нояб.'!BB71:BC71,'[12]МЕТАЛЛОСТРОЙ  Дек.'!BB71:BC71)</f>
        <v>4</v>
      </c>
      <c r="BD76" s="47"/>
      <c r="BE76" s="49">
        <f>SUM('[1]МЕТАЛЛОСТРОЙ Янв.'!BD71:BE71,'[2]МЕТАЛЛОСТРОЙ Февр.'!BD71:BE71,'[3]МЕТАЛЛОСТРОЙ Март'!BD71:BE71,'[4]МЕТАЛЛОСТРОЙ  Апр.'!BD71:BE71,'[5]МЕТАЛЛОСТРОЙ Май'!BD71:BE71,'[6]МЕТАЛЛОСТРОЙ Июнь'!BD71:BE71,'[7]МЕТАЛЛОСТРОЙ  Июль'!BD71:BE71,'[8]МЕТАЛЛОСТРОЙ  Авг.'!BD71:BE71,'[9]МЕТАЛЛОСТРОЙ  Сент.'!BD71:BE71,'[10]МЕТАЛЛОСТРОЙ  Окт.'!BD71:BE71+'[11]МЕТАЛЛОСТРОЙ  Нояб.'!BD71:BE71,'[11]МЕТАЛЛОСТРОЙ  Нояб.'!BD71:BE71,'[12]МЕТАЛЛОСТРОЙ  Дек.'!BD71:BE71)</f>
        <v>0</v>
      </c>
      <c r="BF76" s="47">
        <v>12</v>
      </c>
      <c r="BG76" s="49">
        <f>SUM('[1]МЕТАЛЛОСТРОЙ Янв.'!BF71:BG71,'[2]МЕТАЛЛОСТРОЙ Февр.'!BF71:BG71,'[3]МЕТАЛЛОСТРОЙ Март'!BF71:BG71,'[4]МЕТАЛЛОСТРОЙ  Апр.'!BF71:BG71,'[5]МЕТАЛЛОСТРОЙ Май'!BF71:BG71,'[6]МЕТАЛЛОСТРОЙ Июнь'!BF71:BG71,'[7]МЕТАЛЛОСТРОЙ  Июль'!BF71:BG71,'[8]МЕТАЛЛОСТРОЙ  Авг.'!BF71:BG71,'[9]МЕТАЛЛОСТРОЙ  Сент.'!BF71:BG71,'[10]МЕТАЛЛОСТРОЙ  Окт.'!BF71:BG71+'[11]МЕТАЛЛОСТРОЙ  Нояб.'!BF71:BG71,'[11]МЕТАЛЛОСТРОЙ  Нояб.'!BF71:BG71,'[12]МЕТАЛЛОСТРОЙ  Дек.'!BF71:BG71)</f>
        <v>7</v>
      </c>
      <c r="BH76" s="47">
        <v>8</v>
      </c>
      <c r="BI76" s="49">
        <f>SUM('[1]МЕТАЛЛОСТРОЙ Янв.'!BH71:BI71,'[2]МЕТАЛЛОСТРОЙ Февр.'!BH71:BI71,'[3]МЕТАЛЛОСТРОЙ Март'!BH71:BI71,'[4]МЕТАЛЛОСТРОЙ  Апр.'!BH71:BI71,'[5]МЕТАЛЛОСТРОЙ Май'!BH71:BI71,'[6]МЕТАЛЛОСТРОЙ Июнь'!BH71:BI71,'[7]МЕТАЛЛОСТРОЙ  Июль'!BH71:BI71,'[8]МЕТАЛЛОСТРОЙ  Авг.'!BH71:BI71,'[9]МЕТАЛЛОСТРОЙ  Сент.'!BH71:BI71,'[10]МЕТАЛЛОСТРОЙ  Окт.'!BH71:BI71+'[11]МЕТАЛЛОСТРОЙ  Нояб.'!BH71:BI71,'[11]МЕТАЛЛОСТРОЙ  Нояб.'!BH71:BI71,'[12]МЕТАЛЛОСТРОЙ  Дек.'!BH71:BI71)</f>
        <v>8</v>
      </c>
      <c r="BJ76" s="47">
        <v>2</v>
      </c>
      <c r="BK76" s="49">
        <f>SUM('[1]МЕТАЛЛОСТРОЙ Янв.'!BJ71:BK71,'[2]МЕТАЛЛОСТРОЙ Февр.'!BJ71:BK71,'[3]МЕТАЛЛОСТРОЙ Март'!BJ71:BK71,'[4]МЕТАЛЛОСТРОЙ  Апр.'!BJ71:BK71,'[5]МЕТАЛЛОСТРОЙ Май'!BJ71:BK71,'[6]МЕТАЛЛОСТРОЙ Июнь'!BJ71:BK71,'[7]МЕТАЛЛОСТРОЙ  Июль'!BJ71:BK71,'[8]МЕТАЛЛОСТРОЙ  Авг.'!BJ71:BK71,'[9]МЕТАЛЛОСТРОЙ  Сент.'!BJ71:BK71,'[10]МЕТАЛЛОСТРОЙ  Окт.'!BJ71:BK71+'[11]МЕТАЛЛОСТРОЙ  Нояб.'!BJ71:BK71,'[11]МЕТАЛЛОСТРОЙ  Нояб.'!BJ71:BK71,'[12]МЕТАЛЛОСТРОЙ  Дек.'!BJ71:BK71)</f>
        <v>3</v>
      </c>
      <c r="BL76" s="47">
        <v>3</v>
      </c>
      <c r="BM76" s="49">
        <f>SUM('[1]МЕТАЛЛОСТРОЙ Янв.'!BL71:BM71,'[2]МЕТАЛЛОСТРОЙ Февр.'!BL71:BM71,'[3]МЕТАЛЛОСТРОЙ Март'!BL71:BM71,'[4]МЕТАЛЛОСТРОЙ  Апр.'!BL71:BM71,'[5]МЕТАЛЛОСТРОЙ Май'!BL71:BM71,'[6]МЕТАЛЛОСТРОЙ Июнь'!BL71:BM71,'[7]МЕТАЛЛОСТРОЙ  Июль'!BL71:BM71,'[8]МЕТАЛЛОСТРОЙ  Авг.'!BL71:BM71,'[9]МЕТАЛЛОСТРОЙ  Сент.'!BL71:BM71,'[10]МЕТАЛЛОСТРОЙ  Окт.'!BL71:BM71+'[11]МЕТАЛЛОСТРОЙ  Нояб.'!BL71:BM71,'[11]МЕТАЛЛОСТРОЙ  Нояб.'!BL71:BM71,'[12]МЕТАЛЛОСТРОЙ  Дек.'!BL71:BM71)</f>
        <v>4</v>
      </c>
      <c r="BN76" s="47">
        <v>3</v>
      </c>
      <c r="BO76" s="49">
        <f>SUM('[1]МЕТАЛЛОСТРОЙ Янв.'!BN71:BO71,'[2]МЕТАЛЛОСТРОЙ Февр.'!BN71:BO71,'[3]МЕТАЛЛОСТРОЙ Март'!BN71:BO71,'[4]МЕТАЛЛОСТРОЙ  Апр.'!BN71:BO71,'[5]МЕТАЛЛОСТРОЙ Май'!BN71:BO71,'[6]МЕТАЛЛОСТРОЙ Июнь'!BN71:BO71,'[7]МЕТАЛЛОСТРОЙ  Июль'!BN71:BO71,'[8]МЕТАЛЛОСТРОЙ  Авг.'!BN71:BO71,'[9]МЕТАЛЛОСТРОЙ  Сент.'!BN71:BO71,'[10]МЕТАЛЛОСТРОЙ  Окт.'!BN71:BO71+'[11]МЕТАЛЛОСТРОЙ  Нояб.'!BN71:BO71,'[11]МЕТАЛЛОСТРОЙ  Нояб.'!BN71:BO71,'[12]МЕТАЛЛОСТРОЙ  Дек.'!BN71:BO71)</f>
        <v>6</v>
      </c>
      <c r="BP76" s="47">
        <v>3</v>
      </c>
      <c r="BQ76" s="49">
        <f>SUM('[1]МЕТАЛЛОСТРОЙ Янв.'!BP71:BQ71,'[2]МЕТАЛЛОСТРОЙ Февр.'!BP71:BQ71,'[3]МЕТАЛЛОСТРОЙ Март'!BP71:BQ71,'[4]МЕТАЛЛОСТРОЙ  Апр.'!BP71:BQ71,'[5]МЕТАЛЛОСТРОЙ Май'!BP71:BQ71,'[6]МЕТАЛЛОСТРОЙ Июнь'!BP71:BQ71,'[7]МЕТАЛЛОСТРОЙ  Июль'!BP71:BQ71,'[8]МЕТАЛЛОСТРОЙ  Авг.'!BP71:BQ71,'[9]МЕТАЛЛОСТРОЙ  Сент.'!BP71:BQ71,'[10]МЕТАЛЛОСТРОЙ  Окт.'!BP71:BQ71+'[11]МЕТАЛЛОСТРОЙ  Нояб.'!BP71:BQ71,'[11]МЕТАЛЛОСТРОЙ  Нояб.'!BP71:BQ71,'[12]МЕТАЛЛОСТРОЙ  Дек.'!BP71:BQ71)</f>
        <v>7</v>
      </c>
      <c r="BR76" s="47">
        <v>4</v>
      </c>
      <c r="BS76" s="49">
        <f>SUM('[1]МЕТАЛЛОСТРОЙ Янв.'!BR71:BS71,'[2]МЕТАЛЛОСТРОЙ Февр.'!BR71:BS71,'[3]МЕТАЛЛОСТРОЙ Март'!BR71:BS71,'[4]МЕТАЛЛОСТРОЙ  Апр.'!BR71:BS71,'[5]МЕТАЛЛОСТРОЙ Май'!BR71:BS71,'[6]МЕТАЛЛОСТРОЙ Июнь'!BR71:BS71,'[7]МЕТАЛЛОСТРОЙ  Июль'!BR71:BS71,'[8]МЕТАЛЛОСТРОЙ  Авг.'!BR71:BS71,'[9]МЕТАЛЛОСТРОЙ  Сент.'!BR71:BS71,'[10]МЕТАЛЛОСТРОЙ  Окт.'!BR71:BS71+'[11]МЕТАЛЛОСТРОЙ  Нояб.'!BR71:BS71,'[11]МЕТАЛЛОСТРОЙ  Нояб.'!BR71:BS71,'[12]МЕТАЛЛОСТРОЙ  Дек.'!BR71:BS71)</f>
        <v>3</v>
      </c>
      <c r="BT76" s="47">
        <v>7</v>
      </c>
      <c r="BU76" s="49">
        <f>SUM('[1]МЕТАЛЛОСТРОЙ Янв.'!BT71:BU71,'[2]МЕТАЛЛОСТРОЙ Февр.'!BT71:BU71,'[3]МЕТАЛЛОСТРОЙ Март'!BT71:BU71,'[4]МЕТАЛЛОСТРОЙ  Апр.'!BT71:BU71,'[5]МЕТАЛЛОСТРОЙ Май'!BT71:BU71,'[6]МЕТАЛЛОСТРОЙ Июнь'!BT71:BU71,'[7]МЕТАЛЛОСТРОЙ  Июль'!BT71:BU71,'[8]МЕТАЛЛОСТРОЙ  Авг.'!BT71:BU71,'[9]МЕТАЛЛОСТРОЙ  Сент.'!BT71:BU71,'[10]МЕТАЛЛОСТРОЙ  Окт.'!BT71:BU71+'[11]МЕТАЛЛОСТРОЙ  Нояб.'!BT71:BU71,'[11]МЕТАЛЛОСТРОЙ  Нояб.'!BT71:BU71,'[12]МЕТАЛЛОСТРОЙ  Дек.'!BT71:BU71)</f>
        <v>6</v>
      </c>
      <c r="BV76" s="47">
        <v>3</v>
      </c>
      <c r="BW76" s="49">
        <f>SUM('[1]МЕТАЛЛОСТРОЙ Янв.'!BV71:BW71,'[2]МЕТАЛЛОСТРОЙ Февр.'!BV71:BW71,'[3]МЕТАЛЛОСТРОЙ Март'!BV71:BW71,'[4]МЕТАЛЛОСТРОЙ  Апр.'!BV71:BW71,'[5]МЕТАЛЛОСТРОЙ Май'!BV71:BW71,'[6]МЕТАЛЛОСТРОЙ Июнь'!BV71:BW71,'[7]МЕТАЛЛОСТРОЙ  Июль'!BV71:BW71,'[8]МЕТАЛЛОСТРОЙ  Авг.'!BV71:BW71,'[9]МЕТАЛЛОСТРОЙ  Сент.'!BV71:BW71,'[10]МЕТАЛЛОСТРОЙ  Окт.'!BV71:BW71+'[11]МЕТАЛЛОСТРОЙ  Нояб.'!BV71:BW71,'[11]МЕТАЛЛОСТРОЙ  Нояб.'!BV71:BW71,'[12]МЕТАЛЛОСТРОЙ  Дек.'!BV71:BW71)</f>
        <v>4</v>
      </c>
      <c r="BX76" s="47"/>
      <c r="BY76" s="49">
        <f>SUM('[1]МЕТАЛЛОСТРОЙ Янв.'!BX71:BY71,'[2]МЕТАЛЛОСТРОЙ Февр.'!BX71:BY71,'[3]МЕТАЛЛОСТРОЙ Март'!BX71:BY71,'[4]МЕТАЛЛОСТРОЙ  Апр.'!BX71:BY71,'[5]МЕТАЛЛОСТРОЙ Май'!BX71:BY71,'[6]МЕТАЛЛОСТРОЙ Июнь'!BX71:BY71,'[7]МЕТАЛЛОСТРОЙ  Июль'!BX71:BY71,'[8]МЕТАЛЛОСТРОЙ  Авг.'!BX71:BY71,'[9]МЕТАЛЛОСТРОЙ  Сент.'!BX71:BY71,'[10]МЕТАЛЛОСТРОЙ  Окт.'!BX71:BY71+'[11]МЕТАЛЛОСТРОЙ  Нояб.'!BX71:BY71,'[11]МЕТАЛЛОСТРОЙ  Нояб.'!BX71:BY71,'[12]МЕТАЛЛОСТРОЙ  Дек.'!BX71:BY71)</f>
        <v>3</v>
      </c>
      <c r="BZ76" s="47"/>
      <c r="CA76" s="49">
        <f>SUM('[1]МЕТАЛЛОСТРОЙ Янв.'!BZ71:CA71,'[2]МЕТАЛЛОСТРОЙ Февр.'!BZ71:CA71,'[3]МЕТАЛЛОСТРОЙ Март'!BZ71:CA71,'[4]МЕТАЛЛОСТРОЙ  Апр.'!BZ71:CA71,'[5]МЕТАЛЛОСТРОЙ Май'!BZ71:CA71,'[6]МЕТАЛЛОСТРОЙ Июнь'!BZ71:CA71,'[7]МЕТАЛЛОСТРОЙ  Июль'!BZ71:CA71,'[8]МЕТАЛЛОСТРОЙ  Авг.'!BZ71:CA71,'[9]МЕТАЛЛОСТРОЙ  Сент.'!BZ71:CA71,'[10]МЕТАЛЛОСТРОЙ  Окт.'!BZ71:CA71+'[11]МЕТАЛЛОСТРОЙ  Нояб.'!BZ71:CA71,'[11]МЕТАЛЛОСТРОЙ  Нояб.'!BZ71:CA71,'[12]МЕТАЛЛОСТРОЙ  Дек.'!BZ71:CA71)</f>
        <v>11</v>
      </c>
      <c r="CB76" s="47">
        <v>2</v>
      </c>
      <c r="CC76" s="49">
        <f>SUM('[1]МЕТАЛЛОСТРОЙ Янв.'!CB71:CC71,'[2]МЕТАЛЛОСТРОЙ Февр.'!CB71:CC71,'[3]МЕТАЛЛОСТРОЙ Март'!CB71:CC71,'[4]МЕТАЛЛОСТРОЙ  Апр.'!CB71:CC71,'[5]МЕТАЛЛОСТРОЙ Май'!CB71:CC71,'[6]МЕТАЛЛОСТРОЙ Июнь'!CB71:CC71,'[7]МЕТАЛЛОСТРОЙ  Июль'!CB71:CC71,'[8]МЕТАЛЛОСТРОЙ  Авг.'!CB71:CC71,'[9]МЕТАЛЛОСТРОЙ  Сент.'!CB71:CC71,'[10]МЕТАЛЛОСТРОЙ  Окт.'!CB71:CC71+'[11]МЕТАЛЛОСТРОЙ  Нояб.'!CB71:CC71,'[11]МЕТАЛЛОСТРОЙ  Нояб.'!CB71:CC71,'[12]МЕТАЛЛОСТРОЙ  Дек.'!CB71:CC71)</f>
        <v>3</v>
      </c>
      <c r="CD76" s="47">
        <v>2</v>
      </c>
      <c r="CE76" s="49">
        <f>SUM('[1]МЕТАЛЛОСТРОЙ Янв.'!CD71:CE71,'[2]МЕТАЛЛОСТРОЙ Февр.'!CD71:CE71,'[3]МЕТАЛЛОСТРОЙ Март'!CD71:CE71,'[4]МЕТАЛЛОСТРОЙ  Апр.'!CD71:CE71,'[5]МЕТАЛЛОСТРОЙ Май'!CD71:CE71,'[6]МЕТАЛЛОСТРОЙ Июнь'!CD71:CE71,'[7]МЕТАЛЛОСТРОЙ  Июль'!CD71:CE71,'[8]МЕТАЛЛОСТРОЙ  Авг.'!CD71:CE71,'[9]МЕТАЛЛОСТРОЙ  Сент.'!CD71:CE71,'[10]МЕТАЛЛОСТРОЙ  Окт.'!CD71:CE71+'[11]МЕТАЛЛОСТРОЙ  Нояб.'!CD71:CE71,'[11]МЕТАЛЛОСТРОЙ  Нояб.'!CD71:CE71,'[12]МЕТАЛЛОСТРОЙ  Дек.'!CD71:CE71)</f>
        <v>1</v>
      </c>
      <c r="CF76" s="47"/>
      <c r="CG76" s="49">
        <f>SUM('[1]МЕТАЛЛОСТРОЙ Янв.'!CF71:CG71,'[2]МЕТАЛЛОСТРОЙ Февр.'!CF71:CG71,'[3]МЕТАЛЛОСТРОЙ Март'!CF71:CG71,'[4]МЕТАЛЛОСТРОЙ  Апр.'!CF71:CG71,'[5]МЕТАЛЛОСТРОЙ Май'!CF71:CG71,'[6]МЕТАЛЛОСТРОЙ Июнь'!CF71:CG71,'[7]МЕТАЛЛОСТРОЙ  Июль'!CF71:CG71,'[8]МЕТАЛЛОСТРОЙ  Авг.'!CF71:CG71,'[9]МЕТАЛЛОСТРОЙ  Сент.'!CF71:CG71,'[10]МЕТАЛЛОСТРОЙ  Окт.'!CF71:CG71+'[11]МЕТАЛЛОСТРОЙ  Нояб.'!CF71:CG71,'[11]МЕТАЛЛОСТРОЙ  Нояб.'!CF71:CG71,'[12]МЕТАЛЛОСТРОЙ  Дек.'!CF71:CG71)</f>
        <v>0</v>
      </c>
      <c r="CH76" s="47">
        <v>1</v>
      </c>
      <c r="CI76" s="49">
        <f>SUM('[1]МЕТАЛЛОСТРОЙ Янв.'!CH71:CI71,'[2]МЕТАЛЛОСТРОЙ Февр.'!CH71:CI71,'[3]МЕТАЛЛОСТРОЙ Март'!CH71:CI71,'[4]МЕТАЛЛОСТРОЙ  Апр.'!CH71:CI71,'[5]МЕТАЛЛОСТРОЙ Май'!CH71:CI71,'[6]МЕТАЛЛОСТРОЙ Июнь'!CH71:CI71,'[7]МЕТАЛЛОСТРОЙ  Июль'!CH71:CI71,'[8]МЕТАЛЛОСТРОЙ  Авг.'!CH71:CI71,'[9]МЕТАЛЛОСТРОЙ  Сент.'!CH71:CI71,'[10]МЕТАЛЛОСТРОЙ  Окт.'!CH71:CI71+'[11]МЕТАЛЛОСТРОЙ  Нояб.'!CH71:CI71,'[11]МЕТАЛЛОСТРОЙ  Нояб.'!CH71:CI71,'[12]МЕТАЛЛОСТРОЙ  Дек.'!CH71:CI71)</f>
        <v>3</v>
      </c>
      <c r="CJ76" s="47"/>
      <c r="CK76" s="49">
        <f>SUM('[1]МЕТАЛЛОСТРОЙ Янв.'!CJ71:CK71,'[2]МЕТАЛЛОСТРОЙ Февр.'!CJ71:CK71,'[3]МЕТАЛЛОСТРОЙ Март'!CJ71:CK71,'[4]МЕТАЛЛОСТРОЙ  Апр.'!CJ71:CK71,'[5]МЕТАЛЛОСТРОЙ Май'!CJ71:CK71,'[6]МЕТАЛЛОСТРОЙ Июнь'!CJ71:CK71,'[7]МЕТАЛЛОСТРОЙ  Июль'!CJ71:CK71,'[8]МЕТАЛЛОСТРОЙ  Авг.'!CJ71:CK71,'[9]МЕТАЛЛОСТРОЙ  Сент.'!CJ71:CK71,'[10]МЕТАЛЛОСТРОЙ  Окт.'!CJ71:CK71+'[11]МЕТАЛЛОСТРОЙ  Нояб.'!CJ71:CK71,'[11]МЕТАЛЛОСТРОЙ  Нояб.'!CJ71:CK71,'[12]МЕТАЛЛОСТРОЙ  Дек.'!CJ71:CK71)</f>
        <v>4</v>
      </c>
      <c r="CL76" s="47">
        <v>6</v>
      </c>
      <c r="CM76" s="49">
        <f>SUM('[1]МЕТАЛЛОСТРОЙ Янв.'!CL71:CM71,'[2]МЕТАЛЛОСТРОЙ Февр.'!CL71:CM71,'[3]МЕТАЛЛОСТРОЙ Март'!CL71:CM71,'[4]МЕТАЛЛОСТРОЙ  Апр.'!CL71:CM71,'[5]МЕТАЛЛОСТРОЙ Май'!CL71:CM71,'[6]МЕТАЛЛОСТРОЙ Июнь'!CL71:CM71,'[7]МЕТАЛЛОСТРОЙ  Июль'!CL71:CM71,'[8]МЕТАЛЛОСТРОЙ  Авг.'!CL71:CM71,'[9]МЕТАЛЛОСТРОЙ  Сент.'!CL71:CM71,'[10]МЕТАЛЛОСТРОЙ  Окт.'!CL71:CM71+'[11]МЕТАЛЛОСТРОЙ  Нояб.'!CL71:CM71,'[11]МЕТАЛЛОСТРОЙ  Нояб.'!CL71:CM71,'[12]МЕТАЛЛОСТРОЙ  Дек.'!CL71:CM71)</f>
        <v>13</v>
      </c>
      <c r="CN76" s="47"/>
      <c r="CO76" s="49">
        <f>SUM('[1]МЕТАЛЛОСТРОЙ Янв.'!CN71:CO71,'[2]МЕТАЛЛОСТРОЙ Февр.'!CN71:CO71,'[3]МЕТАЛЛОСТРОЙ Март'!CN71:CO71,'[4]МЕТАЛЛОСТРОЙ  Апр.'!CN71:CO71,'[5]МЕТАЛЛОСТРОЙ Май'!CN71:CO71,'[6]МЕТАЛЛОСТРОЙ Июнь'!CN71:CO71,'[7]МЕТАЛЛОСТРОЙ  Июль'!CN71:CO71,'[8]МЕТАЛЛОСТРОЙ  Авг.'!CN71:CO71,'[9]МЕТАЛЛОСТРОЙ  Сент.'!CN71:CO71,'[10]МЕТАЛЛОСТРОЙ  Окт.'!CN71:CO71+'[11]МЕТАЛЛОСТРОЙ  Нояб.'!CN71:CO71,'[11]МЕТАЛЛОСТРОЙ  Нояб.'!CN71:CO71,'[12]МЕТАЛЛОСТРОЙ  Дек.'!CN71:CO71)</f>
        <v>4</v>
      </c>
      <c r="CQ76" s="94"/>
    </row>
    <row r="77" spans="1:95" ht="15.95" customHeight="1" x14ac:dyDescent="0.25">
      <c r="A77" s="216"/>
      <c r="B77" s="230"/>
      <c r="C77" s="22" t="s">
        <v>5</v>
      </c>
      <c r="D77" s="55">
        <v>3</v>
      </c>
      <c r="E77" s="49">
        <f>SUM('[1]МЕТАЛЛОСТРОЙ Янв.'!D72:E72,'[2]МЕТАЛЛОСТРОЙ Февр.'!D72:E72,'[3]МЕТАЛЛОСТРОЙ Март'!D72:E72,'[4]МЕТАЛЛОСТРОЙ  Апр.'!D72:E72,'[5]МЕТАЛЛОСТРОЙ Май'!D72:E72,'[6]МЕТАЛЛОСТРОЙ Июнь'!D72:E72,'[7]МЕТАЛЛОСТРОЙ  Июль'!D72:E72,'[8]МЕТАЛЛОСТРОЙ  Авг.'!D72:E72,'[9]МЕТАЛЛОСТРОЙ  Сент.'!D72:E72,'[10]МЕТАЛЛОСТРОЙ  Окт.'!D72:E72+'[11]МЕТАЛЛОСТРОЙ  Нояб.'!D72:E72,'[11]МЕТАЛЛОСТРОЙ  Нояб.'!D72:E72,'[12]МЕТАЛЛОСТРОЙ  Дек.'!D72:E72)</f>
        <v>7.3339999999999996</v>
      </c>
      <c r="F77" s="55">
        <v>4.5</v>
      </c>
      <c r="G77" s="49">
        <f>SUM('[1]МЕТАЛЛОСТРОЙ Янв.'!F72:G72,'[2]МЕТАЛЛОСТРОЙ Февр.'!F72:G72,'[3]МЕТАЛЛОСТРОЙ Март'!F72:G72,'[4]МЕТАЛЛОСТРОЙ  Апр.'!F72:G72,'[5]МЕТАЛЛОСТРОЙ Май'!F72:G72,'[6]МЕТАЛЛОСТРОЙ Июнь'!F72:G72,'[7]МЕТАЛЛОСТРОЙ  Июль'!F72:G72,'[8]МЕТАЛЛОСТРОЙ  Авг.'!F72:G72,'[9]МЕТАЛЛОСТРОЙ  Сент.'!F72:G72,'[10]МЕТАЛЛОСТРОЙ  Окт.'!F72:G72+'[11]МЕТАЛЛОСТРОЙ  Нояб.'!F72:G72,'[11]МЕТАЛЛОСТРОЙ  Нояб.'!F72:G72,'[12]МЕТАЛЛОСТРОЙ  Дек.'!F72:G72)</f>
        <v>8.218</v>
      </c>
      <c r="H77" s="55">
        <v>16.2</v>
      </c>
      <c r="I77" s="49">
        <f>SUM('[1]МЕТАЛЛОСТРОЙ Янв.'!H72:I72,'[2]МЕТАЛЛОСТРОЙ Февр.'!H72:I72,'[3]МЕТАЛЛОСТРОЙ Март'!H72:I72,'[4]МЕТАЛЛОСТРОЙ  Апр.'!H72:I72,'[5]МЕТАЛЛОСТРОЙ Май'!H72:I72,'[6]МЕТАЛЛОСТРОЙ Июнь'!H72:I72,'[7]МЕТАЛЛОСТРОЙ  Июль'!H72:I72,'[8]МЕТАЛЛОСТРОЙ  Авг.'!H72:I72,'[9]МЕТАЛЛОСТРОЙ  Сент.'!H72:I72,'[10]МЕТАЛЛОСТРОЙ  Окт.'!H72:I72+'[11]МЕТАЛЛОСТРОЙ  Нояб.'!H72:I72,'[11]МЕТАЛЛОСТРОЙ  Нояб.'!H72:I72,'[12]МЕТАЛЛОСТРОЙ  Дек.'!H72:I72)</f>
        <v>13.317</v>
      </c>
      <c r="J77" s="55">
        <v>7.5</v>
      </c>
      <c r="K77" s="49">
        <f>SUM('[1]МЕТАЛЛОСТРОЙ Янв.'!J72:K72,'[2]МЕТАЛЛОСТРОЙ Февр.'!J72:K72,'[3]МЕТАЛЛОСТРОЙ Март'!J72:K72,'[4]МЕТАЛЛОСТРОЙ  Апр.'!J72:K72,'[5]МЕТАЛЛОСТРОЙ Май'!J72:K72,'[6]МЕТАЛЛОСТРОЙ Июнь'!J72:K72,'[7]МЕТАЛЛОСТРОЙ  Июль'!J72:K72,'[8]МЕТАЛЛОСТРОЙ  Авг.'!J72:K72,'[9]МЕТАЛЛОСТРОЙ  Сент.'!J72:K72,'[10]МЕТАЛЛОСТРОЙ  Окт.'!J72:K72+'[11]МЕТАЛЛОСТРОЙ  Нояб.'!J72:K72,'[11]МЕТАЛЛОСТРОЙ  Нояб.'!J72:K72,'[12]МЕТАЛЛОСТРОЙ  Дек.'!J72:K72)</f>
        <v>10.702</v>
      </c>
      <c r="L77" s="47"/>
      <c r="M77" s="49">
        <f>SUM('[1]МЕТАЛЛОСТРОЙ Янв.'!L72:M72,'[2]МЕТАЛЛОСТРОЙ Февр.'!L72:M72,'[3]МЕТАЛЛОСТРОЙ Март'!L72:M72,'[4]МЕТАЛЛОСТРОЙ  Апр.'!L72:M72,'[5]МЕТАЛЛОСТРОЙ Май'!L72:M72,'[6]МЕТАЛЛОСТРОЙ Июнь'!L72:M72,'[7]МЕТАЛЛОСТРОЙ  Июль'!L72:M72,'[8]МЕТАЛЛОСТРОЙ  Авг.'!L72:M72,'[9]МЕТАЛЛОСТРОЙ  Сент.'!L72:M72,'[10]МЕТАЛЛОСТРОЙ  Окт.'!L72:M72+'[11]МЕТАЛЛОСТРОЙ  Нояб.'!L72:M72,'[11]МЕТАЛЛОСТРОЙ  Нояб.'!L72:M72,'[12]МЕТАЛЛОСТРОЙ  Дек.'!L72:M72)</f>
        <v>1.5720000000000001</v>
      </c>
      <c r="N77" s="47"/>
      <c r="O77" s="49">
        <f>SUM('[1]МЕТАЛЛОСТРОЙ Янв.'!N72:O72,'[2]МЕТАЛЛОСТРОЙ Февр.'!N72:O72,'[3]МЕТАЛЛОСТРОЙ Март'!N72:O72,'[4]МЕТАЛЛОСТРОЙ  Апр.'!N72:O72,'[5]МЕТАЛЛОСТРОЙ Май'!N72:O72,'[6]МЕТАЛЛОСТРОЙ Июнь'!N72:O72,'[7]МЕТАЛЛОСТРОЙ  Июль'!N72:O72,'[8]МЕТАЛЛОСТРОЙ  Авг.'!N72:O72,'[9]МЕТАЛЛОСТРОЙ  Сент.'!N72:O72,'[10]МЕТАЛЛОСТРОЙ  Окт.'!N72:O72+'[11]МЕТАЛЛОСТРОЙ  Нояб.'!N72:O72,'[11]МЕТАЛЛОСТРОЙ  Нояб.'!N72:O72,'[12]МЕТАЛЛОСТРОЙ  Дек.'!N72:O72)</f>
        <v>10.728999999999999</v>
      </c>
      <c r="P77" s="47"/>
      <c r="Q77" s="49">
        <f>SUM('[1]МЕТАЛЛОСТРОЙ Янв.'!P72:Q72,'[2]МЕТАЛЛОСТРОЙ Февр.'!P72:Q72,'[3]МЕТАЛЛОСТРОЙ Март'!P72:Q72,'[4]МЕТАЛЛОСТРОЙ  Апр.'!P72:Q72,'[5]МЕТАЛЛОСТРОЙ Май'!P72:Q72,'[6]МЕТАЛЛОСТРОЙ Июнь'!P72:Q72,'[7]МЕТАЛЛОСТРОЙ  Июль'!P72:Q72,'[8]МЕТАЛЛОСТРОЙ  Авг.'!P72:Q72,'[9]МЕТАЛЛОСТРОЙ  Сент.'!P72:Q72,'[10]МЕТАЛЛОСТРОЙ  Окт.'!P72:Q72+'[11]МЕТАЛЛОСТРОЙ  Нояб.'!P72:Q72,'[11]МЕТАЛЛОСТРОЙ  Нояб.'!P72:Q72,'[12]МЕТАЛЛОСТРОЙ  Дек.'!P72:Q72)</f>
        <v>0.68300000000000005</v>
      </c>
      <c r="R77" s="55">
        <v>14.4</v>
      </c>
      <c r="S77" s="49">
        <f>SUM('[1]МЕТАЛЛОСТРОЙ Янв.'!R72:S72,'[2]МЕТАЛЛОСТРОЙ Февр.'!R72:S72,'[3]МЕТАЛЛОСТРОЙ Март'!R72:S72,'[4]МЕТАЛЛОСТРОЙ  Апр.'!R72:S72,'[5]МЕТАЛЛОСТРОЙ Май'!R72:S72,'[6]МЕТАЛЛОСТРОЙ Июнь'!R72:S72,'[7]МЕТАЛЛОСТРОЙ  Июль'!R72:S72,'[8]МЕТАЛЛОСТРОЙ  Авг.'!R72:S72,'[9]МЕТАЛЛОСТРОЙ  Сент.'!R72:S72,'[10]МЕТАЛЛОСТРОЙ  Окт.'!R72:S72+'[11]МЕТАЛЛОСТРОЙ  Нояб.'!R72:S72,'[11]МЕТАЛЛОСТРОЙ  Нояб.'!R72:S72,'[12]МЕТАЛЛОСТРОЙ  Дек.'!R72:S72)</f>
        <v>46.765999999999998</v>
      </c>
      <c r="T77" s="47"/>
      <c r="U77" s="49">
        <f>SUM('[1]МЕТАЛЛОСТРОЙ Янв.'!T72:U72,'[2]МЕТАЛЛОСТРОЙ Февр.'!T72:U72,'[3]МЕТАЛЛОСТРОЙ Март'!T72:U72,'[4]МЕТАЛЛОСТРОЙ  Апр.'!T72:U72,'[5]МЕТАЛЛОСТРОЙ Май'!T72:U72,'[6]МЕТАЛЛОСТРОЙ Июнь'!T72:U72,'[7]МЕТАЛЛОСТРОЙ  Июль'!T72:U72,'[8]МЕТАЛЛОСТРОЙ  Авг.'!T72:U72,'[9]МЕТАЛЛОСТРОЙ  Сент.'!T72:U72,'[10]МЕТАЛЛОСТРОЙ  Окт.'!T72:U72+'[11]МЕТАЛЛОСТРОЙ  Нояб.'!T72:U72,'[11]МЕТАЛЛОСТРОЙ  Нояб.'!T72:U72,'[12]МЕТАЛЛОСТРОЙ  Дек.'!T72:U72)</f>
        <v>0.34100000000000003</v>
      </c>
      <c r="V77" s="47"/>
      <c r="W77" s="49">
        <f>SUM('[1]МЕТАЛЛОСТРОЙ Янв.'!V72:W72,'[2]МЕТАЛЛОСТРОЙ Февр.'!V72:W72,'[3]МЕТАЛЛОСТРОЙ Март'!V72:W72,'[4]МЕТАЛЛОСТРОЙ  Апр.'!V72:W72,'[5]МЕТАЛЛОСТРОЙ Май'!V72:W72,'[6]МЕТАЛЛОСТРОЙ Июнь'!V72:W72,'[7]МЕТАЛЛОСТРОЙ  Июль'!V72:W72,'[8]МЕТАЛЛОСТРОЙ  Авг.'!V72:W72,'[9]МЕТАЛЛОСТРОЙ  Сент.'!V72:W72,'[10]МЕТАЛЛОСТРОЙ  Окт.'!V72:W72+'[11]МЕТАЛЛОСТРОЙ  Нояб.'!V72:W72,'[11]МЕТАЛЛОСТРОЙ  Нояб.'!V72:W72,'[12]МЕТАЛЛОСТРОЙ  Дек.'!V72:W72)</f>
        <v>1.022</v>
      </c>
      <c r="X77" s="55">
        <v>14.4</v>
      </c>
      <c r="Y77" s="49">
        <f>SUM('[1]МЕТАЛЛОСТРОЙ Янв.'!X72:Y72,'[2]МЕТАЛЛОСТРОЙ Февр.'!X72:Y72,'[3]МЕТАЛЛОСТРОЙ Март'!X72:Y72,'[4]МЕТАЛЛОСТРОЙ  Апр.'!X72:Y72,'[5]МЕТАЛЛОСТРОЙ Май'!X72:Y72,'[6]МЕТАЛЛОСТРОЙ Июнь'!X72:Y72,'[7]МЕТАЛЛОСТРОЙ  Июль'!X72:Y72,'[8]МЕТАЛЛОСТРОЙ  Авг.'!X72:Y72,'[9]МЕТАЛЛОСТРОЙ  Сент.'!X72:Y72,'[10]МЕТАЛЛОСТРОЙ  Окт.'!X72:Y72+'[11]МЕТАЛЛОСТРОЙ  Нояб.'!X72:Y72,'[11]МЕТАЛЛОСТРОЙ  Нояб.'!X72:Y72,'[12]МЕТАЛЛОСТРОЙ  Дек.'!X72:Y72)</f>
        <v>31.125999999999998</v>
      </c>
      <c r="Z77" s="47"/>
      <c r="AA77" s="49">
        <f>SUM('[1]МЕТАЛЛОСТРОЙ Янв.'!Z72:AA72,'[2]МЕТАЛЛОСТРОЙ Февр.'!Z72:AA72,'[3]МЕТАЛЛОСТРОЙ Март'!Z72:AA72,'[4]МЕТАЛЛОСТРОЙ  Апр.'!Z72:AA72,'[5]МЕТАЛЛОСТРОЙ Май'!Z72:AA72,'[6]МЕТАЛЛОСТРОЙ Июнь'!Z72:AA72,'[7]МЕТАЛЛОСТРОЙ  Июль'!Z72:AA72,'[8]МЕТАЛЛОСТРОЙ  Авг.'!Z72:AA72,'[9]МЕТАЛЛОСТРОЙ  Сент.'!Z72:AA72,'[10]МЕТАЛЛОСТРОЙ  Окт.'!Z72:AA72+'[11]МЕТАЛЛОСТРОЙ  Нояб.'!Z72:AA72,'[11]МЕТАЛЛОСТРОЙ  Нояб.'!Z72:AA72,'[12]МЕТАЛЛОСТРОЙ  Дек.'!Z72:AA72)</f>
        <v>2.3140000000000001</v>
      </c>
      <c r="AB77" s="55">
        <v>7.2</v>
      </c>
      <c r="AC77" s="49">
        <f>SUM('[1]МЕТАЛЛОСТРОЙ Янв.'!AB72:AC72,'[2]МЕТАЛЛОСТРОЙ Февр.'!AB72:AC72,'[3]МЕТАЛЛОСТРОЙ Март'!AB72:AC72,'[4]МЕТАЛЛОСТРОЙ  Апр.'!AB72:AC72,'[5]МЕТАЛЛОСТРОЙ Май'!AB72:AC72,'[6]МЕТАЛЛОСТРОЙ Июнь'!AB72:AC72,'[7]МЕТАЛЛОСТРОЙ  Июль'!AB72:AC72,'[8]МЕТАЛЛОСТРОЙ  Авг.'!AB72:AC72,'[9]МЕТАЛЛОСТРОЙ  Сент.'!AB72:AC72,'[10]МЕТАЛЛОСТРОЙ  Окт.'!AB72:AC72+'[11]МЕТАЛЛОСТРОЙ  Нояб.'!AB72:AC72,'[11]МЕТАЛЛОСТРОЙ  Нояб.'!AB72:AC72,'[12]МЕТАЛЛОСТРОЙ  Дек.'!AB72:AC72)</f>
        <v>1.637</v>
      </c>
      <c r="AD77" s="47"/>
      <c r="AE77" s="49">
        <f>SUM('[1]МЕТАЛЛОСТРОЙ Янв.'!AD72:AE72,'[2]МЕТАЛЛОСТРОЙ Февр.'!AD72:AE72,'[3]МЕТАЛЛОСТРОЙ Март'!AD72:AE72,'[4]МЕТАЛЛОСТРОЙ  Апр.'!AD72:AE72,'[5]МЕТАЛЛОСТРОЙ Май'!AD72:AE72,'[6]МЕТАЛЛОСТРОЙ Июнь'!AD72:AE72,'[7]МЕТАЛЛОСТРОЙ  Июль'!AD72:AE72,'[8]МЕТАЛЛОСТРОЙ  Авг.'!AD72:AE72,'[9]МЕТАЛЛОСТРОЙ  Сент.'!AD72:AE72,'[10]МЕТАЛЛОСТРОЙ  Окт.'!AD72:AE72+'[11]МЕТАЛЛОСТРОЙ  Нояб.'!AD72:AE72,'[11]МЕТАЛЛОСТРОЙ  Нояб.'!AD72:AE72,'[12]МЕТАЛЛОСТРОЙ  Дек.'!AD72:AE72)</f>
        <v>1.226</v>
      </c>
      <c r="AF77" s="55">
        <v>7.2</v>
      </c>
      <c r="AG77" s="49">
        <f>SUM('[1]МЕТАЛЛОСТРОЙ Янв.'!AF72:AG72,'[2]МЕТАЛЛОСТРОЙ Февр.'!AF72:AG72,'[3]МЕТАЛЛОСТРОЙ Март'!AF72:AG72,'[4]МЕТАЛЛОСТРОЙ  Апр.'!AF72:AG72,'[5]МЕТАЛЛОСТРОЙ Май'!AF72:AG72,'[6]МЕТАЛЛОСТРОЙ Июнь'!AF72:AG72,'[7]МЕТАЛЛОСТРОЙ  Июль'!AF72:AG72,'[8]МЕТАЛЛОСТРОЙ  Авг.'!AF72:AG72,'[9]МЕТАЛЛОСТРОЙ  Сент.'!AF72:AG72,'[10]МЕТАЛЛОСТРОЙ  Окт.'!AF72:AG72+'[11]МЕТАЛЛОСТРОЙ  Нояб.'!AF72:AG72,'[11]МЕТАЛЛОСТРОЙ  Нояб.'!AF72:AG72,'[12]МЕТАЛЛОСТРОЙ  Дек.'!AF72:AG72)</f>
        <v>16.860999999999997</v>
      </c>
      <c r="AH77" s="47"/>
      <c r="AI77" s="49">
        <f>SUM('[1]МЕТАЛЛОСТРОЙ Янв.'!AH72:AI72,'[2]МЕТАЛЛОСТРОЙ Февр.'!AH72:AI72,'[3]МЕТАЛЛОСТРОЙ Март'!AH72:AI72,'[4]МЕТАЛЛОСТРОЙ  Апр.'!AH72:AI72,'[5]МЕТАЛЛОСТРОЙ Май'!AH72:AI72,'[6]МЕТАЛЛОСТРОЙ Июнь'!AH72:AI72,'[7]МЕТАЛЛОСТРОЙ  Июль'!AH72:AI72,'[8]МЕТАЛЛОСТРОЙ  Авг.'!AH72:AI72,'[9]МЕТАЛЛОСТРОЙ  Сент.'!AH72:AI72,'[10]МЕТАЛЛОСТРОЙ  Окт.'!AH72:AI72+'[11]МЕТАЛЛОСТРОЙ  Нояб.'!AH72:AI72,'[11]МЕТАЛЛОСТРОЙ  Нояб.'!AH72:AI72,'[12]МЕТАЛЛОСТРОЙ  Дек.'!AH72:AI72)</f>
        <v>1.1950000000000001</v>
      </c>
      <c r="AJ77" s="47"/>
      <c r="AK77" s="49">
        <f>SUM('[1]МЕТАЛЛОСТРОЙ Янв.'!AJ72:AK72,'[2]МЕТАЛЛОСТРОЙ Февр.'!AJ72:AK72,'[3]МЕТАЛЛОСТРОЙ Март'!AJ72:AK72,'[4]МЕТАЛЛОСТРОЙ  Апр.'!AJ72:AK72,'[5]МЕТАЛЛОСТРОЙ Май'!AJ72:AK72,'[6]МЕТАЛЛОСТРОЙ Июнь'!AJ72:AK72,'[7]МЕТАЛЛОСТРОЙ  Июль'!AJ72:AK72,'[8]МЕТАЛЛОСТРОЙ  Авг.'!AJ72:AK72,'[9]МЕТАЛЛОСТРОЙ  Сент.'!AJ72:AK72,'[10]МЕТАЛЛОСТРОЙ  Окт.'!AJ72:AK72+'[11]МЕТАЛЛОСТРОЙ  Нояб.'!AJ72:AK72,'[11]МЕТАЛЛОСТРОЙ  Нояб.'!AJ72:AK72,'[12]МЕТАЛЛОСТРОЙ  Дек.'!AJ72:AK72)</f>
        <v>0.88400000000000012</v>
      </c>
      <c r="AL77" s="47"/>
      <c r="AM77" s="49">
        <f>SUM('[1]МЕТАЛЛОСТРОЙ Янв.'!AL72:AM72,'[2]МЕТАЛЛОСТРОЙ Февр.'!AL72:AM72,'[3]МЕТАЛЛОСТРОЙ Март'!AL72:AM72,'[4]МЕТАЛЛОСТРОЙ  Апр.'!AL72:AM72,'[5]МЕТАЛЛОСТРОЙ Май'!AL72:AM72,'[6]МЕТАЛЛОСТРОЙ Июнь'!AL72:AM72,'[7]МЕТАЛЛОСТРОЙ  Июль'!AL72:AM72,'[8]МЕТАЛЛОСТРОЙ  Авг.'!AL72:AM72,'[9]МЕТАЛЛОСТРОЙ  Сент.'!AL72:AM72,'[10]МЕТАЛЛОСТРОЙ  Окт.'!AL72:AM72+'[11]МЕТАЛЛОСТРОЙ  Нояб.'!AL72:AM72,'[11]МЕТАЛЛОСТРОЙ  Нояб.'!AL72:AM72,'[12]МЕТАЛЛОСТРОЙ  Дек.'!AL72:AM72)</f>
        <v>149.12900000000002</v>
      </c>
      <c r="AN77" s="47"/>
      <c r="AO77" s="49">
        <f>SUM('[1]МЕТАЛЛОСТРОЙ Янв.'!AN72:AO72,'[2]МЕТАЛЛОСТРОЙ Февр.'!AN72:AO72,'[3]МЕТАЛЛОСТРОЙ Март'!AN72:AO72,'[4]МЕТАЛЛОСТРОЙ  Апр.'!AN72:AO72,'[5]МЕТАЛЛОСТРОЙ Май'!AN72:AO72,'[6]МЕТАЛЛОСТРОЙ Июнь'!AN72:AO72,'[7]МЕТАЛЛОСТРОЙ  Июль'!AN72:AO72,'[8]МЕТАЛЛОСТРОЙ  Авг.'!AN72:AO72,'[9]МЕТАЛЛОСТРОЙ  Сент.'!AN72:AO72,'[10]МЕТАЛЛОСТРОЙ  Окт.'!AN72:AO72+'[11]МЕТАЛЛОСТРОЙ  Нояб.'!AN72:AO72,'[11]МЕТАЛЛОСТРОЙ  Нояб.'!AN72:AO72,'[12]МЕТАЛЛОСТРОЙ  Дек.'!AN72:AO72)</f>
        <v>4.4860000000000007</v>
      </c>
      <c r="AP77" s="47"/>
      <c r="AQ77" s="49">
        <f>SUM('[1]МЕТАЛЛОСТРОЙ Янв.'!AP72:AQ72,'[2]МЕТАЛЛОСТРОЙ Февр.'!AP72:AQ72,'[3]МЕТАЛЛОСТРОЙ Март'!AP72:AQ72,'[4]МЕТАЛЛОСТРОЙ  Апр.'!AP72:AQ72,'[5]МЕТАЛЛОСТРОЙ Май'!AP72:AQ72,'[6]МЕТАЛЛОСТРОЙ Июнь'!AP72:AQ72,'[7]МЕТАЛЛОСТРОЙ  Июль'!AP72:AQ72,'[8]МЕТАЛЛОСТРОЙ  Авг.'!AP72:AQ72,'[9]МЕТАЛЛОСТРОЙ  Сент.'!AP72:AQ72,'[10]МЕТАЛЛОСТРОЙ  Окт.'!AP72:AQ72+'[11]МЕТАЛЛОСТРОЙ  Нояб.'!AP72:AQ72,'[11]МЕТАЛЛОСТРОЙ  Нояб.'!AP72:AQ72,'[12]МЕТАЛЛОСТРОЙ  Дек.'!AP72:AQ72)</f>
        <v>2.8570000000000002</v>
      </c>
      <c r="AR77" s="55">
        <v>4.5</v>
      </c>
      <c r="AS77" s="49">
        <f>SUM('[1]МЕТАЛЛОСТРОЙ Янв.'!AR72:AS72,'[2]МЕТАЛЛОСТРОЙ Февр.'!AR72:AS72,'[3]МЕТАЛЛОСТРОЙ Март'!AR72:AS72,'[4]МЕТАЛЛОСТРОЙ  Апр.'!AR72:AS72,'[5]МЕТАЛЛОСТРОЙ Май'!AR72:AS72,'[6]МЕТАЛЛОСТРОЙ Июнь'!AR72:AS72,'[7]МЕТАЛЛОСТРОЙ  Июль'!AR72:AS72,'[8]МЕТАЛЛОСТРОЙ  Авг.'!AR72:AS72,'[9]МЕТАЛЛОСТРОЙ  Сент.'!AR72:AS72,'[10]МЕТАЛЛОСТРОЙ  Окт.'!AR72:AS72+'[11]МЕТАЛЛОСТРОЙ  Нояб.'!AR72:AS72,'[11]МЕТАЛЛОСТРОЙ  Нояб.'!AR72:AS72,'[12]МЕТАЛЛОСТРОЙ  Дек.'!AR72:AS72)</f>
        <v>11.904999999999999</v>
      </c>
      <c r="AT77" s="55">
        <v>21.6</v>
      </c>
      <c r="AU77" s="49">
        <f>SUM('[1]МЕТАЛЛОСТРОЙ Янв.'!AT72:AU72,'[2]МЕТАЛЛОСТРОЙ Февр.'!AT72:AU72,'[3]МЕТАЛЛОСТРОЙ Март'!AT72:AU72,'[4]МЕТАЛЛОСТРОЙ  Апр.'!AT72:AU72,'[5]МЕТАЛЛОСТРОЙ Май'!AT72:AU72,'[6]МЕТАЛЛОСТРОЙ Июнь'!AT72:AU72,'[7]МЕТАЛЛОСТРОЙ  Июль'!AT72:AU72,'[8]МЕТАЛЛОСТРОЙ  Авг.'!AT72:AU72,'[9]МЕТАЛЛОСТРОЙ  Сент.'!AT72:AU72,'[10]МЕТАЛЛОСТРОЙ  Окт.'!AT72:AU72+'[11]МЕТАЛЛОСТРОЙ  Нояб.'!AT72:AU72,'[11]МЕТАЛЛОСТРОЙ  Нояб.'!AT72:AU72,'[12]МЕТАЛЛОСТРОЙ  Дек.'!AT72:AU72)</f>
        <v>20.444000000000003</v>
      </c>
      <c r="AV77" s="55">
        <v>3</v>
      </c>
      <c r="AW77" s="49">
        <f>SUM('[1]МЕТАЛЛОСТРОЙ Янв.'!AV72:AW72,'[2]МЕТАЛЛОСТРОЙ Февр.'!AV72:AW72,'[3]МЕТАЛЛОСТРОЙ Март'!AV72:AW72,'[4]МЕТАЛЛОСТРОЙ  Апр.'!AV72:AW72,'[5]МЕТАЛЛОСТРОЙ Май'!AV72:AW72,'[6]МЕТАЛЛОСТРОЙ Июнь'!AV72:AW72,'[7]МЕТАЛЛОСТРОЙ  Июль'!AV72:AW72,'[8]МЕТАЛЛОСТРОЙ  Авг.'!AV72:AW72,'[9]МЕТАЛЛОСТРОЙ  Сент.'!AV72:AW72,'[10]МЕТАЛЛОСТРОЙ  Окт.'!AV72:AW72+'[11]МЕТАЛЛОСТРОЙ  Нояб.'!AV72:AW72,'[11]МЕТАЛЛОСТРОЙ  Нояб.'!AV72:AW72,'[12]МЕТАЛЛОСТРОЙ  Дек.'!AV72:AW72)</f>
        <v>0.57699999999999996</v>
      </c>
      <c r="AX77" s="55">
        <v>9</v>
      </c>
      <c r="AY77" s="49">
        <f>SUM('[1]МЕТАЛЛОСТРОЙ Янв.'!AX72:AY72,'[2]МЕТАЛЛОСТРОЙ Февр.'!AX72:AY72,'[3]МЕТАЛЛОСТРОЙ Март'!AX72:AY72,'[4]МЕТАЛЛОСТРОЙ  Апр.'!AX72:AY72,'[5]МЕТАЛЛОСТРОЙ Май'!AX72:AY72,'[6]МЕТАЛЛОСТРОЙ Июнь'!AX72:AY72,'[7]МЕТАЛЛОСТРОЙ  Июль'!AX72:AY72,'[8]МЕТАЛЛОСТРОЙ  Авг.'!AX72:AY72,'[9]МЕТАЛЛОСТРОЙ  Сент.'!AX72:AY72,'[10]МЕТАЛЛОСТРОЙ  Окт.'!AX72:AY72+'[11]МЕТАЛЛОСТРОЙ  Нояб.'!AX72:AY72,'[11]МЕТАЛЛОСТРОЙ  Нояб.'!AX72:AY72,'[12]МЕТАЛЛОСТРОЙ  Дек.'!AX72:AY72)</f>
        <v>15.378</v>
      </c>
      <c r="AZ77" s="47"/>
      <c r="BA77" s="49">
        <f>SUM('[1]МЕТАЛЛОСТРОЙ Янв.'!AZ72:BA72,'[2]МЕТАЛЛОСТРОЙ Февр.'!AZ72:BA72,'[3]МЕТАЛЛОСТРОЙ Март'!AZ72:BA72,'[4]МЕТАЛЛОСТРОЙ  Апр.'!AZ72:BA72,'[5]МЕТАЛЛОСТРОЙ Май'!AZ72:BA72,'[6]МЕТАЛЛОСТРОЙ Июнь'!AZ72:BA72,'[7]МЕТАЛЛОСТРОЙ  Июль'!AZ72:BA72,'[8]МЕТАЛЛОСТРОЙ  Авг.'!AZ72:BA72,'[9]МЕТАЛЛОСТРОЙ  Сент.'!AZ72:BA72,'[10]МЕТАЛЛОСТРОЙ  Окт.'!AZ72:BA72+'[11]МЕТАЛЛОСТРОЙ  Нояб.'!AZ72:BA72,'[11]МЕТАЛЛОСТРОЙ  Нояб.'!AZ72:BA72,'[12]МЕТАЛЛОСТРОЙ  Дек.'!AZ72:BA72)</f>
        <v>0.90400000000000003</v>
      </c>
      <c r="BB77" s="47"/>
      <c r="BC77" s="49">
        <f>SUM('[1]МЕТАЛЛОСТРОЙ Янв.'!BB72:BC72,'[2]МЕТАЛЛОСТРОЙ Февр.'!BB72:BC72,'[3]МЕТАЛЛОСТРОЙ Март'!BB72:BC72,'[4]МЕТАЛЛОСТРОЙ  Апр.'!BB72:BC72,'[5]МЕТАЛЛОСТРОЙ Май'!BB72:BC72,'[6]МЕТАЛЛОСТРОЙ Июнь'!BB72:BC72,'[7]МЕТАЛЛОСТРОЙ  Июль'!BB72:BC72,'[8]МЕТАЛЛОСТРОЙ  Авг.'!BB72:BC72,'[9]МЕТАЛЛОСТРОЙ  Сент.'!BB72:BC72,'[10]МЕТАЛЛОСТРОЙ  Окт.'!BB72:BC72+'[11]МЕТАЛЛОСТРОЙ  Нояб.'!BB72:BC72,'[11]МЕТАЛЛОСТРОЙ  Нояб.'!BB72:BC72,'[12]МЕТАЛЛОСТРОЙ  Дек.'!BB72:BC72)</f>
        <v>1.363</v>
      </c>
      <c r="BD77" s="47"/>
      <c r="BE77" s="49">
        <f>SUM('[1]МЕТАЛЛОСТРОЙ Янв.'!BD72:BE72,'[2]МЕТАЛЛОСТРОЙ Февр.'!BD72:BE72,'[3]МЕТАЛЛОСТРОЙ Март'!BD72:BE72,'[4]МЕТАЛЛОСТРОЙ  Апр.'!BD72:BE72,'[5]МЕТАЛЛОСТРОЙ Май'!BD72:BE72,'[6]МЕТАЛЛОСТРОЙ Июнь'!BD72:BE72,'[7]МЕТАЛЛОСТРОЙ  Июль'!BD72:BE72,'[8]МЕТАЛЛОСТРОЙ  Авг.'!BD72:BE72,'[9]МЕТАЛЛОСТРОЙ  Сент.'!BD72:BE72,'[10]МЕТАЛЛОСТРОЙ  Окт.'!BD72:BE72+'[11]МЕТАЛЛОСТРОЙ  Нояб.'!BD72:BE72,'[11]МЕТАЛЛОСТРОЙ  Нояб.'!BD72:BE72,'[12]МЕТАЛЛОСТРОЙ  Дек.'!BD72:BE72)</f>
        <v>0</v>
      </c>
      <c r="BF77" s="55">
        <v>14.4</v>
      </c>
      <c r="BG77" s="49">
        <f>SUM('[1]МЕТАЛЛОСТРОЙ Янв.'!BF72:BG72,'[2]МЕТАЛЛОСТРОЙ Февр.'!BF72:BG72,'[3]МЕТАЛЛОСТРОЙ Март'!BF72:BG72,'[4]МЕТАЛЛОСТРОЙ  Апр.'!BF72:BG72,'[5]МЕТАЛЛОСТРОЙ Май'!BF72:BG72,'[6]МЕТАЛЛОСТРОЙ Июнь'!BF72:BG72,'[7]МЕТАЛЛОСТРОЙ  Июль'!BF72:BG72,'[8]МЕТАЛЛОСТРОЙ  Авг.'!BF72:BG72,'[9]МЕТАЛЛОСТРОЙ  Сент.'!BF72:BG72,'[10]МЕТАЛЛОСТРОЙ  Окт.'!BF72:BG72+'[11]МЕТАЛЛОСТРОЙ  Нояб.'!BF72:BG72,'[11]МЕТАЛЛОСТРОЙ  Нояб.'!BF72:BG72,'[12]МЕТАЛЛОСТРОЙ  Дек.'!BF72:BG72)</f>
        <v>6.6</v>
      </c>
      <c r="BH77" s="55">
        <v>12</v>
      </c>
      <c r="BI77" s="49">
        <f>SUM('[1]МЕТАЛЛОСТРОЙ Янв.'!BH72:BI72,'[2]МЕТАЛЛОСТРОЙ Февр.'!BH72:BI72,'[3]МЕТАЛЛОСТРОЙ Март'!BH72:BI72,'[4]МЕТАЛЛОСТРОЙ  Апр.'!BH72:BI72,'[5]МЕТАЛЛОСТРОЙ Май'!BH72:BI72,'[6]МЕТАЛЛОСТРОЙ Июнь'!BH72:BI72,'[7]МЕТАЛЛОСТРОЙ  Июль'!BH72:BI72,'[8]МЕТАЛЛОСТРОЙ  Авг.'!BH72:BI72,'[9]МЕТАЛЛОСТРОЙ  Сент.'!BH72:BI72,'[10]МЕТАЛЛОСТРОЙ  Окт.'!BH72:BI72+'[11]МЕТАЛЛОСТРОЙ  Нояб.'!BH72:BI72,'[11]МЕТАЛЛОСТРОЙ  Нояб.'!BH72:BI72,'[12]МЕТАЛЛОСТРОЙ  Дек.'!BH72:BI72)</f>
        <v>15.888999999999999</v>
      </c>
      <c r="BJ77" s="55">
        <v>3</v>
      </c>
      <c r="BK77" s="49">
        <f>SUM('[1]МЕТАЛЛОСТРОЙ Янв.'!BJ72:BK72,'[2]МЕТАЛЛОСТРОЙ Февр.'!BJ72:BK72,'[3]МЕТАЛЛОСТРОЙ Март'!BJ72:BK72,'[4]МЕТАЛЛОСТРОЙ  Апр.'!BJ72:BK72,'[5]МЕТАЛЛОСТРОЙ Май'!BJ72:BK72,'[6]МЕТАЛЛОСТРОЙ Июнь'!BJ72:BK72,'[7]МЕТАЛЛОСТРОЙ  Июль'!BJ72:BK72,'[8]МЕТАЛЛОСТРОЙ  Авг.'!BJ72:BK72,'[9]МЕТАЛЛОСТРОЙ  Сент.'!BJ72:BK72,'[10]МЕТАЛЛОСТРОЙ  Окт.'!BJ72:BK72+'[11]МЕТАЛЛОСТРОЙ  Нояб.'!BJ72:BK72,'[11]МЕТАЛЛОСТРОЙ  Нояб.'!BJ72:BK72,'[12]МЕТАЛЛОСТРОЙ  Дек.'!BJ72:BK72)</f>
        <v>6.6530000000000005</v>
      </c>
      <c r="BL77" s="55">
        <v>4.5</v>
      </c>
      <c r="BM77" s="49">
        <f>SUM('[1]МЕТАЛЛОСТРОЙ Янв.'!BL72:BM72,'[2]МЕТАЛЛОСТРОЙ Февр.'!BL72:BM72,'[3]МЕТАЛЛОСТРОЙ Март'!BL72:BM72,'[4]МЕТАЛЛОСТРОЙ  Апр.'!BL72:BM72,'[5]МЕТАЛЛОСТРОЙ Май'!BL72:BM72,'[6]МЕТАЛЛОСТРОЙ Июнь'!BL72:BM72,'[7]МЕТАЛЛОСТРОЙ  Июль'!BL72:BM72,'[8]МЕТАЛЛОСТРОЙ  Авг.'!BL72:BM72,'[9]МЕТАЛЛОСТРОЙ  Сент.'!BL72:BM72,'[10]МЕТАЛЛОСТРОЙ  Окт.'!BL72:BM72+'[11]МЕТАЛЛОСТРОЙ  Нояб.'!BL72:BM72,'[11]МЕТАЛЛОСТРОЙ  Нояб.'!BL72:BM72,'[12]МЕТАЛЛОСТРОЙ  Дек.'!BL72:BM72)</f>
        <v>5.4370000000000003</v>
      </c>
      <c r="BN77" s="55">
        <v>4.5</v>
      </c>
      <c r="BO77" s="49">
        <f>SUM('[1]МЕТАЛЛОСТРОЙ Янв.'!BN72:BO72,'[2]МЕТАЛЛОСТРОЙ Февр.'!BN72:BO72,'[3]МЕТАЛЛОСТРОЙ Март'!BN72:BO72,'[4]МЕТАЛЛОСТРОЙ  Апр.'!BN72:BO72,'[5]МЕТАЛЛОСТРОЙ Май'!BN72:BO72,'[6]МЕТАЛЛОСТРОЙ Июнь'!BN72:BO72,'[7]МЕТАЛЛОСТРОЙ  Июль'!BN72:BO72,'[8]МЕТАЛЛОСТРОЙ  Авг.'!BN72:BO72,'[9]МЕТАЛЛОСТРОЙ  Сент.'!BN72:BO72,'[10]МЕТАЛЛОСТРОЙ  Окт.'!BN72:BO72+'[11]МЕТАЛЛОСТРОЙ  Нояб.'!BN72:BO72,'[11]МЕТАЛЛОСТРОЙ  Нояб.'!BN72:BO72,'[12]МЕТАЛЛОСТРОЙ  Дек.'!BN72:BO72)</f>
        <v>9.9060000000000006</v>
      </c>
      <c r="BP77" s="55">
        <v>4.5</v>
      </c>
      <c r="BQ77" s="49">
        <f>SUM('[1]МЕТАЛЛОСТРОЙ Янв.'!BP72:BQ72,'[2]МЕТАЛЛОСТРОЙ Февр.'!BP72:BQ72,'[3]МЕТАЛЛОСТРОЙ Март'!BP72:BQ72,'[4]МЕТАЛЛОСТРОЙ  Апр.'!BP72:BQ72,'[5]МЕТАЛЛОСТРОЙ Май'!BP72:BQ72,'[6]МЕТАЛЛОСТРОЙ Июнь'!BP72:BQ72,'[7]МЕТАЛЛОСТРОЙ  Июль'!BP72:BQ72,'[8]МЕТАЛЛОСТРОЙ  Авг.'!BP72:BQ72,'[9]МЕТАЛЛОСТРОЙ  Сент.'!BP72:BQ72,'[10]МЕТАЛЛОСТРОЙ  Окт.'!BP72:BQ72+'[11]МЕТАЛЛОСТРОЙ  Нояб.'!BP72:BQ72,'[11]МЕТАЛЛОСТРОЙ  Нояб.'!BP72:BQ72,'[12]МЕТАЛЛОСТРОЙ  Дек.'!BP72:BQ72)</f>
        <v>6.7110000000000003</v>
      </c>
      <c r="BR77" s="55">
        <v>6</v>
      </c>
      <c r="BS77" s="49">
        <f>SUM('[1]МЕТАЛЛОСТРОЙ Янв.'!BR72:BS72,'[2]МЕТАЛЛОСТРОЙ Февр.'!BR72:BS72,'[3]МЕТАЛЛОСТРОЙ Март'!BR72:BS72,'[4]МЕТАЛЛОСТРОЙ  Апр.'!BR72:BS72,'[5]МЕТАЛЛОСТРОЙ Май'!BR72:BS72,'[6]МЕТАЛЛОСТРОЙ Июнь'!BR72:BS72,'[7]МЕТАЛЛОСТРОЙ  Июль'!BR72:BS72,'[8]МЕТАЛЛОСТРОЙ  Авг.'!BR72:BS72,'[9]МЕТАЛЛОСТРОЙ  Сент.'!BR72:BS72,'[10]МЕТАЛЛОСТРОЙ  Окт.'!BR72:BS72+'[11]МЕТАЛЛОСТРОЙ  Нояб.'!BR72:BS72,'[11]МЕТАЛЛОСТРОЙ  Нояб.'!BR72:BS72,'[12]МЕТАЛЛОСТРОЙ  Дек.'!BR72:BS72)</f>
        <v>4.83</v>
      </c>
      <c r="BT77" s="55">
        <v>10.5</v>
      </c>
      <c r="BU77" s="49">
        <f>SUM('[1]МЕТАЛЛОСТРОЙ Янв.'!BT72:BU72,'[2]МЕТАЛЛОСТРОЙ Февр.'!BT72:BU72,'[3]МЕТАЛЛОСТРОЙ Март'!BT72:BU72,'[4]МЕТАЛЛОСТРОЙ  Апр.'!BT72:BU72,'[5]МЕТАЛЛОСТРОЙ Май'!BT72:BU72,'[6]МЕТАЛЛОСТРОЙ Июнь'!BT72:BU72,'[7]МЕТАЛЛОСТРОЙ  Июль'!BT72:BU72,'[8]МЕТАЛЛОСТРОЙ  Авг.'!BT72:BU72,'[9]МЕТАЛЛОСТРОЙ  Сент.'!BT72:BU72,'[10]МЕТАЛЛОСТРОЙ  Окт.'!BT72:BU72+'[11]МЕТАЛЛОСТРОЙ  Нояб.'!BT72:BU72,'[11]МЕТАЛЛОСТРОЙ  Нояб.'!BT72:BU72,'[12]МЕТАЛЛОСТРОЙ  Дек.'!BT72:BU72)</f>
        <v>13.430999999999999</v>
      </c>
      <c r="BV77" s="55">
        <v>4.5</v>
      </c>
      <c r="BW77" s="49">
        <f>SUM('[1]МЕТАЛЛОСТРОЙ Янв.'!BV72:BW72,'[2]МЕТАЛЛОСТРОЙ Февр.'!BV72:BW72,'[3]МЕТАЛЛОСТРОЙ Март'!BV72:BW72,'[4]МЕТАЛЛОСТРОЙ  Апр.'!BV72:BW72,'[5]МЕТАЛЛОСТРОЙ Май'!BV72:BW72,'[6]МЕТАЛЛОСТРОЙ Июнь'!BV72:BW72,'[7]МЕТАЛЛОСТРОЙ  Июль'!BV72:BW72,'[8]МЕТАЛЛОСТРОЙ  Авг.'!BV72:BW72,'[9]МЕТАЛЛОСТРОЙ  Сент.'!BV72:BW72,'[10]МЕТАЛЛОСТРОЙ  Окт.'!BV72:BW72+'[11]МЕТАЛЛОСТРОЙ  Нояб.'!BV72:BW72,'[11]МЕТАЛЛОСТРОЙ  Нояб.'!BV72:BW72,'[12]МЕТАЛЛОСТРОЙ  Дек.'!BV72:BW72)</f>
        <v>6.2259999999999991</v>
      </c>
      <c r="BX77" s="47"/>
      <c r="BY77" s="49">
        <f>SUM('[1]МЕТАЛЛОСТРОЙ Янв.'!BX72:BY72,'[2]МЕТАЛЛОСТРОЙ Февр.'!BX72:BY72,'[3]МЕТАЛЛОСТРОЙ Март'!BX72:BY72,'[4]МЕТАЛЛОСТРОЙ  Апр.'!BX72:BY72,'[5]МЕТАЛЛОСТРОЙ Май'!BX72:BY72,'[6]МЕТАЛЛОСТРОЙ Июнь'!BX72:BY72,'[7]МЕТАЛЛОСТРОЙ  Июль'!BX72:BY72,'[8]МЕТАЛЛОСТРОЙ  Авг.'!BX72:BY72,'[9]МЕТАЛЛОСТРОЙ  Сент.'!BX72:BY72,'[10]МЕТАЛЛОСТРОЙ  Окт.'!BX72:BY72+'[11]МЕТАЛЛОСТРОЙ  Нояб.'!BX72:BY72,'[11]МЕТАЛЛОСТРОЙ  Нояб.'!BX72:BY72,'[12]МЕТАЛЛОСТРОЙ  Дек.'!BX72:BY72)</f>
        <v>6.7309999999999999</v>
      </c>
      <c r="BZ77" s="47"/>
      <c r="CA77" s="49">
        <f>SUM('[1]МЕТАЛЛОСТРОЙ Янв.'!BZ72:CA72,'[2]МЕТАЛЛОСТРОЙ Февр.'!BZ72:CA72,'[3]МЕТАЛЛОСТРОЙ Март'!BZ72:CA72,'[4]МЕТАЛЛОСТРОЙ  Апр.'!BZ72:CA72,'[5]МЕТАЛЛОСТРОЙ Май'!BZ72:CA72,'[6]МЕТАЛЛОСТРОЙ Июнь'!BZ72:CA72,'[7]МЕТАЛЛОСТРОЙ  Июль'!BZ72:CA72,'[8]МЕТАЛЛОСТРОЙ  Авг.'!BZ72:CA72,'[9]МЕТАЛЛОСТРОЙ  Сент.'!BZ72:CA72,'[10]МЕТАЛЛОСТРОЙ  Окт.'!BZ72:CA72+'[11]МЕТАЛЛОСТРОЙ  Нояб.'!BZ72:CA72,'[11]МЕТАЛЛОСТРОЙ  Нояб.'!BZ72:CA72,'[12]МЕТАЛЛОСТРОЙ  Дек.'!BZ72:CA72)</f>
        <v>11.931999999999999</v>
      </c>
      <c r="CB77" s="55">
        <v>3</v>
      </c>
      <c r="CC77" s="49">
        <f>SUM('[1]МЕТАЛЛОСТРОЙ Янв.'!CB72:CC72,'[2]МЕТАЛЛОСТРОЙ Февр.'!CB72:CC72,'[3]МЕТАЛЛОСТРОЙ Март'!CB72:CC72,'[4]МЕТАЛЛОСТРОЙ  Апр.'!CB72:CC72,'[5]МЕТАЛЛОСТРОЙ Май'!CB72:CC72,'[6]МЕТАЛЛОСТРОЙ Июнь'!CB72:CC72,'[7]МЕТАЛЛОСТРОЙ  Июль'!CB72:CC72,'[8]МЕТАЛЛОСТРОЙ  Авг.'!CB72:CC72,'[9]МЕТАЛЛОСТРОЙ  Сент.'!CB72:CC72,'[10]МЕТАЛЛОСТРОЙ  Окт.'!CB72:CC72+'[11]МЕТАЛЛОСТРОЙ  Нояб.'!CB72:CC72,'[11]МЕТАЛЛОСТРОЙ  Нояб.'!CB72:CC72,'[12]МЕТАЛЛОСТРОЙ  Дек.'!CB72:CC72)</f>
        <v>8.4769999999999985</v>
      </c>
      <c r="CD77" s="55">
        <v>3</v>
      </c>
      <c r="CE77" s="49">
        <f>SUM('[1]МЕТАЛЛОСТРОЙ Янв.'!CD72:CE72,'[2]МЕТАЛЛОСТРОЙ Февр.'!CD72:CE72,'[3]МЕТАЛЛОСТРОЙ Март'!CD72:CE72,'[4]МЕТАЛЛОСТРОЙ  Апр.'!CD72:CE72,'[5]МЕТАЛЛОСТРОЙ Май'!CD72:CE72,'[6]МЕТАЛЛОСТРОЙ Июнь'!CD72:CE72,'[7]МЕТАЛЛОСТРОЙ  Июль'!CD72:CE72,'[8]МЕТАЛЛОСТРОЙ  Авг.'!CD72:CE72,'[9]МЕТАЛЛОСТРОЙ  Сент.'!CD72:CE72,'[10]МЕТАЛЛОСТРОЙ  Окт.'!CD72:CE72+'[11]МЕТАЛЛОСТРОЙ  Нояб.'!CD72:CE72,'[11]МЕТАЛЛОСТРОЙ  Нояб.'!CD72:CE72,'[12]МЕТАЛЛОСТРОЙ  Дек.'!CD72:CE72)</f>
        <v>0.51300000000000001</v>
      </c>
      <c r="CF77" s="47"/>
      <c r="CG77" s="49">
        <f>SUM('[1]МЕТАЛЛОСТРОЙ Янв.'!CF72:CG72,'[2]МЕТАЛЛОСТРОЙ Февр.'!CF72:CG72,'[3]МЕТАЛЛОСТРОЙ Март'!CF72:CG72,'[4]МЕТАЛЛОСТРОЙ  Апр.'!CF72:CG72,'[5]МЕТАЛЛОСТРОЙ Май'!CF72:CG72,'[6]МЕТАЛЛОСТРОЙ Июнь'!CF72:CG72,'[7]МЕТАЛЛОСТРОЙ  Июль'!CF72:CG72,'[8]МЕТАЛЛОСТРОЙ  Авг.'!CF72:CG72,'[9]МЕТАЛЛОСТРОЙ  Сент.'!CF72:CG72,'[10]МЕТАЛЛОСТРОЙ  Окт.'!CF72:CG72+'[11]МЕТАЛЛОСТРОЙ  Нояб.'!CF72:CG72,'[11]МЕТАЛЛОСТРОЙ  Нояб.'!CF72:CG72,'[12]МЕТАЛЛОСТРОЙ  Дек.'!CF72:CG72)</f>
        <v>0</v>
      </c>
      <c r="CH77" s="55">
        <v>1.5</v>
      </c>
      <c r="CI77" s="49">
        <f>SUM('[1]МЕТАЛЛОСТРОЙ Янв.'!CH72:CI72,'[2]МЕТАЛЛОСТРОЙ Февр.'!CH72:CI72,'[3]МЕТАЛЛОСТРОЙ Март'!CH72:CI72,'[4]МЕТАЛЛОСТРОЙ  Апр.'!CH72:CI72,'[5]МЕТАЛЛОСТРОЙ Май'!CH72:CI72,'[6]МЕТАЛЛОСТРОЙ Июнь'!CH72:CI72,'[7]МЕТАЛЛОСТРОЙ  Июль'!CH72:CI72,'[8]МЕТАЛЛОСТРОЙ  Авг.'!CH72:CI72,'[9]МЕТАЛЛОСТРОЙ  Сент.'!CH72:CI72,'[10]МЕТАЛЛОСТРОЙ  Окт.'!CH72:CI72+'[11]МЕТАЛЛОСТРОЙ  Нояб.'!CH72:CI72,'[11]МЕТАЛЛОСТРОЙ  Нояб.'!CH72:CI72,'[12]МЕТАЛЛОСТРОЙ  Дек.'!CH72:CI72)</f>
        <v>3.5380000000000003</v>
      </c>
      <c r="CJ77" s="47"/>
      <c r="CK77" s="49">
        <f>SUM('[1]МЕТАЛЛОСТРОЙ Янв.'!CJ72:CK72,'[2]МЕТАЛЛОСТРОЙ Февр.'!CJ72:CK72,'[3]МЕТАЛЛОСТРОЙ Март'!CJ72:CK72,'[4]МЕТАЛЛОСТРОЙ  Апр.'!CJ72:CK72,'[5]МЕТАЛЛОСТРОЙ Май'!CJ72:CK72,'[6]МЕТАЛЛОСТРОЙ Июнь'!CJ72:CK72,'[7]МЕТАЛЛОСТРОЙ  Июль'!CJ72:CK72,'[8]МЕТАЛЛОСТРОЙ  Авг.'!CJ72:CK72,'[9]МЕТАЛЛОСТРОЙ  Сент.'!CJ72:CK72,'[10]МЕТАЛЛОСТРОЙ  Окт.'!CJ72:CK72+'[11]МЕТАЛЛОСТРОЙ  Нояб.'!CJ72:CK72,'[11]МЕТАЛЛОСТРОЙ  Нояб.'!CJ72:CK72,'[12]МЕТАЛЛОСТРОЙ  Дек.'!CJ72:CK72)</f>
        <v>8.7609999999999992</v>
      </c>
      <c r="CL77" s="55">
        <v>7.2</v>
      </c>
      <c r="CM77" s="49">
        <f>SUM('[1]МЕТАЛЛОСТРОЙ Янв.'!CL72:CM72,'[2]МЕТАЛЛОСТРОЙ Февр.'!CL72:CM72,'[3]МЕТАЛЛОСТРОЙ Март'!CL72:CM72,'[4]МЕТАЛЛОСТРОЙ  Апр.'!CL72:CM72,'[5]МЕТАЛЛОСТРОЙ Май'!CL72:CM72,'[6]МЕТАЛЛОСТРОЙ Июнь'!CL72:CM72,'[7]МЕТАЛЛОСТРОЙ  Июль'!CL72:CM72,'[8]МЕТАЛЛОСТРОЙ  Авг.'!CL72:CM72,'[9]МЕТАЛЛОСТРОЙ  Сент.'!CL72:CM72,'[10]МЕТАЛЛОСТРОЙ  Окт.'!CL72:CM72+'[11]МЕТАЛЛОСТРОЙ  Нояб.'!CL72:CM72,'[11]МЕТАЛЛОСТРОЙ  Нояб.'!CL72:CM72,'[12]МЕТАЛЛОСТРОЙ  Дек.'!CL72:CM72)</f>
        <v>19.398</v>
      </c>
      <c r="CN77" s="47"/>
      <c r="CO77" s="49">
        <f>SUM('[1]МЕТАЛЛОСТРОЙ Янв.'!CN72:CO72,'[2]МЕТАЛЛОСТРОЙ Февр.'!CN72:CO72,'[3]МЕТАЛЛОСТРОЙ Март'!CN72:CO72,'[4]МЕТАЛЛОСТРОЙ  Апр.'!CN72:CO72,'[5]МЕТАЛЛОСТРОЙ Май'!CN72:CO72,'[6]МЕТАЛЛОСТРОЙ Июнь'!CN72:CO72,'[7]МЕТАЛЛОСТРОЙ  Июль'!CN72:CO72,'[8]МЕТАЛЛОСТРОЙ  Авг.'!CN72:CO72,'[9]МЕТАЛЛОСТРОЙ  Сент.'!CN72:CO72,'[10]МЕТАЛЛОСТРОЙ  Окт.'!CN72:CO72+'[11]МЕТАЛЛОСТРОЙ  Нояб.'!CN72:CO72,'[11]МЕТАЛЛОСТРОЙ  Нояб.'!CN72:CO72,'[12]МЕТАЛЛОСТРОЙ  Дек.'!CN72:CO72)</f>
        <v>1.6819999999999999</v>
      </c>
      <c r="CQ77" s="93"/>
    </row>
    <row r="78" spans="1:95" ht="15.95" customHeight="1" x14ac:dyDescent="0.25">
      <c r="A78" s="216" t="s">
        <v>79</v>
      </c>
      <c r="B78" s="230" t="s">
        <v>47</v>
      </c>
      <c r="C78" s="22" t="s">
        <v>10</v>
      </c>
      <c r="D78" s="47">
        <v>1</v>
      </c>
      <c r="E78" s="49">
        <f>SUM('[1]МЕТАЛЛОСТРОЙ Янв.'!D73:E73,'[2]МЕТАЛЛОСТРОЙ Февр.'!D73:E73,'[3]МЕТАЛЛОСТРОЙ Март'!D73:E73,'[4]МЕТАЛЛОСТРОЙ  Апр.'!D73:E73,'[5]МЕТАЛЛОСТРОЙ Май'!D73:E73,'[6]МЕТАЛЛОСТРОЙ Июнь'!D73:E73,'[7]МЕТАЛЛОСТРОЙ  Июль'!D73:E73,'[8]МЕТАЛЛОСТРОЙ  Авг.'!D73:E73,'[9]МЕТАЛЛОСТРОЙ  Сент.'!D73:E73,'[10]МЕТАЛЛОСТРОЙ  Окт.'!D73:E73+'[11]МЕТАЛЛОСТРОЙ  Нояб.'!D73:E73,'[11]МЕТАЛЛОСТРОЙ  Нояб.'!D73:E73,'[12]МЕТАЛЛОСТРОЙ  Дек.'!D73:E73)</f>
        <v>5</v>
      </c>
      <c r="F78" s="47">
        <v>1</v>
      </c>
      <c r="G78" s="49">
        <f>SUM('[1]МЕТАЛЛОСТРОЙ Янв.'!F73:G73,'[2]МЕТАЛЛОСТРОЙ Февр.'!F73:G73,'[3]МЕТАЛЛОСТРОЙ Март'!F73:G73,'[4]МЕТАЛЛОСТРОЙ  Апр.'!F73:G73,'[5]МЕТАЛЛОСТРОЙ Май'!F73:G73,'[6]МЕТАЛЛОСТРОЙ Июнь'!F73:G73,'[7]МЕТАЛЛОСТРОЙ  Июль'!F73:G73,'[8]МЕТАЛЛОСТРОЙ  Авг.'!F73:G73,'[9]МЕТАЛЛОСТРОЙ  Сент.'!F73:G73,'[10]МЕТАЛЛОСТРОЙ  Окт.'!F73:G73+'[11]МЕТАЛЛОСТРОЙ  Нояб.'!F73:G73,'[11]МЕТАЛЛОСТРОЙ  Нояб.'!F73:G73,'[12]МЕТАЛЛОСТРОЙ  Дек.'!F73:G73)</f>
        <v>5</v>
      </c>
      <c r="H78" s="47">
        <v>2</v>
      </c>
      <c r="I78" s="49">
        <f>SUM('[1]МЕТАЛЛОСТРОЙ Янв.'!H73:I73,'[2]МЕТАЛЛОСТРОЙ Февр.'!H73:I73,'[3]МЕТАЛЛОСТРОЙ Март'!H73:I73,'[4]МЕТАЛЛОСТРОЙ  Апр.'!H73:I73,'[5]МЕТАЛЛОСТРОЙ Май'!H73:I73,'[6]МЕТАЛЛОСТРОЙ Июнь'!H73:I73,'[7]МЕТАЛЛОСТРОЙ  Июль'!H73:I73,'[8]МЕТАЛЛОСТРОЙ  Авг.'!H73:I73,'[9]МЕТАЛЛОСТРОЙ  Сент.'!H73:I73,'[10]МЕТАЛЛОСТРОЙ  Окт.'!H73:I73+'[11]МЕТАЛЛОСТРОЙ  Нояб.'!H73:I73,'[11]МЕТАЛЛОСТРОЙ  Нояб.'!H73:I73,'[12]МЕТАЛЛОСТРОЙ  Дек.'!H73:I73)</f>
        <v>7</v>
      </c>
      <c r="J78" s="47">
        <v>1</v>
      </c>
      <c r="K78" s="49">
        <f>SUM('[1]МЕТАЛЛОСТРОЙ Янв.'!J73:K73,'[2]МЕТАЛЛОСТРОЙ Февр.'!J73:K73,'[3]МЕТАЛЛОСТРОЙ Март'!J73:K73,'[4]МЕТАЛЛОСТРОЙ  Апр.'!J73:K73,'[5]МЕТАЛЛОСТРОЙ Май'!J73:K73,'[6]МЕТАЛЛОСТРОЙ Июнь'!J73:K73,'[7]МЕТАЛЛОСТРОЙ  Июль'!J73:K73,'[8]МЕТАЛЛОСТРОЙ  Авг.'!J73:K73,'[9]МЕТАЛЛОСТРОЙ  Сент.'!J73:K73,'[10]МЕТАЛЛОСТРОЙ  Окт.'!J73:K73+'[11]МЕТАЛЛОСТРОЙ  Нояб.'!J73:K73,'[11]МЕТАЛЛОСТРОЙ  Нояб.'!J73:K73,'[12]МЕТАЛЛОСТРОЙ  Дек.'!J73:K73)</f>
        <v>7</v>
      </c>
      <c r="L78" s="47">
        <v>1</v>
      </c>
      <c r="M78" s="49">
        <f>SUM('[1]МЕТАЛЛОСТРОЙ Янв.'!L73:M73,'[2]МЕТАЛЛОСТРОЙ Февр.'!L73:M73,'[3]МЕТАЛЛОСТРОЙ Март'!L73:M73,'[4]МЕТАЛЛОСТРОЙ  Апр.'!L73:M73,'[5]МЕТАЛЛОСТРОЙ Май'!L73:M73,'[6]МЕТАЛЛОСТРОЙ Июнь'!L73:M73,'[7]МЕТАЛЛОСТРОЙ  Июль'!L73:M73,'[8]МЕТАЛЛОСТРОЙ  Авг.'!L73:M73,'[9]МЕТАЛЛОСТРОЙ  Сент.'!L73:M73,'[10]МЕТАЛЛОСТРОЙ  Окт.'!L73:M73+'[11]МЕТАЛЛОСТРОЙ  Нояб.'!L73:M73,'[11]МЕТАЛЛОСТРОЙ  Нояб.'!L73:M73,'[12]МЕТАЛЛОСТРОЙ  Дек.'!L73:M73)</f>
        <v>8</v>
      </c>
      <c r="N78" s="47">
        <v>1</v>
      </c>
      <c r="O78" s="49">
        <f>SUM('[1]МЕТАЛЛОСТРОЙ Янв.'!N73:O73,'[2]МЕТАЛЛОСТРОЙ Февр.'!N73:O73,'[3]МЕТАЛЛОСТРОЙ Март'!N73:O73,'[4]МЕТАЛЛОСТРОЙ  Апр.'!N73:O73,'[5]МЕТАЛЛОСТРОЙ Май'!N73:O73,'[6]МЕТАЛЛОСТРОЙ Июнь'!N73:O73,'[7]МЕТАЛЛОСТРОЙ  Июль'!N73:O73,'[8]МЕТАЛЛОСТРОЙ  Авг.'!N73:O73,'[9]МЕТАЛЛОСТРОЙ  Сент.'!N73:O73,'[10]МЕТАЛЛОСТРОЙ  Окт.'!N73:O73+'[11]МЕТАЛЛОСТРОЙ  Нояб.'!N73:O73,'[11]МЕТАЛЛОСТРОЙ  Нояб.'!N73:O73,'[12]МЕТАЛЛОСТРОЙ  Дек.'!N73:O73)</f>
        <v>8</v>
      </c>
      <c r="P78" s="47">
        <v>1</v>
      </c>
      <c r="Q78" s="49">
        <f>SUM('[1]МЕТАЛЛОСТРОЙ Янв.'!P73:Q73,'[2]МЕТАЛЛОСТРОЙ Февр.'!P73:Q73,'[3]МЕТАЛЛОСТРОЙ Март'!P73:Q73,'[4]МЕТАЛЛОСТРОЙ  Апр.'!P73:Q73,'[5]МЕТАЛЛОСТРОЙ Май'!P73:Q73,'[6]МЕТАЛЛОСТРОЙ Июнь'!P73:Q73,'[7]МЕТАЛЛОСТРОЙ  Июль'!P73:Q73,'[8]МЕТАЛЛОСТРОЙ  Авг.'!P73:Q73,'[9]МЕТАЛЛОСТРОЙ  Сент.'!P73:Q73,'[10]МЕТАЛЛОСТРОЙ  Окт.'!P73:Q73+'[11]МЕТАЛЛОСТРОЙ  Нояб.'!P73:Q73,'[11]МЕТАЛЛОСТРОЙ  Нояб.'!P73:Q73,'[12]МЕТАЛЛОСТРОЙ  Дек.'!P73:Q73)</f>
        <v>1</v>
      </c>
      <c r="R78" s="47">
        <v>1</v>
      </c>
      <c r="S78" s="49">
        <f>SUM('[1]МЕТАЛЛОСТРОЙ Янв.'!R73:S73,'[2]МЕТАЛЛОСТРОЙ Февр.'!R73:S73,'[3]МЕТАЛЛОСТРОЙ Март'!R73:S73,'[4]МЕТАЛЛОСТРОЙ  Апр.'!R73:S73,'[5]МЕТАЛЛОСТРОЙ Май'!R73:S73,'[6]МЕТАЛЛОСТРОЙ Июнь'!R73:S73,'[7]МЕТАЛЛОСТРОЙ  Июль'!R73:S73,'[8]МЕТАЛЛОСТРОЙ  Авг.'!R73:S73,'[9]МЕТАЛЛОСТРОЙ  Сент.'!R73:S73,'[10]МЕТАЛЛОСТРОЙ  Окт.'!R73:S73+'[11]МЕТАЛЛОСТРОЙ  Нояб.'!R73:S73,'[11]МЕТАЛЛОСТРОЙ  Нояб.'!R73:S73,'[12]МЕТАЛЛОСТРОЙ  Дек.'!R73:S73)</f>
        <v>3</v>
      </c>
      <c r="T78" s="47">
        <v>1</v>
      </c>
      <c r="U78" s="49">
        <f>SUM('[1]МЕТАЛЛОСТРОЙ Янв.'!T73:U73,'[2]МЕТАЛЛОСТРОЙ Февр.'!T73:U73,'[3]МЕТАЛЛОСТРОЙ Март'!T73:U73,'[4]МЕТАЛЛОСТРОЙ  Апр.'!T73:U73,'[5]МЕТАЛЛОСТРОЙ Май'!T73:U73,'[6]МЕТАЛЛОСТРОЙ Июнь'!T73:U73,'[7]МЕТАЛЛОСТРОЙ  Июль'!T73:U73,'[8]МЕТАЛЛОСТРОЙ  Авг.'!T73:U73,'[9]МЕТАЛЛОСТРОЙ  Сент.'!T73:U73,'[10]МЕТАЛЛОСТРОЙ  Окт.'!T73:U73+'[11]МЕТАЛЛОСТРОЙ  Нояб.'!T73:U73,'[11]МЕТАЛЛОСТРОЙ  Нояб.'!T73:U73,'[12]МЕТАЛЛОСТРОЙ  Дек.'!T73:U73)</f>
        <v>3</v>
      </c>
      <c r="V78" s="47">
        <v>1</v>
      </c>
      <c r="W78" s="49">
        <f>SUM('[1]МЕТАЛЛОСТРОЙ Янв.'!V73:W73,'[2]МЕТАЛЛОСТРОЙ Февр.'!V73:W73,'[3]МЕТАЛЛОСТРОЙ Март'!V73:W73,'[4]МЕТАЛЛОСТРОЙ  Апр.'!V73:W73,'[5]МЕТАЛЛОСТРОЙ Май'!V73:W73,'[6]МЕТАЛЛОСТРОЙ Июнь'!V73:W73,'[7]МЕТАЛЛОСТРОЙ  Июль'!V73:W73,'[8]МЕТАЛЛОСТРОЙ  Авг.'!V73:W73,'[9]МЕТАЛЛОСТРОЙ  Сент.'!V73:W73,'[10]МЕТАЛЛОСТРОЙ  Окт.'!V73:W73+'[11]МЕТАЛЛОСТРОЙ  Нояб.'!V73:W73,'[11]МЕТАЛЛОСТРОЙ  Нояб.'!V73:W73,'[12]МЕТАЛЛОСТРОЙ  Дек.'!V73:W73)</f>
        <v>2</v>
      </c>
      <c r="X78" s="47">
        <v>1</v>
      </c>
      <c r="Y78" s="49">
        <f>SUM('[1]МЕТАЛЛОСТРОЙ Янв.'!X73:Y73,'[2]МЕТАЛЛОСТРОЙ Февр.'!X73:Y73,'[3]МЕТАЛЛОСТРОЙ Март'!X73:Y73,'[4]МЕТАЛЛОСТРОЙ  Апр.'!X73:Y73,'[5]МЕТАЛЛОСТРОЙ Май'!X73:Y73,'[6]МЕТАЛЛОСТРОЙ Июнь'!X73:Y73,'[7]МЕТАЛЛОСТРОЙ  Июль'!X73:Y73,'[8]МЕТАЛЛОСТРОЙ  Авг.'!X73:Y73,'[9]МЕТАЛЛОСТРОЙ  Сент.'!X73:Y73,'[10]МЕТАЛЛОСТРОЙ  Окт.'!X73:Y73+'[11]МЕТАЛЛОСТРОЙ  Нояб.'!X73:Y73,'[11]МЕТАЛЛОСТРОЙ  Нояб.'!X73:Y73,'[12]МЕТАЛЛОСТРОЙ  Дек.'!X73:Y73)</f>
        <v>4</v>
      </c>
      <c r="Z78" s="47">
        <v>1</v>
      </c>
      <c r="AA78" s="49">
        <f>SUM('[1]МЕТАЛЛОСТРОЙ Янв.'!Z73:AA73,'[2]МЕТАЛЛОСТРОЙ Февр.'!Z73:AA73,'[3]МЕТАЛЛОСТРОЙ Март'!Z73:AA73,'[4]МЕТАЛЛОСТРОЙ  Апр.'!Z73:AA73,'[5]МЕТАЛЛОСТРОЙ Май'!Z73:AA73,'[6]МЕТАЛЛОСТРОЙ Июнь'!Z73:AA73,'[7]МЕТАЛЛОСТРОЙ  Июль'!Z73:AA73,'[8]МЕТАЛЛОСТРОЙ  Авг.'!Z73:AA73,'[9]МЕТАЛЛОСТРОЙ  Сент.'!Z73:AA73,'[10]МЕТАЛЛОСТРОЙ  Окт.'!Z73:AA73+'[11]МЕТАЛЛОСТРОЙ  Нояб.'!Z73:AA73,'[11]МЕТАЛЛОСТРОЙ  Нояб.'!Z73:AA73,'[12]МЕТАЛЛОСТРОЙ  Дек.'!Z73:AA73)</f>
        <v>5</v>
      </c>
      <c r="AB78" s="47">
        <v>1</v>
      </c>
      <c r="AC78" s="49">
        <f>SUM('[1]МЕТАЛЛОСТРОЙ Янв.'!AB73:AC73,'[2]МЕТАЛЛОСТРОЙ Февр.'!AB73:AC73,'[3]МЕТАЛЛОСТРОЙ Март'!AB73:AC73,'[4]МЕТАЛЛОСТРОЙ  Апр.'!AB73:AC73,'[5]МЕТАЛЛОСТРОЙ Май'!AB73:AC73,'[6]МЕТАЛЛОСТРОЙ Июнь'!AB73:AC73,'[7]МЕТАЛЛОСТРОЙ  Июль'!AB73:AC73,'[8]МЕТАЛЛОСТРОЙ  Авг.'!AB73:AC73,'[9]МЕТАЛЛОСТРОЙ  Сент.'!AB73:AC73,'[10]МЕТАЛЛОСТРОЙ  Окт.'!AB73:AC73+'[11]МЕТАЛЛОСТРОЙ  Нояб.'!AB73:AC73,'[11]МЕТАЛЛОСТРОЙ  Нояб.'!AB73:AC73,'[12]МЕТАЛЛОСТРОЙ  Дек.'!AB73:AC73)</f>
        <v>5</v>
      </c>
      <c r="AD78" s="47">
        <v>1</v>
      </c>
      <c r="AE78" s="49">
        <f>SUM('[1]МЕТАЛЛОСТРОЙ Янв.'!AD73:AE73,'[2]МЕТАЛЛОСТРОЙ Февр.'!AD73:AE73,'[3]МЕТАЛЛОСТРОЙ Март'!AD73:AE73,'[4]МЕТАЛЛОСТРОЙ  Апр.'!AD73:AE73,'[5]МЕТАЛЛОСТРОЙ Май'!AD73:AE73,'[6]МЕТАЛЛОСТРОЙ Июнь'!AD73:AE73,'[7]МЕТАЛЛОСТРОЙ  Июль'!AD73:AE73,'[8]МЕТАЛЛОСТРОЙ  Авг.'!AD73:AE73,'[9]МЕТАЛЛОСТРОЙ  Сент.'!AD73:AE73,'[10]МЕТАЛЛОСТРОЙ  Окт.'!AD73:AE73+'[11]МЕТАЛЛОСТРОЙ  Нояб.'!AD73:AE73,'[11]МЕТАЛЛОСТРОЙ  Нояб.'!AD73:AE73,'[12]МЕТАЛЛОСТРОЙ  Дек.'!AD73:AE73)</f>
        <v>6</v>
      </c>
      <c r="AF78" s="47">
        <v>1</v>
      </c>
      <c r="AG78" s="49">
        <f>SUM('[1]МЕТАЛЛОСТРОЙ Янв.'!AF73:AG73,'[2]МЕТАЛЛОСТРОЙ Февр.'!AF73:AG73,'[3]МЕТАЛЛОСТРОЙ Март'!AF73:AG73,'[4]МЕТАЛЛОСТРОЙ  Апр.'!AF73:AG73,'[5]МЕТАЛЛОСТРОЙ Май'!AF73:AG73,'[6]МЕТАЛЛОСТРОЙ Июнь'!AF73:AG73,'[7]МЕТАЛЛОСТРОЙ  Июль'!AF73:AG73,'[8]МЕТАЛЛОСТРОЙ  Авг.'!AF73:AG73,'[9]МЕТАЛЛОСТРОЙ  Сент.'!AF73:AG73,'[10]МЕТАЛЛОСТРОЙ  Окт.'!AF73:AG73+'[11]МЕТАЛЛОСТРОЙ  Нояб.'!AF73:AG73,'[11]МЕТАЛЛОСТРОЙ  Нояб.'!AF73:AG73,'[12]МЕТАЛЛОСТРОЙ  Дек.'!AF73:AG73)</f>
        <v>9</v>
      </c>
      <c r="AH78" s="47">
        <v>1</v>
      </c>
      <c r="AI78" s="49">
        <f>SUM('[1]МЕТАЛЛОСТРОЙ Янв.'!AH73:AI73,'[2]МЕТАЛЛОСТРОЙ Февр.'!AH73:AI73,'[3]МЕТАЛЛОСТРОЙ Март'!AH73:AI73,'[4]МЕТАЛЛОСТРОЙ  Апр.'!AH73:AI73,'[5]МЕТАЛЛОСТРОЙ Май'!AH73:AI73,'[6]МЕТАЛЛОСТРОЙ Июнь'!AH73:AI73,'[7]МЕТАЛЛОСТРОЙ  Июль'!AH73:AI73,'[8]МЕТАЛЛОСТРОЙ  Авг.'!AH73:AI73,'[9]МЕТАЛЛОСТРОЙ  Сент.'!AH73:AI73,'[10]МЕТАЛЛОСТРОЙ  Окт.'!AH73:AI73+'[11]МЕТАЛЛОСТРОЙ  Нояб.'!AH73:AI73,'[11]МЕТАЛЛОСТРОЙ  Нояб.'!AH73:AI73,'[12]МЕТАЛЛОСТРОЙ  Дек.'!AH73:AI73)</f>
        <v>5</v>
      </c>
      <c r="AJ78" s="47">
        <v>1</v>
      </c>
      <c r="AK78" s="49">
        <f>SUM('[1]МЕТАЛЛОСТРОЙ Янв.'!AJ73:AK73,'[2]МЕТАЛЛОСТРОЙ Февр.'!AJ73:AK73,'[3]МЕТАЛЛОСТРОЙ Март'!AJ73:AK73,'[4]МЕТАЛЛОСТРОЙ  Апр.'!AJ73:AK73,'[5]МЕТАЛЛОСТРОЙ Май'!AJ73:AK73,'[6]МЕТАЛЛОСТРОЙ Июнь'!AJ73:AK73,'[7]МЕТАЛЛОСТРОЙ  Июль'!AJ73:AK73,'[8]МЕТАЛЛОСТРОЙ  Авг.'!AJ73:AK73,'[9]МЕТАЛЛОСТРОЙ  Сент.'!AJ73:AK73,'[10]МЕТАЛЛОСТРОЙ  Окт.'!AJ73:AK73+'[11]МЕТАЛЛОСТРОЙ  Нояб.'!AJ73:AK73,'[11]МЕТАЛЛОСТРОЙ  Нояб.'!AJ73:AK73,'[12]МЕТАЛЛОСТРОЙ  Дек.'!AJ73:AK73)</f>
        <v>3</v>
      </c>
      <c r="AL78" s="47">
        <v>2</v>
      </c>
      <c r="AM78" s="49">
        <f>SUM('[1]МЕТАЛЛОСТРОЙ Янв.'!AL73:AM73,'[2]МЕТАЛЛОСТРОЙ Февр.'!AL73:AM73,'[3]МЕТАЛЛОСТРОЙ Март'!AL73:AM73,'[4]МЕТАЛЛОСТРОЙ  Апр.'!AL73:AM73,'[5]МЕТАЛЛОСТРОЙ Май'!AL73:AM73,'[6]МЕТАЛЛОСТРОЙ Июнь'!AL73:AM73,'[7]МЕТАЛЛОСТРОЙ  Июль'!AL73:AM73,'[8]МЕТАЛЛОСТРОЙ  Авг.'!AL73:AM73,'[9]МЕТАЛЛОСТРОЙ  Сент.'!AL73:AM73,'[10]МЕТАЛЛОСТРОЙ  Окт.'!AL73:AM73+'[11]МЕТАЛЛОСТРОЙ  Нояб.'!AL73:AM73,'[11]МЕТАЛЛОСТРОЙ  Нояб.'!AL73:AM73,'[12]МЕТАЛЛОСТРОЙ  Дек.'!AL73:AM73)</f>
        <v>17</v>
      </c>
      <c r="AN78" s="47">
        <v>1</v>
      </c>
      <c r="AO78" s="49">
        <f>SUM('[1]МЕТАЛЛОСТРОЙ Янв.'!AN73:AO73,'[2]МЕТАЛЛОСТРОЙ Февр.'!AN73:AO73,'[3]МЕТАЛЛОСТРОЙ Март'!AN73:AO73,'[4]МЕТАЛЛОСТРОЙ  Апр.'!AN73:AO73,'[5]МЕТАЛЛОСТРОЙ Май'!AN73:AO73,'[6]МЕТАЛЛОСТРОЙ Июнь'!AN73:AO73,'[7]МЕТАЛЛОСТРОЙ  Июль'!AN73:AO73,'[8]МЕТАЛЛОСТРОЙ  Авг.'!AN73:AO73,'[9]МЕТАЛЛОСТРОЙ  Сент.'!AN73:AO73,'[10]МЕТАЛЛОСТРОЙ  Окт.'!AN73:AO73+'[11]МЕТАЛЛОСТРОЙ  Нояб.'!AN73:AO73,'[11]МЕТАЛЛОСТРОЙ  Нояб.'!AN73:AO73,'[12]МЕТАЛЛОСТРОЙ  Дек.'!AN73:AO73)</f>
        <v>11</v>
      </c>
      <c r="AP78" s="47">
        <v>1</v>
      </c>
      <c r="AQ78" s="49">
        <f>SUM('[1]МЕТАЛЛОСТРОЙ Янв.'!AP73:AQ73,'[2]МЕТАЛЛОСТРОЙ Февр.'!AP73:AQ73,'[3]МЕТАЛЛОСТРОЙ Март'!AP73:AQ73,'[4]МЕТАЛЛОСТРОЙ  Апр.'!AP73:AQ73,'[5]МЕТАЛЛОСТРОЙ Май'!AP73:AQ73,'[6]МЕТАЛЛОСТРОЙ Июнь'!AP73:AQ73,'[7]МЕТАЛЛОСТРОЙ  Июль'!AP73:AQ73,'[8]МЕТАЛЛОСТРОЙ  Авг.'!AP73:AQ73,'[9]МЕТАЛЛОСТРОЙ  Сент.'!AP73:AQ73,'[10]МЕТАЛЛОСТРОЙ  Окт.'!AP73:AQ73+'[11]МЕТАЛЛОСТРОЙ  Нояб.'!AP73:AQ73,'[11]МЕТАЛЛОСТРОЙ  Нояб.'!AP73:AQ73,'[12]МЕТАЛЛОСТРОЙ  Дек.'!AP73:AQ73)</f>
        <v>9</v>
      </c>
      <c r="AR78" s="47">
        <v>1</v>
      </c>
      <c r="AS78" s="49">
        <f>SUM('[1]МЕТАЛЛОСТРОЙ Янв.'!AR73:AS73,'[2]МЕТАЛЛОСТРОЙ Февр.'!AR73:AS73,'[3]МЕТАЛЛОСТРОЙ Март'!AR73:AS73,'[4]МЕТАЛЛОСТРОЙ  Апр.'!AR73:AS73,'[5]МЕТАЛЛОСТРОЙ Май'!AR73:AS73,'[6]МЕТАЛЛОСТРОЙ Июнь'!AR73:AS73,'[7]МЕТАЛЛОСТРОЙ  Июль'!AR73:AS73,'[8]МЕТАЛЛОСТРОЙ  Авг.'!AR73:AS73,'[9]МЕТАЛЛОСТРОЙ  Сент.'!AR73:AS73,'[10]МЕТАЛЛОСТРОЙ  Окт.'!AR73:AS73+'[11]МЕТАЛЛОСТРОЙ  Нояб.'!AR73:AS73,'[11]МЕТАЛЛОСТРОЙ  Нояб.'!AR73:AS73,'[12]МЕТАЛЛОСТРОЙ  Дек.'!AR73:AS73)</f>
        <v>5</v>
      </c>
      <c r="AT78" s="47">
        <v>1</v>
      </c>
      <c r="AU78" s="49">
        <f>SUM('[1]МЕТАЛЛОСТРОЙ Янв.'!AT73:AU73,'[2]МЕТАЛЛОСТРОЙ Февр.'!AT73:AU73,'[3]МЕТАЛЛОСТРОЙ Март'!AT73:AU73,'[4]МЕТАЛЛОСТРОЙ  Апр.'!AT73:AU73,'[5]МЕТАЛЛОСТРОЙ Май'!AT73:AU73,'[6]МЕТАЛЛОСТРОЙ Июнь'!AT73:AU73,'[7]МЕТАЛЛОСТРОЙ  Июль'!AT73:AU73,'[8]МЕТАЛЛОСТРОЙ  Авг.'!AT73:AU73,'[9]МЕТАЛЛОСТРОЙ  Сент.'!AT73:AU73,'[10]МЕТАЛЛОСТРОЙ  Окт.'!AT73:AU73+'[11]МЕТАЛЛОСТРОЙ  Нояб.'!AT73:AU73,'[11]МЕТАЛЛОСТРОЙ  Нояб.'!AT73:AU73,'[12]МЕТАЛЛОСТРОЙ  Дек.'!AT73:AU73)</f>
        <v>4</v>
      </c>
      <c r="AV78" s="47">
        <v>1</v>
      </c>
      <c r="AW78" s="49">
        <f>SUM('[1]МЕТАЛЛОСТРОЙ Янв.'!AV73:AW73,'[2]МЕТАЛЛОСТРОЙ Февр.'!AV73:AW73,'[3]МЕТАЛЛОСТРОЙ Март'!AV73:AW73,'[4]МЕТАЛЛОСТРОЙ  Апр.'!AV73:AW73,'[5]МЕТАЛЛОСТРОЙ Май'!AV73:AW73,'[6]МЕТАЛЛОСТРОЙ Июнь'!AV73:AW73,'[7]МЕТАЛЛОСТРОЙ  Июль'!AV73:AW73,'[8]МЕТАЛЛОСТРОЙ  Авг.'!AV73:AW73,'[9]МЕТАЛЛОСТРОЙ  Сент.'!AV73:AW73,'[10]МЕТАЛЛОСТРОЙ  Окт.'!AV73:AW73+'[11]МЕТАЛЛОСТРОЙ  Нояб.'!AV73:AW73,'[11]МЕТАЛЛОСТРОЙ  Нояб.'!AV73:AW73,'[12]МЕТАЛЛОСТРОЙ  Дек.'!AV73:AW73)</f>
        <v>5</v>
      </c>
      <c r="AX78" s="47">
        <v>1</v>
      </c>
      <c r="AY78" s="49">
        <f>SUM('[1]МЕТАЛЛОСТРОЙ Янв.'!AX73:AY73,'[2]МЕТАЛЛОСТРОЙ Февр.'!AX73:AY73,'[3]МЕТАЛЛОСТРОЙ Март'!AX73:AY73,'[4]МЕТАЛЛОСТРОЙ  Апр.'!AX73:AY73,'[5]МЕТАЛЛОСТРОЙ Май'!AX73:AY73,'[6]МЕТАЛЛОСТРОЙ Июнь'!AX73:AY73,'[7]МЕТАЛЛОСТРОЙ  Июль'!AX73:AY73,'[8]МЕТАЛЛОСТРОЙ  Авг.'!AX73:AY73,'[9]МЕТАЛЛОСТРОЙ  Сент.'!AX73:AY73,'[10]МЕТАЛЛОСТРОЙ  Окт.'!AX73:AY73+'[11]МЕТАЛЛОСТРОЙ  Нояб.'!AX73:AY73,'[11]МЕТАЛЛОСТРОЙ  Нояб.'!AX73:AY73,'[12]МЕТАЛЛОСТРОЙ  Дек.'!AX73:AY73)</f>
        <v>8</v>
      </c>
      <c r="AZ78" s="47">
        <v>1</v>
      </c>
      <c r="BA78" s="49">
        <f>SUM('[1]МЕТАЛЛОСТРОЙ Янв.'!AZ73:BA73,'[2]МЕТАЛЛОСТРОЙ Февр.'!AZ73:BA73,'[3]МЕТАЛЛОСТРОЙ Март'!AZ73:BA73,'[4]МЕТАЛЛОСТРОЙ  Апр.'!AZ73:BA73,'[5]МЕТАЛЛОСТРОЙ Май'!AZ73:BA73,'[6]МЕТАЛЛОСТРОЙ Июнь'!AZ73:BA73,'[7]МЕТАЛЛОСТРОЙ  Июль'!AZ73:BA73,'[8]МЕТАЛЛОСТРОЙ  Авг.'!AZ73:BA73,'[9]МЕТАЛЛОСТРОЙ  Сент.'!AZ73:BA73,'[10]МЕТАЛЛОСТРОЙ  Окт.'!AZ73:BA73+'[11]МЕТАЛЛОСТРОЙ  Нояб.'!AZ73:BA73,'[11]МЕТАЛЛОСТРОЙ  Нояб.'!AZ73:BA73,'[12]МЕТАЛЛОСТРОЙ  Дек.'!AZ73:BA73)</f>
        <v>4</v>
      </c>
      <c r="BB78" s="47">
        <v>1</v>
      </c>
      <c r="BC78" s="49">
        <f>SUM('[1]МЕТАЛЛОСТРОЙ Янв.'!BB73:BC73,'[2]МЕТАЛЛОСТРОЙ Февр.'!BB73:BC73,'[3]МЕТАЛЛОСТРОЙ Март'!BB73:BC73,'[4]МЕТАЛЛОСТРОЙ  Апр.'!BB73:BC73,'[5]МЕТАЛЛОСТРОЙ Май'!BB73:BC73,'[6]МЕТАЛЛОСТРОЙ Июнь'!BB73:BC73,'[7]МЕТАЛЛОСТРОЙ  Июль'!BB73:BC73,'[8]МЕТАЛЛОСТРОЙ  Авг.'!BB73:BC73,'[9]МЕТАЛЛОСТРОЙ  Сент.'!BB73:BC73,'[10]МЕТАЛЛОСТРОЙ  Окт.'!BB73:BC73+'[11]МЕТАЛЛОСТРОЙ  Нояб.'!BB73:BC73,'[11]МЕТАЛЛОСТРОЙ  Нояб.'!BB73:BC73,'[12]МЕТАЛЛОСТРОЙ  Дек.'!BB73:BC73)</f>
        <v>6</v>
      </c>
      <c r="BD78" s="47">
        <v>1</v>
      </c>
      <c r="BE78" s="49">
        <f>SUM('[1]МЕТАЛЛОСТРОЙ Янв.'!BD73:BE73,'[2]МЕТАЛЛОСТРОЙ Февр.'!BD73:BE73,'[3]МЕТАЛЛОСТРОЙ Март'!BD73:BE73,'[4]МЕТАЛЛОСТРОЙ  Апр.'!BD73:BE73,'[5]МЕТАЛЛОСТРОЙ Май'!BD73:BE73,'[6]МЕТАЛЛОСТРОЙ Июнь'!BD73:BE73,'[7]МЕТАЛЛОСТРОЙ  Июль'!BD73:BE73,'[8]МЕТАЛЛОСТРОЙ  Авг.'!BD73:BE73,'[9]МЕТАЛЛОСТРОЙ  Сент.'!BD73:BE73,'[10]МЕТАЛЛОСТРОЙ  Окт.'!BD73:BE73+'[11]МЕТАЛЛОСТРОЙ  Нояб.'!BD73:BE73,'[11]МЕТАЛЛОСТРОЙ  Нояб.'!BD73:BE73,'[12]МЕТАЛЛОСТРОЙ  Дек.'!BD73:BE73)</f>
        <v>4</v>
      </c>
      <c r="BF78" s="47">
        <v>1</v>
      </c>
      <c r="BG78" s="49">
        <f>SUM('[1]МЕТАЛЛОСТРОЙ Янв.'!BF73:BG73,'[2]МЕТАЛЛОСТРОЙ Февр.'!BF73:BG73,'[3]МЕТАЛЛОСТРОЙ Март'!BF73:BG73,'[4]МЕТАЛЛОСТРОЙ  Апр.'!BF73:BG73,'[5]МЕТАЛЛОСТРОЙ Май'!BF73:BG73,'[6]МЕТАЛЛОСТРОЙ Июнь'!BF73:BG73,'[7]МЕТАЛЛОСТРОЙ  Июль'!BF73:BG73,'[8]МЕТАЛЛОСТРОЙ  Авг.'!BF73:BG73,'[9]МЕТАЛЛОСТРОЙ  Сент.'!BF73:BG73,'[10]МЕТАЛЛОСТРОЙ  Окт.'!BF73:BG73+'[11]МЕТАЛЛОСТРОЙ  Нояб.'!BF73:BG73,'[11]МЕТАЛЛОСТРОЙ  Нояб.'!BF73:BG73,'[12]МЕТАЛЛОСТРОЙ  Дек.'!BF73:BG73)</f>
        <v>6</v>
      </c>
      <c r="BH78" s="47">
        <v>2</v>
      </c>
      <c r="BI78" s="49">
        <f>SUM('[1]МЕТАЛЛОСТРОЙ Янв.'!BH73:BI73,'[2]МЕТАЛЛОСТРОЙ Февр.'!BH73:BI73,'[3]МЕТАЛЛОСТРОЙ Март'!BH73:BI73,'[4]МЕТАЛЛОСТРОЙ  Апр.'!BH73:BI73,'[5]МЕТАЛЛОСТРОЙ Май'!BH73:BI73,'[6]МЕТАЛЛОСТРОЙ Июнь'!BH73:BI73,'[7]МЕТАЛЛОСТРОЙ  Июль'!BH73:BI73,'[8]МЕТАЛЛОСТРОЙ  Авг.'!BH73:BI73,'[9]МЕТАЛЛОСТРОЙ  Сент.'!BH73:BI73,'[10]МЕТАЛЛОСТРОЙ  Окт.'!BH73:BI73+'[11]МЕТАЛЛОСТРОЙ  Нояб.'!BH73:BI73,'[11]МЕТАЛЛОСТРОЙ  Нояб.'!BH73:BI73,'[12]МЕТАЛЛОСТРОЙ  Дек.'!BH73:BI73)</f>
        <v>1</v>
      </c>
      <c r="BJ78" s="47">
        <v>1</v>
      </c>
      <c r="BK78" s="49">
        <f>SUM('[1]МЕТАЛЛОСТРОЙ Янв.'!BJ73:BK73,'[2]МЕТАЛЛОСТРОЙ Февр.'!BJ73:BK73,'[3]МЕТАЛЛОСТРОЙ Март'!BJ73:BK73,'[4]МЕТАЛЛОСТРОЙ  Апр.'!BJ73:BK73,'[5]МЕТАЛЛОСТРОЙ Май'!BJ73:BK73,'[6]МЕТАЛЛОСТРОЙ Июнь'!BJ73:BK73,'[7]МЕТАЛЛОСТРОЙ  Июль'!BJ73:BK73,'[8]МЕТАЛЛОСТРОЙ  Авг.'!BJ73:BK73,'[9]МЕТАЛЛОСТРОЙ  Сент.'!BJ73:BK73,'[10]МЕТАЛЛОСТРОЙ  Окт.'!BJ73:BK73+'[11]МЕТАЛЛОСТРОЙ  Нояб.'!BJ73:BK73,'[11]МЕТАЛЛОСТРОЙ  Нояб.'!BJ73:BK73,'[12]МЕТАЛЛОСТРОЙ  Дек.'!BJ73:BK73)</f>
        <v>3</v>
      </c>
      <c r="BL78" s="47">
        <v>1</v>
      </c>
      <c r="BM78" s="49">
        <f>SUM('[1]МЕТАЛЛОСТРОЙ Янв.'!BL73:BM73,'[2]МЕТАЛЛОСТРОЙ Февр.'!BL73:BM73,'[3]МЕТАЛЛОСТРОЙ Март'!BL73:BM73,'[4]МЕТАЛЛОСТРОЙ  Апр.'!BL73:BM73,'[5]МЕТАЛЛОСТРОЙ Май'!BL73:BM73,'[6]МЕТАЛЛОСТРОЙ Июнь'!BL73:BM73,'[7]МЕТАЛЛОСТРОЙ  Июль'!BL73:BM73,'[8]МЕТАЛЛОСТРОЙ  Авг.'!BL73:BM73,'[9]МЕТАЛЛОСТРОЙ  Сент.'!BL73:BM73,'[10]МЕТАЛЛОСТРОЙ  Окт.'!BL73:BM73+'[11]МЕТАЛЛОСТРОЙ  Нояб.'!BL73:BM73,'[11]МЕТАЛЛОСТРОЙ  Нояб.'!BL73:BM73,'[12]МЕТАЛЛОСТРОЙ  Дек.'!BL73:BM73)</f>
        <v>0</v>
      </c>
      <c r="BN78" s="47">
        <v>1</v>
      </c>
      <c r="BO78" s="49">
        <f>SUM('[1]МЕТАЛЛОСТРОЙ Янв.'!BN73:BO73,'[2]МЕТАЛЛОСТРОЙ Февр.'!BN73:BO73,'[3]МЕТАЛЛОСТРОЙ Март'!BN73:BO73,'[4]МЕТАЛЛОСТРОЙ  Апр.'!BN73:BO73,'[5]МЕТАЛЛОСТРОЙ Май'!BN73:BO73,'[6]МЕТАЛЛОСТРОЙ Июнь'!BN73:BO73,'[7]МЕТАЛЛОСТРОЙ  Июль'!BN73:BO73,'[8]МЕТАЛЛОСТРОЙ  Авг.'!BN73:BO73,'[9]МЕТАЛЛОСТРОЙ  Сент.'!BN73:BO73,'[10]МЕТАЛЛОСТРОЙ  Окт.'!BN73:BO73+'[11]МЕТАЛЛОСТРОЙ  Нояб.'!BN73:BO73,'[11]МЕТАЛЛОСТРОЙ  Нояб.'!BN73:BO73,'[12]МЕТАЛЛОСТРОЙ  Дек.'!BN73:BO73)</f>
        <v>2</v>
      </c>
      <c r="BP78" s="47">
        <v>1</v>
      </c>
      <c r="BQ78" s="49">
        <f>SUM('[1]МЕТАЛЛОСТРОЙ Янв.'!BP73:BQ73,'[2]МЕТАЛЛОСТРОЙ Февр.'!BP73:BQ73,'[3]МЕТАЛЛОСТРОЙ Март'!BP73:BQ73,'[4]МЕТАЛЛОСТРОЙ  Апр.'!BP73:BQ73,'[5]МЕТАЛЛОСТРОЙ Май'!BP73:BQ73,'[6]МЕТАЛЛОСТРОЙ Июнь'!BP73:BQ73,'[7]МЕТАЛЛОСТРОЙ  Июль'!BP73:BQ73,'[8]МЕТАЛЛОСТРОЙ  Авг.'!BP73:BQ73,'[9]МЕТАЛЛОСТРОЙ  Сент.'!BP73:BQ73,'[10]МЕТАЛЛОСТРОЙ  Окт.'!BP73:BQ73+'[11]МЕТАЛЛОСТРОЙ  Нояб.'!BP73:BQ73,'[11]МЕТАЛЛОСТРОЙ  Нояб.'!BP73:BQ73,'[12]МЕТАЛЛОСТРОЙ  Дек.'!BP73:BQ73)</f>
        <v>9</v>
      </c>
      <c r="BR78" s="47">
        <v>1</v>
      </c>
      <c r="BS78" s="49">
        <f>SUM('[1]МЕТАЛЛОСТРОЙ Янв.'!BR73:BS73,'[2]МЕТАЛЛОСТРОЙ Февр.'!BR73:BS73,'[3]МЕТАЛЛОСТРОЙ Март'!BR73:BS73,'[4]МЕТАЛЛОСТРОЙ  Апр.'!BR73:BS73,'[5]МЕТАЛЛОСТРОЙ Май'!BR73:BS73,'[6]МЕТАЛЛОСТРОЙ Июнь'!BR73:BS73,'[7]МЕТАЛЛОСТРОЙ  Июль'!BR73:BS73,'[8]МЕТАЛЛОСТРОЙ  Авг.'!BR73:BS73,'[9]МЕТАЛЛОСТРОЙ  Сент.'!BR73:BS73,'[10]МЕТАЛЛОСТРОЙ  Окт.'!BR73:BS73+'[11]МЕТАЛЛОСТРОЙ  Нояб.'!BR73:BS73,'[11]МЕТАЛЛОСТРОЙ  Нояб.'!BR73:BS73,'[12]МЕТАЛЛОСТРОЙ  Дек.'!BR73:BS73)</f>
        <v>3</v>
      </c>
      <c r="BT78" s="47">
        <v>1</v>
      </c>
      <c r="BU78" s="49">
        <f>SUM('[1]МЕТАЛЛОСТРОЙ Янв.'!BT73:BU73,'[2]МЕТАЛЛОСТРОЙ Февр.'!BT73:BU73,'[3]МЕТАЛЛОСТРОЙ Март'!BT73:BU73,'[4]МЕТАЛЛОСТРОЙ  Апр.'!BT73:BU73,'[5]МЕТАЛЛОСТРОЙ Май'!BT73:BU73,'[6]МЕТАЛЛОСТРОЙ Июнь'!BT73:BU73,'[7]МЕТАЛЛОСТРОЙ  Июль'!BT73:BU73,'[8]МЕТАЛЛОСТРОЙ  Авг.'!BT73:BU73,'[9]МЕТАЛЛОСТРОЙ  Сент.'!BT73:BU73,'[10]МЕТАЛЛОСТРОЙ  Окт.'!BT73:BU73+'[11]МЕТАЛЛОСТРОЙ  Нояб.'!BT73:BU73,'[11]МЕТАЛЛОСТРОЙ  Нояб.'!BT73:BU73,'[12]МЕТАЛЛОСТРОЙ  Дек.'!BT73:BU73)</f>
        <v>2</v>
      </c>
      <c r="BV78" s="47">
        <v>1</v>
      </c>
      <c r="BW78" s="49">
        <f>SUM('[1]МЕТАЛЛОСТРОЙ Янв.'!BV73:BW73,'[2]МЕТАЛЛОСТРОЙ Февр.'!BV73:BW73,'[3]МЕТАЛЛОСТРОЙ Март'!BV73:BW73,'[4]МЕТАЛЛОСТРОЙ  Апр.'!BV73:BW73,'[5]МЕТАЛЛОСТРОЙ Май'!BV73:BW73,'[6]МЕТАЛЛОСТРОЙ Июнь'!BV73:BW73,'[7]МЕТАЛЛОСТРОЙ  Июль'!BV73:BW73,'[8]МЕТАЛЛОСТРОЙ  Авг.'!BV73:BW73,'[9]МЕТАЛЛОСТРОЙ  Сент.'!BV73:BW73,'[10]МЕТАЛЛОСТРОЙ  Окт.'!BV73:BW73+'[11]МЕТАЛЛОСТРОЙ  Нояб.'!BV73:BW73,'[11]МЕТАЛЛОСТРОЙ  Нояб.'!BV73:BW73,'[12]МЕТАЛЛОСТРОЙ  Дек.'!BV73:BW73)</f>
        <v>6.069</v>
      </c>
      <c r="BX78" s="47">
        <v>1</v>
      </c>
      <c r="BY78" s="49">
        <f>SUM('[1]МЕТАЛЛОСТРОЙ Янв.'!BX73:BY73,'[2]МЕТАЛЛОСТРОЙ Февр.'!BX73:BY73,'[3]МЕТАЛЛОСТРОЙ Март'!BX73:BY73,'[4]МЕТАЛЛОСТРОЙ  Апр.'!BX73:BY73,'[5]МЕТАЛЛОСТРОЙ Май'!BX73:BY73,'[6]МЕТАЛЛОСТРОЙ Июнь'!BX73:BY73,'[7]МЕТАЛЛОСТРОЙ  Июль'!BX73:BY73,'[8]МЕТАЛЛОСТРОЙ  Авг.'!BX73:BY73,'[9]МЕТАЛЛОСТРОЙ  Сент.'!BX73:BY73,'[10]МЕТАЛЛОСТРОЙ  Окт.'!BX73:BY73+'[11]МЕТАЛЛОСТРОЙ  Нояб.'!BX73:BY73,'[11]МЕТАЛЛОСТРОЙ  Нояб.'!BX73:BY73,'[12]МЕТАЛЛОСТРОЙ  Дек.'!BX73:BY73)</f>
        <v>1</v>
      </c>
      <c r="BZ78" s="47">
        <v>2</v>
      </c>
      <c r="CA78" s="49">
        <f>SUM('[1]МЕТАЛЛОСТРОЙ Янв.'!BZ73:CA73,'[2]МЕТАЛЛОСТРОЙ Февр.'!BZ73:CA73,'[3]МЕТАЛЛОСТРОЙ Март'!BZ73:CA73,'[4]МЕТАЛЛОСТРОЙ  Апр.'!BZ73:CA73,'[5]МЕТАЛЛОСТРОЙ Май'!BZ73:CA73,'[6]МЕТАЛЛОСТРОЙ Июнь'!BZ73:CA73,'[7]МЕТАЛЛОСТРОЙ  Июль'!BZ73:CA73,'[8]МЕТАЛЛОСТРОЙ  Авг.'!BZ73:CA73,'[9]МЕТАЛЛОСТРОЙ  Сент.'!BZ73:CA73,'[10]МЕТАЛЛОСТРОЙ  Окт.'!BZ73:CA73+'[11]МЕТАЛЛОСТРОЙ  Нояб.'!BZ73:CA73,'[11]МЕТАЛЛОСТРОЙ  Нояб.'!BZ73:CA73,'[12]МЕТАЛЛОСТРОЙ  Дек.'!BZ73:CA73)</f>
        <v>5</v>
      </c>
      <c r="CB78" s="47">
        <v>1</v>
      </c>
      <c r="CC78" s="49">
        <f>SUM('[1]МЕТАЛЛОСТРОЙ Янв.'!CB73:CC73,'[2]МЕТАЛЛОСТРОЙ Февр.'!CB73:CC73,'[3]МЕТАЛЛОСТРОЙ Март'!CB73:CC73,'[4]МЕТАЛЛОСТРОЙ  Апр.'!CB73:CC73,'[5]МЕТАЛЛОСТРОЙ Май'!CB73:CC73,'[6]МЕТАЛЛОСТРОЙ Июнь'!CB73:CC73,'[7]МЕТАЛЛОСТРОЙ  Июль'!CB73:CC73,'[8]МЕТАЛЛОСТРОЙ  Авг.'!CB73:CC73,'[9]МЕТАЛЛОСТРОЙ  Сент.'!CB73:CC73,'[10]МЕТАЛЛОСТРОЙ  Окт.'!CB73:CC73+'[11]МЕТАЛЛОСТРОЙ  Нояб.'!CB73:CC73,'[11]МЕТАЛЛОСТРОЙ  Нояб.'!CB73:CC73,'[12]МЕТАЛЛОСТРОЙ  Дек.'!CB73:CC73)</f>
        <v>5</v>
      </c>
      <c r="CD78" s="47">
        <v>1</v>
      </c>
      <c r="CE78" s="49">
        <f>SUM('[1]МЕТАЛЛОСТРОЙ Янв.'!CD73:CE73,'[2]МЕТАЛЛОСТРОЙ Февр.'!CD73:CE73,'[3]МЕТАЛЛОСТРОЙ Март'!CD73:CE73,'[4]МЕТАЛЛОСТРОЙ  Апр.'!CD73:CE73,'[5]МЕТАЛЛОСТРОЙ Май'!CD73:CE73,'[6]МЕТАЛЛОСТРОЙ Июнь'!CD73:CE73,'[7]МЕТАЛЛОСТРОЙ  Июль'!CD73:CE73,'[8]МЕТАЛЛОСТРОЙ  Авг.'!CD73:CE73,'[9]МЕТАЛЛОСТРОЙ  Сент.'!CD73:CE73,'[10]МЕТАЛЛОСТРОЙ  Окт.'!CD73:CE73+'[11]МЕТАЛЛОСТРОЙ  Нояб.'!CD73:CE73,'[11]МЕТАЛЛОСТРОЙ  Нояб.'!CD73:CE73,'[12]МЕТАЛЛОСТРОЙ  Дек.'!CD73:CE73)</f>
        <v>0</v>
      </c>
      <c r="CF78" s="47">
        <v>1</v>
      </c>
      <c r="CG78" s="49">
        <f>SUM('[1]МЕТАЛЛОСТРОЙ Янв.'!CF73:CG73,'[2]МЕТАЛЛОСТРОЙ Февр.'!CF73:CG73,'[3]МЕТАЛЛОСТРОЙ Март'!CF73:CG73,'[4]МЕТАЛЛОСТРОЙ  Апр.'!CF73:CG73,'[5]МЕТАЛЛОСТРОЙ Май'!CF73:CG73,'[6]МЕТАЛЛОСТРОЙ Июнь'!CF73:CG73,'[7]МЕТАЛЛОСТРОЙ  Июль'!CF73:CG73,'[8]МЕТАЛЛОСТРОЙ  Авг.'!CF73:CG73,'[9]МЕТАЛЛОСТРОЙ  Сент.'!CF73:CG73,'[10]МЕТАЛЛОСТРОЙ  Окт.'!CF73:CG73+'[11]МЕТАЛЛОСТРОЙ  Нояб.'!CF73:CG73,'[11]МЕТАЛЛОСТРОЙ  Нояб.'!CF73:CG73,'[12]МЕТАЛЛОСТРОЙ  Дек.'!CF73:CG73)</f>
        <v>3</v>
      </c>
      <c r="CH78" s="47">
        <v>1</v>
      </c>
      <c r="CI78" s="49">
        <f>SUM('[1]МЕТАЛЛОСТРОЙ Янв.'!CH73:CI73,'[2]МЕТАЛЛОСТРОЙ Февр.'!CH73:CI73,'[3]МЕТАЛЛОСТРОЙ Март'!CH73:CI73,'[4]МЕТАЛЛОСТРОЙ  Апр.'!CH73:CI73,'[5]МЕТАЛЛОСТРОЙ Май'!CH73:CI73,'[6]МЕТАЛЛОСТРОЙ Июнь'!CH73:CI73,'[7]МЕТАЛЛОСТРОЙ  Июль'!CH73:CI73,'[8]МЕТАЛЛОСТРОЙ  Авг.'!CH73:CI73,'[9]МЕТАЛЛОСТРОЙ  Сент.'!CH73:CI73,'[10]МЕТАЛЛОСТРОЙ  Окт.'!CH73:CI73+'[11]МЕТАЛЛОСТРОЙ  Нояб.'!CH73:CI73,'[11]МЕТАЛЛОСТРОЙ  Нояб.'!CH73:CI73,'[12]МЕТАЛЛОСТРОЙ  Дек.'!CH73:CI73)</f>
        <v>2</v>
      </c>
      <c r="CJ78" s="47">
        <v>1</v>
      </c>
      <c r="CK78" s="49">
        <f>SUM('[1]МЕТАЛЛОСТРОЙ Янв.'!CJ73:CK73,'[2]МЕТАЛЛОСТРОЙ Февр.'!CJ73:CK73,'[3]МЕТАЛЛОСТРОЙ Март'!CJ73:CK73,'[4]МЕТАЛЛОСТРОЙ  Апр.'!CJ73:CK73,'[5]МЕТАЛЛОСТРОЙ Май'!CJ73:CK73,'[6]МЕТАЛЛОСТРОЙ Июнь'!CJ73:CK73,'[7]МЕТАЛЛОСТРОЙ  Июль'!CJ73:CK73,'[8]МЕТАЛЛОСТРОЙ  Авг.'!CJ73:CK73,'[9]МЕТАЛЛОСТРОЙ  Сент.'!CJ73:CK73,'[10]МЕТАЛЛОСТРОЙ  Окт.'!CJ73:CK73+'[11]МЕТАЛЛОСТРОЙ  Нояб.'!CJ73:CK73,'[11]МЕТАЛЛОСТРОЙ  Нояб.'!CJ73:CK73,'[12]МЕТАЛЛОСТРОЙ  Дек.'!CJ73:CK73)</f>
        <v>3</v>
      </c>
      <c r="CL78" s="47">
        <v>1</v>
      </c>
      <c r="CM78" s="49">
        <f>SUM('[1]МЕТАЛЛОСТРОЙ Янв.'!CL73:CM73,'[2]МЕТАЛЛОСТРОЙ Февр.'!CL73:CM73,'[3]МЕТАЛЛОСТРОЙ Март'!CL73:CM73,'[4]МЕТАЛЛОСТРОЙ  Апр.'!CL73:CM73,'[5]МЕТАЛЛОСТРОЙ Май'!CL73:CM73,'[6]МЕТАЛЛОСТРОЙ Июнь'!CL73:CM73,'[7]МЕТАЛЛОСТРОЙ  Июль'!CL73:CM73,'[8]МЕТАЛЛОСТРОЙ  Авг.'!CL73:CM73,'[9]МЕТАЛЛОСТРОЙ  Сент.'!CL73:CM73,'[10]МЕТАЛЛОСТРОЙ  Окт.'!CL73:CM73+'[11]МЕТАЛЛОСТРОЙ  Нояб.'!CL73:CM73,'[11]МЕТАЛЛОСТРОЙ  Нояб.'!CL73:CM73,'[12]МЕТАЛЛОСТРОЙ  Дек.'!CL73:CM73)</f>
        <v>3</v>
      </c>
      <c r="CN78" s="47">
        <v>1</v>
      </c>
      <c r="CO78" s="49">
        <f>SUM('[1]МЕТАЛЛОСТРОЙ Янв.'!CN73:CO73,'[2]МЕТАЛЛОСТРОЙ Февр.'!CN73:CO73,'[3]МЕТАЛЛОСТРОЙ Март'!CN73:CO73,'[4]МЕТАЛЛОСТРОЙ  Апр.'!CN73:CO73,'[5]МЕТАЛЛОСТРОЙ Май'!CN73:CO73,'[6]МЕТАЛЛОСТРОЙ Июнь'!CN73:CO73,'[7]МЕТАЛЛОСТРОЙ  Июль'!CN73:CO73,'[8]МЕТАЛЛОСТРОЙ  Авг.'!CN73:CO73,'[9]МЕТАЛЛОСТРОЙ  Сент.'!CN73:CO73,'[10]МЕТАЛЛОСТРОЙ  Окт.'!CN73:CO73+'[11]МЕТАЛЛОСТРОЙ  Нояб.'!CN73:CO73,'[11]МЕТАЛЛОСТРОЙ  Нояб.'!CN73:CO73,'[12]МЕТАЛЛОСТРОЙ  Дек.'!CN73:CO73)</f>
        <v>2</v>
      </c>
      <c r="CQ78" s="93" t="s">
        <v>221</v>
      </c>
    </row>
    <row r="79" spans="1:95" ht="15.95" customHeight="1" x14ac:dyDescent="0.25">
      <c r="A79" s="216"/>
      <c r="B79" s="230"/>
      <c r="C79" s="22" t="s">
        <v>5</v>
      </c>
      <c r="D79" s="55">
        <v>15</v>
      </c>
      <c r="E79" s="49">
        <f>SUM('[1]МЕТАЛЛОСТРОЙ Янв.'!D74:E74,'[2]МЕТАЛЛОСТРОЙ Февр.'!D74:E74,'[3]МЕТАЛЛОСТРОЙ Март'!D74:E74,'[4]МЕТАЛЛОСТРОЙ  Апр.'!D74:E74,'[5]МЕТАЛЛОСТРОЙ Май'!D74:E74,'[6]МЕТАЛЛОСТРОЙ Июнь'!D74:E74,'[7]МЕТАЛЛОСТРОЙ  Июль'!D74:E74,'[8]МЕТАЛЛОСТРОЙ  Авг.'!D74:E74,'[9]МЕТАЛЛОСТРОЙ  Сент.'!D74:E74,'[10]МЕТАЛЛОСТРОЙ  Окт.'!D74:E74+'[11]МЕТАЛЛОСТРОЙ  Нояб.'!D74:E74,'[11]МЕТАЛЛОСТРОЙ  Нояб.'!D74:E74,'[12]МЕТАЛЛОСТРОЙ  Дек.'!D74:E74)</f>
        <v>12.350000000000001</v>
      </c>
      <c r="F79" s="55">
        <v>15</v>
      </c>
      <c r="G79" s="49">
        <f>SUM('[1]МЕТАЛЛОСТРОЙ Янв.'!F74:G74,'[2]МЕТАЛЛОСТРОЙ Февр.'!F74:G74,'[3]МЕТАЛЛОСТРОЙ Март'!F74:G74,'[4]МЕТАЛЛОСТРОЙ  Апр.'!F74:G74,'[5]МЕТАЛЛОСТРОЙ Май'!F74:G74,'[6]МЕТАЛЛОСТРОЙ Июнь'!F74:G74,'[7]МЕТАЛЛОСТРОЙ  Июль'!F74:G74,'[8]МЕТАЛЛОСТРОЙ  Авг.'!F74:G74,'[9]МЕТАЛЛОСТРОЙ  Сент.'!F74:G74,'[10]МЕТАЛЛОСТРОЙ  Окт.'!F74:G74+'[11]МЕТАЛЛОСТРОЙ  Нояб.'!F74:G74,'[11]МЕТАЛЛОСТРОЙ  Нояб.'!F74:G74,'[12]МЕТАЛЛОСТРОЙ  Дек.'!F74:G74)</f>
        <v>12.350000000000001</v>
      </c>
      <c r="H79" s="55">
        <v>30</v>
      </c>
      <c r="I79" s="49">
        <f>SUM('[1]МЕТАЛЛОСТРОЙ Янв.'!H74:I74,'[2]МЕТАЛЛОСТРОЙ Февр.'!H74:I74,'[3]МЕТАЛЛОСТРОЙ Март'!H74:I74,'[4]МЕТАЛЛОСТРОЙ  Апр.'!H74:I74,'[5]МЕТАЛЛОСТРОЙ Май'!H74:I74,'[6]МЕТАЛЛОСТРОЙ Июнь'!H74:I74,'[7]МЕТАЛЛОСТРОЙ  Июль'!H74:I74,'[8]МЕТАЛЛОСТРОЙ  Авг.'!H74:I74,'[9]МЕТАЛЛОСТРОЙ  Сент.'!H74:I74,'[10]МЕТАЛЛОСТРОЙ  Окт.'!H74:I74+'[11]МЕТАЛЛОСТРОЙ  Нояб.'!H74:I74,'[11]МЕТАЛЛОСТРОЙ  Нояб.'!H74:I74,'[12]МЕТАЛЛОСТРОЙ  Дек.'!H74:I74)</f>
        <v>16.435000000000002</v>
      </c>
      <c r="J79" s="55">
        <v>15</v>
      </c>
      <c r="K79" s="49">
        <f>SUM('[1]МЕТАЛЛОСТРОЙ Янв.'!J74:K74,'[2]МЕТАЛЛОСТРОЙ Февр.'!J74:K74,'[3]МЕТАЛЛОСТРОЙ Март'!J74:K74,'[4]МЕТАЛЛОСТРОЙ  Апр.'!J74:K74,'[5]МЕТАЛЛОСТРОЙ Май'!J74:K74,'[6]МЕТАЛЛОСТРОЙ Июнь'!J74:K74,'[7]МЕТАЛЛОСТРОЙ  Июль'!J74:K74,'[8]МЕТАЛЛОСТРОЙ  Авг.'!J74:K74,'[9]МЕТАЛЛОСТРОЙ  Сент.'!J74:K74,'[10]МЕТАЛЛОСТРОЙ  Окт.'!J74:K74+'[11]МЕТАЛЛОСТРОЙ  Нояб.'!J74:K74,'[11]МЕТАЛЛОСТРОЙ  Нояб.'!J74:K74,'[12]МЕТАЛЛОСТРОЙ  Дек.'!J74:K74)</f>
        <v>17.562000000000001</v>
      </c>
      <c r="L79" s="55">
        <v>15</v>
      </c>
      <c r="M79" s="49">
        <f>SUM('[1]МЕТАЛЛОСТРОЙ Янв.'!L74:M74,'[2]МЕТАЛЛОСТРОЙ Февр.'!L74:M74,'[3]МЕТАЛЛОСТРОЙ Март'!L74:M74,'[4]МЕТАЛЛОСТРОЙ  Апр.'!L74:M74,'[5]МЕТАЛЛОСТРОЙ Май'!L74:M74,'[6]МЕТАЛЛОСТРОЙ Июнь'!L74:M74,'[7]МЕТАЛЛОСТРОЙ  Июль'!L74:M74,'[8]МЕТАЛЛОСТРОЙ  Авг.'!L74:M74,'[9]МЕТАЛЛОСТРОЙ  Сент.'!L74:M74,'[10]МЕТАЛЛОСТРОЙ  Окт.'!L74:M74+'[11]МЕТАЛЛОСТРОЙ  Нояб.'!L74:M74,'[11]МЕТАЛЛОСТРОЙ  Нояб.'!L74:M74,'[12]МЕТАЛЛОСТРОЙ  Дек.'!L74:M74)</f>
        <v>14.468999999999999</v>
      </c>
      <c r="N79" s="55">
        <v>15</v>
      </c>
      <c r="O79" s="49">
        <f>SUM('[1]МЕТАЛЛОСТРОЙ Янв.'!N74:O74,'[2]МЕТАЛЛОСТРОЙ Февр.'!N74:O74,'[3]МЕТАЛЛОСТРОЙ Март'!N74:O74,'[4]МЕТАЛЛОСТРОЙ  Апр.'!N74:O74,'[5]МЕТАЛЛОСТРОЙ Май'!N74:O74,'[6]МЕТАЛЛОСТРОЙ Июнь'!N74:O74,'[7]МЕТАЛЛОСТРОЙ  Июль'!N74:O74,'[8]МЕТАЛЛОСТРОЙ  Авг.'!N74:O74,'[9]МЕТАЛЛОСТРОЙ  Сент.'!N74:O74,'[10]МЕТАЛЛОСТРОЙ  Окт.'!N74:O74+'[11]МЕТАЛЛОСТРОЙ  Нояб.'!N74:O74,'[11]МЕТАЛЛОСТРОЙ  Нояб.'!N74:O74,'[12]МЕТАЛЛОСТРОЙ  Дек.'!N74:O74)</f>
        <v>17.715</v>
      </c>
      <c r="P79" s="55">
        <v>15</v>
      </c>
      <c r="Q79" s="49">
        <f>SUM('[1]МЕТАЛЛОСТРОЙ Янв.'!P74:Q74,'[2]МЕТАЛЛОСТРОЙ Февр.'!P74:Q74,'[3]МЕТАЛЛОСТРОЙ Март'!P74:Q74,'[4]МЕТАЛЛОСТРОЙ  Апр.'!P74:Q74,'[5]МЕТАЛЛОСТРОЙ Май'!P74:Q74,'[6]МЕТАЛЛОСТРОЙ Июнь'!P74:Q74,'[7]МЕТАЛЛОСТРОЙ  Июль'!P74:Q74,'[8]МЕТАЛЛОСТРОЙ  Авг.'!P74:Q74,'[9]МЕТАЛЛОСТРОЙ  Сент.'!P74:Q74,'[10]МЕТАЛЛОСТРОЙ  Окт.'!P74:Q74+'[11]МЕТАЛЛОСТРОЙ  Нояб.'!P74:Q74,'[11]МЕТАЛЛОСТРОЙ  Нояб.'!P74:Q74,'[12]МЕТАЛЛОСТРОЙ  Дек.'!P74:Q74)</f>
        <v>3.1509999999999998</v>
      </c>
      <c r="R79" s="55">
        <v>15</v>
      </c>
      <c r="S79" s="49">
        <f>SUM('[1]МЕТАЛЛОСТРОЙ Янв.'!R74:S74,'[2]МЕТАЛЛОСТРОЙ Февр.'!R74:S74,'[3]МЕТАЛЛОСТРОЙ Март'!R74:S74,'[4]МЕТАЛЛОСТРОЙ  Апр.'!R74:S74,'[5]МЕТАЛЛОСТРОЙ Май'!R74:S74,'[6]МЕТАЛЛОСТРОЙ Июнь'!R74:S74,'[7]МЕТАЛЛОСТРОЙ  Июль'!R74:S74,'[8]МЕТАЛЛОСТРОЙ  Авг.'!R74:S74,'[9]МЕТАЛЛОСТРОЙ  Сент.'!R74:S74,'[10]МЕТАЛЛОСТРОЙ  Окт.'!R74:S74+'[11]МЕТАЛЛОСТРОЙ  Нояб.'!R74:S74,'[11]МЕТАЛЛОСТРОЙ  Нояб.'!R74:S74,'[12]МЕТАЛЛОСТРОЙ  Дек.'!R74:S74)</f>
        <v>3.8339999999999996</v>
      </c>
      <c r="T79" s="55">
        <v>15</v>
      </c>
      <c r="U79" s="49">
        <f>SUM('[1]МЕТАЛЛОСТРОЙ Янв.'!T74:U74,'[2]МЕТАЛЛОСТРОЙ Февр.'!T74:U74,'[3]МЕТАЛЛОСТРОЙ Март'!T74:U74,'[4]МЕТАЛЛОСТРОЙ  Апр.'!T74:U74,'[5]МЕТАЛЛОСТРОЙ Май'!T74:U74,'[6]МЕТАЛЛОСТРОЙ Июнь'!T74:U74,'[7]МЕТАЛЛОСТРОЙ  Июль'!T74:U74,'[8]МЕТАЛЛОСТРОЙ  Авг.'!T74:U74,'[9]МЕТАЛЛОСТРОЙ  Сент.'!T74:U74,'[10]МЕТАЛЛОСТРОЙ  Окт.'!T74:U74+'[11]МЕТАЛЛОСТРОЙ  Нояб.'!T74:U74,'[11]МЕТАЛЛОСТРОЙ  Нояб.'!T74:U74,'[12]МЕТАЛЛОСТРОЙ  Дек.'!T74:U74)</f>
        <v>5.1269999999999998</v>
      </c>
      <c r="V79" s="55">
        <v>15</v>
      </c>
      <c r="W79" s="49">
        <f>SUM('[1]МЕТАЛЛОСТРОЙ Янв.'!V74:W74,'[2]МЕТАЛЛОСТРОЙ Февр.'!V74:W74,'[3]МЕТАЛЛОСТРОЙ Март'!V74:W74,'[4]МЕТАЛЛОСТРОЙ  Апр.'!V74:W74,'[5]МЕТАЛЛОСТРОЙ Май'!V74:W74,'[6]МЕТАЛЛОСТРОЙ Июнь'!V74:W74,'[7]МЕТАЛЛОСТРОЙ  Июль'!V74:W74,'[8]МЕТАЛЛОСТРОЙ  Авг.'!V74:W74,'[9]МЕТАЛЛОСТРОЙ  Сент.'!V74:W74,'[10]МЕТАЛЛОСТРОЙ  Окт.'!V74:W74+'[11]МЕТАЛЛОСТРОЙ  Нояб.'!V74:W74,'[11]МЕТАЛЛОСТРОЙ  Нояб.'!V74:W74,'[12]МЕТАЛЛОСТРОЙ  Дек.'!V74:W74)</f>
        <v>6.4809999999999999</v>
      </c>
      <c r="X79" s="55">
        <v>15</v>
      </c>
      <c r="Y79" s="49">
        <f>SUM('[1]МЕТАЛЛОСТРОЙ Янв.'!X74:Y74,'[2]МЕТАЛЛОСТРОЙ Февр.'!X74:Y74,'[3]МЕТАЛЛОСТРОЙ Март'!X74:Y74,'[4]МЕТАЛЛОСТРОЙ  Апр.'!X74:Y74,'[5]МЕТАЛЛОСТРОЙ Май'!X74:Y74,'[6]МЕТАЛЛОСТРОЙ Июнь'!X74:Y74,'[7]МЕТАЛЛОСТРОЙ  Июль'!X74:Y74,'[8]МЕТАЛЛОСТРОЙ  Авг.'!X74:Y74,'[9]МЕТАЛЛОСТРОЙ  Сент.'!X74:Y74,'[10]МЕТАЛЛОСТРОЙ  Окт.'!X74:Y74+'[11]МЕТАЛЛОСТРОЙ  Нояб.'!X74:Y74,'[11]МЕТАЛЛОСТРОЙ  Нояб.'!X74:Y74,'[12]МЕТАЛЛОСТРОЙ  Дек.'!X74:Y74)</f>
        <v>12.637999999999998</v>
      </c>
      <c r="Z79" s="55">
        <v>15</v>
      </c>
      <c r="AA79" s="49">
        <f>SUM('[1]МЕТАЛЛОСТРОЙ Янв.'!Z74:AA74,'[2]МЕТАЛЛОСТРОЙ Февр.'!Z74:AA74,'[3]МЕТАЛЛОСТРОЙ Март'!Z74:AA74,'[4]МЕТАЛЛОСТРОЙ  Апр.'!Z74:AA74,'[5]МЕТАЛЛОСТРОЙ Май'!Z74:AA74,'[6]МЕТАЛЛОСТРОЙ Июнь'!Z74:AA74,'[7]МЕТАЛЛОСТРОЙ  Июль'!Z74:AA74,'[8]МЕТАЛЛОСТРОЙ  Авг.'!Z74:AA74,'[9]МЕТАЛЛОСТРОЙ  Сент.'!Z74:AA74,'[10]МЕТАЛЛОСТРОЙ  Окт.'!Z74:AA74+'[11]МЕТАЛЛОСТРОЙ  Нояб.'!Z74:AA74,'[11]МЕТАЛЛОСТРОЙ  Нояб.'!Z74:AA74,'[12]МЕТАЛЛОСТРОЙ  Дек.'!Z74:AA74)</f>
        <v>13.550999999999998</v>
      </c>
      <c r="AB79" s="55">
        <v>15</v>
      </c>
      <c r="AC79" s="49">
        <f>SUM('[1]МЕТАЛЛОСТРОЙ Янв.'!AB74:AC74,'[2]МЕТАЛЛОСТРОЙ Февр.'!AB74:AC74,'[3]МЕТАЛЛОСТРОЙ Март'!AB74:AC74,'[4]МЕТАЛЛОСТРОЙ  Апр.'!AB74:AC74,'[5]МЕТАЛЛОСТРОЙ Май'!AB74:AC74,'[6]МЕТАЛЛОСТРОЙ Июнь'!AB74:AC74,'[7]МЕТАЛЛОСТРОЙ  Июль'!AB74:AC74,'[8]МЕТАЛЛОСТРОЙ  Авг.'!AB74:AC74,'[9]МЕТАЛЛОСТРОЙ  Сент.'!AB74:AC74,'[10]МЕТАЛЛОСТРОЙ  Окт.'!AB74:AC74+'[11]МЕТАЛЛОСТРОЙ  Нояб.'!AB74:AC74,'[11]МЕТАЛЛОСТРОЙ  Нояб.'!AB74:AC74,'[12]МЕТАЛЛОСТРОЙ  Дек.'!AB74:AC74)</f>
        <v>11.122999999999999</v>
      </c>
      <c r="AD79" s="55">
        <v>15</v>
      </c>
      <c r="AE79" s="49">
        <f>SUM('[1]МЕТАЛЛОСТРОЙ Янв.'!AD74:AE74,'[2]МЕТАЛЛОСТРОЙ Февр.'!AD74:AE74,'[3]МЕТАЛЛОСТРОЙ Март'!AD74:AE74,'[4]МЕТАЛЛОСТРОЙ  Апр.'!AD74:AE74,'[5]МЕТАЛЛОСТРОЙ Май'!AD74:AE74,'[6]МЕТАЛЛОСТРОЙ Июнь'!AD74:AE74,'[7]МЕТАЛЛОСТРОЙ  Июль'!AD74:AE74,'[8]МЕТАЛЛОСТРОЙ  Авг.'!AD74:AE74,'[9]МЕТАЛЛОСТРОЙ  Сент.'!AD74:AE74,'[10]МЕТАЛЛОСТРОЙ  Окт.'!AD74:AE74+'[11]МЕТАЛЛОСТРОЙ  Нояб.'!AD74:AE74,'[11]МЕТАЛЛОСТРОЙ  Нояб.'!AD74:AE74,'[12]МЕТАЛЛОСТРОЙ  Дек.'!AD74:AE74)</f>
        <v>11.613</v>
      </c>
      <c r="AF79" s="55">
        <v>15</v>
      </c>
      <c r="AG79" s="49">
        <f>SUM('[1]МЕТАЛЛОСТРОЙ Янв.'!AF74:AG74,'[2]МЕТАЛЛОСТРОЙ Февр.'!AF74:AG74,'[3]МЕТАЛЛОСТРОЙ Март'!AF74:AG74,'[4]МЕТАЛЛОСТРОЙ  Апр.'!AF74:AG74,'[5]МЕТАЛЛОСТРОЙ Май'!AF74:AG74,'[6]МЕТАЛЛОСТРОЙ Июнь'!AF74:AG74,'[7]МЕТАЛЛОСТРОЙ  Июль'!AF74:AG74,'[8]МЕТАЛЛОСТРОЙ  Авг.'!AF74:AG74,'[9]МЕТАЛЛОСТРОЙ  Сент.'!AF74:AG74,'[10]МЕТАЛЛОСТРОЙ  Окт.'!AF74:AG74+'[11]МЕТАЛЛОСТРОЙ  Нояб.'!AF74:AG74,'[11]МЕТАЛЛОСТРОЙ  Нояб.'!AF74:AG74,'[12]МЕТАЛЛОСТРОЙ  Дек.'!AF74:AG74)</f>
        <v>18.576000000000001</v>
      </c>
      <c r="AH79" s="55">
        <v>15</v>
      </c>
      <c r="AI79" s="49">
        <f>SUM('[1]МЕТАЛЛОСТРОЙ Янв.'!AH74:AI74,'[2]МЕТАЛЛОСТРОЙ Февр.'!AH74:AI74,'[3]МЕТАЛЛОСТРОЙ Март'!AH74:AI74,'[4]МЕТАЛЛОСТРОЙ  Апр.'!AH74:AI74,'[5]МЕТАЛЛОСТРОЙ Май'!AH74:AI74,'[6]МЕТАЛЛОСТРОЙ Июнь'!AH74:AI74,'[7]МЕТАЛЛОСТРОЙ  Июль'!AH74:AI74,'[8]МЕТАЛЛОСТРОЙ  Авг.'!AH74:AI74,'[9]МЕТАЛЛОСТРОЙ  Сент.'!AH74:AI74,'[10]МЕТАЛЛОСТРОЙ  Окт.'!AH74:AI74+'[11]МЕТАЛЛОСТРОЙ  Нояб.'!AH74:AI74,'[11]МЕТАЛЛОСТРОЙ  Нояб.'!AH74:AI74,'[12]МЕТАЛЛОСТРОЙ  Дек.'!AH74:AI74)</f>
        <v>8.5330000000000013</v>
      </c>
      <c r="AJ79" s="55">
        <v>15</v>
      </c>
      <c r="AK79" s="49">
        <f>SUM('[1]МЕТАЛЛОСТРОЙ Янв.'!AJ74:AK74,'[2]МЕТАЛЛОСТРОЙ Февр.'!AJ74:AK74,'[3]МЕТАЛЛОСТРОЙ Март'!AJ74:AK74,'[4]МЕТАЛЛОСТРОЙ  Апр.'!AJ74:AK74,'[5]МЕТАЛЛОСТРОЙ Май'!AJ74:AK74,'[6]МЕТАЛЛОСТРОЙ Июнь'!AJ74:AK74,'[7]МЕТАЛЛОСТРОЙ  Июль'!AJ74:AK74,'[8]МЕТАЛЛОСТРОЙ  Авг.'!AJ74:AK74,'[9]МЕТАЛЛОСТРОЙ  Сент.'!AJ74:AK74,'[10]МЕТАЛЛОСТРОЙ  Окт.'!AJ74:AK74+'[11]МЕТАЛЛОСТРОЙ  Нояб.'!AJ74:AK74,'[11]МЕТАЛЛОСТРОЙ  Нояб.'!AJ74:AK74,'[12]МЕТАЛЛОСТРОЙ  Дек.'!AJ74:AK74)</f>
        <v>6.4329999999999998</v>
      </c>
      <c r="AL79" s="55">
        <v>30</v>
      </c>
      <c r="AM79" s="49">
        <f>SUM('[1]МЕТАЛЛОСТРОЙ Янв.'!AL74:AM74,'[2]МЕТАЛЛОСТРОЙ Февр.'!AL74:AM74,'[3]МЕТАЛЛОСТРОЙ Март'!AL74:AM74,'[4]МЕТАЛЛОСТРОЙ  Апр.'!AL74:AM74,'[5]МЕТАЛЛОСТРОЙ Май'!AL74:AM74,'[6]МЕТАЛЛОСТРОЙ Июнь'!AL74:AM74,'[7]МЕТАЛЛОСТРОЙ  Июль'!AL74:AM74,'[8]МЕТАЛЛОСТРОЙ  Авг.'!AL74:AM74,'[9]МЕТАЛЛОСТРОЙ  Сент.'!AL74:AM74,'[10]МЕТАЛЛОСТРОЙ  Окт.'!AL74:AM74+'[11]МЕТАЛЛОСТРОЙ  Нояб.'!AL74:AM74,'[11]МЕТАЛЛОСТРОЙ  Нояб.'!AL74:AM74,'[12]МЕТАЛЛОСТРОЙ  Дек.'!AL74:AM74)</f>
        <v>36.600999999999999</v>
      </c>
      <c r="AN79" s="55">
        <v>15</v>
      </c>
      <c r="AO79" s="49">
        <f>SUM('[1]МЕТАЛЛОСТРОЙ Янв.'!AN74:AO74,'[2]МЕТАЛЛОСТРОЙ Февр.'!AN74:AO74,'[3]МЕТАЛЛОСТРОЙ Март'!AN74:AO74,'[4]МЕТАЛЛОСТРОЙ  Апр.'!AN74:AO74,'[5]МЕТАЛЛОСТРОЙ Май'!AN74:AO74,'[6]МЕТАЛЛОСТРОЙ Июнь'!AN74:AO74,'[7]МЕТАЛЛОСТРОЙ  Июль'!AN74:AO74,'[8]МЕТАЛЛОСТРОЙ  Авг.'!AN74:AO74,'[9]МЕТАЛЛОСТРОЙ  Сент.'!AN74:AO74,'[10]МЕТАЛЛОСТРОЙ  Окт.'!AN74:AO74+'[11]МЕТАЛЛОСТРОЙ  Нояб.'!AN74:AO74,'[11]МЕТАЛЛОСТРОЙ  Нояб.'!AN74:AO74,'[12]МЕТАЛЛОСТРОЙ  Дек.'!AN74:AO74)</f>
        <v>23.463000000000001</v>
      </c>
      <c r="AP79" s="55">
        <v>15</v>
      </c>
      <c r="AQ79" s="49">
        <f>SUM('[1]МЕТАЛЛОСТРОЙ Янв.'!AP74:AQ74,'[2]МЕТАЛЛОСТРОЙ Февр.'!AP74:AQ74,'[3]МЕТАЛЛОСТРОЙ Март'!AP74:AQ74,'[4]МЕТАЛЛОСТРОЙ  Апр.'!AP74:AQ74,'[5]МЕТАЛЛОСТРОЙ Май'!AP74:AQ74,'[6]МЕТАЛЛОСТРОЙ Июнь'!AP74:AQ74,'[7]МЕТАЛЛОСТРОЙ  Июль'!AP74:AQ74,'[8]МЕТАЛЛОСТРОЙ  Авг.'!AP74:AQ74,'[9]МЕТАЛЛОСТРОЙ  Сент.'!AP74:AQ74,'[10]МЕТАЛЛОСТРОЙ  Окт.'!AP74:AQ74+'[11]МЕТАЛЛОСТРОЙ  Нояб.'!AP74:AQ74,'[11]МЕТАЛЛОСТРОЙ  Нояб.'!AP74:AQ74,'[12]МЕТАЛЛОСТРОЙ  Дек.'!AP74:AQ74)</f>
        <v>19.692</v>
      </c>
      <c r="AR79" s="55">
        <v>15</v>
      </c>
      <c r="AS79" s="49">
        <f>SUM('[1]МЕТАЛЛОСТРОЙ Янв.'!AR74:AS74,'[2]МЕТАЛЛОСТРОЙ Февр.'!AR74:AS74,'[3]МЕТАЛЛОСТРОЙ Март'!AR74:AS74,'[4]МЕТАЛЛОСТРОЙ  Апр.'!AR74:AS74,'[5]МЕТАЛЛОСТРОЙ Май'!AR74:AS74,'[6]МЕТАЛЛОСТРОЙ Июнь'!AR74:AS74,'[7]МЕТАЛЛОСТРОЙ  Июль'!AR74:AS74,'[8]МЕТАЛЛОСТРОЙ  Авг.'!AR74:AS74,'[9]МЕТАЛЛОСТРОЙ  Сент.'!AR74:AS74,'[10]МЕТАЛЛОСТРОЙ  Окт.'!AR74:AS74+'[11]МЕТАЛЛОСТРОЙ  Нояб.'!AR74:AS74,'[11]МЕТАЛЛОСТРОЙ  Нояб.'!AR74:AS74,'[12]МЕТАЛЛОСТРОЙ  Дек.'!AR74:AS74)</f>
        <v>10.36</v>
      </c>
      <c r="AT79" s="55">
        <v>15</v>
      </c>
      <c r="AU79" s="49">
        <f>SUM('[1]МЕТАЛЛОСТРОЙ Янв.'!AT74:AU74,'[2]МЕТАЛЛОСТРОЙ Февр.'!AT74:AU74,'[3]МЕТАЛЛОСТРОЙ Март'!AT74:AU74,'[4]МЕТАЛЛОСТРОЙ  Апр.'!AT74:AU74,'[5]МЕТАЛЛОСТРОЙ Май'!AT74:AU74,'[6]МЕТАЛЛОСТРОЙ Июнь'!AT74:AU74,'[7]МЕТАЛЛОСТРОЙ  Июль'!AT74:AU74,'[8]МЕТАЛЛОСТРОЙ  Авг.'!AT74:AU74,'[9]МЕТАЛЛОСТРОЙ  Сент.'!AT74:AU74,'[10]МЕТАЛЛОСТРОЙ  Окт.'!AT74:AU74+'[11]МЕТАЛЛОСТРОЙ  Нояб.'!AT74:AU74,'[11]МЕТАЛЛОСТРОЙ  Нояб.'!AT74:AU74,'[12]МЕТАЛЛОСТРОЙ  Дек.'!AT74:AU74)</f>
        <v>12.312000000000001</v>
      </c>
      <c r="AV79" s="55">
        <v>15</v>
      </c>
      <c r="AW79" s="49">
        <f>SUM('[1]МЕТАЛЛОСТРОЙ Янв.'!AV74:AW74,'[2]МЕТАЛЛОСТРОЙ Февр.'!AV74:AW74,'[3]МЕТАЛЛОСТРОЙ Март'!AV74:AW74,'[4]МЕТАЛЛОСТРОЙ  Апр.'!AV74:AW74,'[5]МЕТАЛЛОСТРОЙ Май'!AV74:AW74,'[6]МЕТАЛЛОСТРОЙ Июнь'!AV74:AW74,'[7]МЕТАЛЛОСТРОЙ  Июль'!AV74:AW74,'[8]МЕТАЛЛОСТРОЙ  Авг.'!AV74:AW74,'[9]МЕТАЛЛОСТРОЙ  Сент.'!AV74:AW74,'[10]МЕТАЛЛОСТРОЙ  Окт.'!AV74:AW74+'[11]МЕТАЛЛОСТРОЙ  Нояб.'!AV74:AW74,'[11]МЕТАЛЛОСТРОЙ  Нояб.'!AV74:AW74,'[12]МЕТАЛЛОСТРОЙ  Дек.'!AV74:AW74)</f>
        <v>14.59</v>
      </c>
      <c r="AX79" s="55">
        <v>15</v>
      </c>
      <c r="AY79" s="49">
        <f>SUM('[1]МЕТАЛЛОСТРОЙ Янв.'!AX74:AY74,'[2]МЕТАЛЛОСТРОЙ Февр.'!AX74:AY74,'[3]МЕТАЛЛОСТРОЙ Март'!AX74:AY74,'[4]МЕТАЛЛОСТРОЙ  Апр.'!AX74:AY74,'[5]МЕТАЛЛОСТРОЙ Май'!AX74:AY74,'[6]МЕТАЛЛОСТРОЙ Июнь'!AX74:AY74,'[7]МЕТАЛЛОСТРОЙ  Июль'!AX74:AY74,'[8]МЕТАЛЛОСТРОЙ  Авг.'!AX74:AY74,'[9]МЕТАЛЛОСТРОЙ  Сент.'!AX74:AY74,'[10]МЕТАЛЛОСТРОЙ  Окт.'!AX74:AY74+'[11]МЕТАЛЛОСТРОЙ  Нояб.'!AX74:AY74,'[11]МЕТАЛЛОСТРОЙ  Нояб.'!AX74:AY74,'[12]МЕТАЛЛОСТРОЙ  Дек.'!AX74:AY74)</f>
        <v>19.492999999999999</v>
      </c>
      <c r="AZ79" s="55">
        <v>15</v>
      </c>
      <c r="BA79" s="49">
        <f>SUM('[1]МЕТАЛЛОСТРОЙ Янв.'!AZ74:BA74,'[2]МЕТАЛЛОСТРОЙ Февр.'!AZ74:BA74,'[3]МЕТАЛЛОСТРОЙ Март'!AZ74:BA74,'[4]МЕТАЛЛОСТРОЙ  Апр.'!AZ74:BA74,'[5]МЕТАЛЛОСТРОЙ Май'!AZ74:BA74,'[6]МЕТАЛЛОСТРОЙ Июнь'!AZ74:BA74,'[7]МЕТАЛЛОСТРОЙ  Июль'!AZ74:BA74,'[8]МЕТАЛЛОСТРОЙ  Авг.'!AZ74:BA74,'[9]МЕТАЛЛОСТРОЙ  Сент.'!AZ74:BA74,'[10]МЕТАЛЛОСТРОЙ  Окт.'!AZ74:BA74+'[11]МЕТАЛЛОСТРОЙ  Нояб.'!AZ74:BA74,'[11]МЕТАЛЛОСТРОЙ  Нояб.'!AZ74:BA74,'[12]МЕТАЛЛОСТРОЙ  Дек.'!AZ74:BA74)</f>
        <v>14.891</v>
      </c>
      <c r="BB79" s="55">
        <v>15</v>
      </c>
      <c r="BC79" s="49">
        <f>SUM('[1]МЕТАЛЛОСТРОЙ Янв.'!BB74:BC74,'[2]МЕТАЛЛОСТРОЙ Февр.'!BB74:BC74,'[3]МЕТАЛЛОСТРОЙ Март'!BB74:BC74,'[4]МЕТАЛЛОСТРОЙ  Апр.'!BB74:BC74,'[5]МЕТАЛЛОСТРОЙ Май'!BB74:BC74,'[6]МЕТАЛЛОСТРОЙ Июнь'!BB74:BC74,'[7]МЕТАЛЛОСТРОЙ  Июль'!BB74:BC74,'[8]МЕТАЛЛОСТРОЙ  Авг.'!BB74:BC74,'[9]МЕТАЛЛОСТРОЙ  Сент.'!BB74:BC74,'[10]МЕТАЛЛОСТРОЙ  Окт.'!BB74:BC74+'[11]МЕТАЛЛОСТРОЙ  Нояб.'!BB74:BC74,'[11]МЕТАЛЛОСТРОЙ  Нояб.'!BB74:BC74,'[12]МЕТАЛЛОСТРОЙ  Дек.'!BB74:BC74)</f>
        <v>16.190000000000001</v>
      </c>
      <c r="BD79" s="55">
        <v>15</v>
      </c>
      <c r="BE79" s="49">
        <f>SUM('[1]МЕТАЛЛОСТРОЙ Янв.'!BD74:BE74,'[2]МЕТАЛЛОСТРОЙ Февр.'!BD74:BE74,'[3]МЕТАЛЛОСТРОЙ Март'!BD74:BE74,'[4]МЕТАЛЛОСТРОЙ  Апр.'!BD74:BE74,'[5]МЕТАЛЛОСТРОЙ Май'!BD74:BE74,'[6]МЕТАЛЛОСТРОЙ Июнь'!BD74:BE74,'[7]МЕТАЛЛОСТРОЙ  Июль'!BD74:BE74,'[8]МЕТАЛЛОСТРОЙ  Авг.'!BD74:BE74,'[9]МЕТАЛЛОСТРОЙ  Сент.'!BD74:BE74,'[10]МЕТАЛЛОСТРОЙ  Окт.'!BD74:BE74+'[11]МЕТАЛЛОСТРОЙ  Нояб.'!BD74:BE74,'[11]МЕТАЛЛОСТРОЙ  Нояб.'!BD74:BE74,'[12]МЕТАЛЛОСТРОЙ  Дек.'!BD74:BE74)</f>
        <v>10.100000000000001</v>
      </c>
      <c r="BF79" s="55">
        <v>15</v>
      </c>
      <c r="BG79" s="49">
        <f>SUM('[1]МЕТАЛЛОСТРОЙ Янв.'!BF74:BG74,'[2]МЕТАЛЛОСТРОЙ Февр.'!BF74:BG74,'[3]МЕТАЛЛОСТРОЙ Март'!BF74:BG74,'[4]МЕТАЛЛОСТРОЙ  Апр.'!BF74:BG74,'[5]МЕТАЛЛОСТРОЙ Май'!BF74:BG74,'[6]МЕТАЛЛОСТРОЙ Июнь'!BF74:BG74,'[7]МЕТАЛЛОСТРОЙ  Июль'!BF74:BG74,'[8]МЕТАЛЛОСТРОЙ  Авг.'!BF74:BG74,'[9]МЕТАЛЛОСТРОЙ  Сент.'!BF74:BG74,'[10]МЕТАЛЛОСТРОЙ  Окт.'!BF74:BG74+'[11]МЕТАЛЛОСТРОЙ  Нояб.'!BF74:BG74,'[11]МЕТАЛЛОСТРОЙ  Нояб.'!BF74:BG74,'[12]МЕТАЛЛОСТРОЙ  Дек.'!BF74:BG74)</f>
        <v>11.344999999999999</v>
      </c>
      <c r="BH79" s="55">
        <v>30</v>
      </c>
      <c r="BI79" s="49">
        <f>SUM('[1]МЕТАЛЛОСТРОЙ Янв.'!BH74:BI74,'[2]МЕТАЛЛОСТРОЙ Февр.'!BH74:BI74,'[3]МЕТАЛЛОСТРОЙ Март'!BH74:BI74,'[4]МЕТАЛЛОСТРОЙ  Апр.'!BH74:BI74,'[5]МЕТАЛЛОСТРОЙ Май'!BH74:BI74,'[6]МЕТАЛЛОСТРОЙ Июнь'!BH74:BI74,'[7]МЕТАЛЛОСТРОЙ  Июль'!BH74:BI74,'[8]МЕТАЛЛОСТРОЙ  Авг.'!BH74:BI74,'[9]МЕТАЛЛОСТРОЙ  Сент.'!BH74:BI74,'[10]МЕТАЛЛОСТРОЙ  Окт.'!BH74:BI74+'[11]МЕТАЛЛОСТРОЙ  Нояб.'!BH74:BI74,'[11]МЕТАЛЛОСТРОЙ  Нояб.'!BH74:BI74,'[12]МЕТАЛЛОСТРОЙ  Дек.'!BH74:BI74)</f>
        <v>0.88900000000000001</v>
      </c>
      <c r="BJ79" s="55">
        <v>15</v>
      </c>
      <c r="BK79" s="49">
        <f>SUM('[1]МЕТАЛЛОСТРОЙ Янв.'!BJ74:BK74,'[2]МЕТАЛЛОСТРОЙ Февр.'!BJ74:BK74,'[3]МЕТАЛЛОСТРОЙ Март'!BJ74:BK74,'[4]МЕТАЛЛОСТРОЙ  Апр.'!BJ74:BK74,'[5]МЕТАЛЛОСТРОЙ Май'!BJ74:BK74,'[6]МЕТАЛЛОСТРОЙ Июнь'!BJ74:BK74,'[7]МЕТАЛЛОСТРОЙ  Июль'!BJ74:BK74,'[8]МЕТАЛЛОСТРОЙ  Авг.'!BJ74:BK74,'[9]МЕТАЛЛОСТРОЙ  Сент.'!BJ74:BK74,'[10]МЕТАЛЛОСТРОЙ  Окт.'!BJ74:BK74+'[11]МЕТАЛЛОСТРОЙ  Нояб.'!BJ74:BK74,'[11]МЕТАЛЛОСТРОЙ  Нояб.'!BJ74:BK74,'[12]МЕТАЛЛОСТРОЙ  Дек.'!BJ74:BK74)</f>
        <v>6.3140000000000001</v>
      </c>
      <c r="BL79" s="55">
        <v>15</v>
      </c>
      <c r="BM79" s="49">
        <f>SUM('[1]МЕТАЛЛОСТРОЙ Янв.'!BL74:BM74,'[2]МЕТАЛЛОСТРОЙ Февр.'!BL74:BM74,'[3]МЕТАЛЛОСТРОЙ Март'!BL74:BM74,'[4]МЕТАЛЛОСТРОЙ  Апр.'!BL74:BM74,'[5]МЕТАЛЛОСТРОЙ Май'!BL74:BM74,'[6]МЕТАЛЛОСТРОЙ Июнь'!BL74:BM74,'[7]МЕТАЛЛОСТРОЙ  Июль'!BL74:BM74,'[8]МЕТАЛЛОСТРОЙ  Авг.'!BL74:BM74,'[9]МЕТАЛЛОСТРОЙ  Сент.'!BL74:BM74,'[10]МЕТАЛЛОСТРОЙ  Окт.'!BL74:BM74+'[11]МЕТАЛЛОСТРОЙ  Нояб.'!BL74:BM74,'[11]МЕТАЛЛОСТРОЙ  Нояб.'!BL74:BM74,'[12]МЕТАЛЛОСТРОЙ  Дек.'!BL74:BM74)</f>
        <v>0</v>
      </c>
      <c r="BN79" s="55">
        <v>15</v>
      </c>
      <c r="BO79" s="49">
        <f>SUM('[1]МЕТАЛЛОСТРОЙ Янв.'!BN74:BO74,'[2]МЕТАЛЛОСТРОЙ Февр.'!BN74:BO74,'[3]МЕТАЛЛОСТРОЙ Март'!BN74:BO74,'[4]МЕТАЛЛОСТРОЙ  Апр.'!BN74:BO74,'[5]МЕТАЛЛОСТРОЙ Май'!BN74:BO74,'[6]МЕТАЛЛОСТРОЙ Июнь'!BN74:BO74,'[7]МЕТАЛЛОСТРОЙ  Июль'!BN74:BO74,'[8]МЕТАЛЛОСТРОЙ  Авг.'!BN74:BO74,'[9]МЕТАЛЛОСТРОЙ  Сент.'!BN74:BO74,'[10]МЕТАЛЛОСТРОЙ  Окт.'!BN74:BO74+'[11]МЕТАЛЛОСТРОЙ  Нояб.'!BN74:BO74,'[11]МЕТАЛЛОСТРОЙ  Нояб.'!BN74:BO74,'[12]МЕТАЛЛОСТРОЙ  Дек.'!BN74:BO74)</f>
        <v>3.47</v>
      </c>
      <c r="BP79" s="55">
        <v>15</v>
      </c>
      <c r="BQ79" s="49">
        <f>SUM('[1]МЕТАЛЛОСТРОЙ Янв.'!BP74:BQ74,'[2]МЕТАЛЛОСТРОЙ Февр.'!BP74:BQ74,'[3]МЕТАЛЛОСТРОЙ Март'!BP74:BQ74,'[4]МЕТАЛЛОСТРОЙ  Апр.'!BP74:BQ74,'[5]МЕТАЛЛОСТРОЙ Май'!BP74:BQ74,'[6]МЕТАЛЛОСТРОЙ Июнь'!BP74:BQ74,'[7]МЕТАЛЛОСТРОЙ  Июль'!BP74:BQ74,'[8]МЕТАЛЛОСТРОЙ  Авг.'!BP74:BQ74,'[9]МЕТАЛЛОСТРОЙ  Сент.'!BP74:BQ74,'[10]МЕТАЛЛОСТРОЙ  Окт.'!BP74:BQ74+'[11]МЕТАЛЛОСТРОЙ  Нояб.'!BP74:BQ74,'[11]МЕТАЛЛОСТРОЙ  Нояб.'!BP74:BQ74,'[12]МЕТАЛЛОСТРОЙ  Дек.'!BP74:BQ74)</f>
        <v>17.995000000000001</v>
      </c>
      <c r="BR79" s="55">
        <v>15</v>
      </c>
      <c r="BS79" s="49">
        <f>SUM('[1]МЕТАЛЛОСТРОЙ Янв.'!BR74:BS74,'[2]МЕТАЛЛОСТРОЙ Февр.'!BR74:BS74,'[3]МЕТАЛЛОСТРОЙ Март'!BR74:BS74,'[4]МЕТАЛЛОСТРОЙ  Апр.'!BR74:BS74,'[5]МЕТАЛЛОСТРОЙ Май'!BR74:BS74,'[6]МЕТАЛЛОСТРОЙ Июнь'!BR74:BS74,'[7]МЕТАЛЛОСТРОЙ  Июль'!BR74:BS74,'[8]МЕТАЛЛОСТРОЙ  Авг.'!BR74:BS74,'[9]МЕТАЛЛОСТРОЙ  Сент.'!BR74:BS74,'[10]МЕТАЛЛОСТРОЙ  Окт.'!BR74:BS74+'[11]МЕТАЛЛОСТРОЙ  Нояб.'!BR74:BS74,'[11]МЕТАЛЛОСТРОЙ  Нояб.'!BR74:BS74,'[12]МЕТАЛЛОСТРОЙ  Дек.'!BR74:BS74)</f>
        <v>5.0739999999999998</v>
      </c>
      <c r="BT79" s="55">
        <v>15</v>
      </c>
      <c r="BU79" s="49">
        <f>SUM('[1]МЕТАЛЛОСТРОЙ Янв.'!BT74:BU74,'[2]МЕТАЛЛОСТРОЙ Февр.'!BT74:BU74,'[3]МЕТАЛЛОСТРОЙ Март'!BT74:BU74,'[4]МЕТАЛЛОСТРОЙ  Апр.'!BT74:BU74,'[5]МЕТАЛЛОСТРОЙ Май'!BT74:BU74,'[6]МЕТАЛЛОСТРОЙ Июнь'!BT74:BU74,'[7]МЕТАЛЛОСТРОЙ  Июль'!BT74:BU74,'[8]МЕТАЛЛОСТРОЙ  Авг.'!BT74:BU74,'[9]МЕТАЛЛОСТРОЙ  Сент.'!BT74:BU74,'[10]МЕТАЛЛОСТРОЙ  Окт.'!BT74:BU74+'[11]МЕТАЛЛОСТРОЙ  Нояб.'!BT74:BU74,'[11]МЕТАЛЛОСТРОЙ  Нояб.'!BT74:BU74,'[12]МЕТАЛЛОСТРОЙ  Дек.'!BT74:BU74)</f>
        <v>6.0060000000000002</v>
      </c>
      <c r="BV79" s="55">
        <v>15</v>
      </c>
      <c r="BW79" s="49">
        <f>SUM('[1]МЕТАЛЛОСТРОЙ Янв.'!BV74:BW74,'[2]МЕТАЛЛОСТРОЙ Февр.'!BV74:BW74,'[3]МЕТАЛЛОСТРОЙ Март'!BV74:BW74,'[4]МЕТАЛЛОСТРОЙ  Апр.'!BV74:BW74,'[5]МЕТАЛЛОСТРОЙ Май'!BV74:BW74,'[6]МЕТАЛЛОСТРОЙ Июнь'!BV74:BW74,'[7]МЕТАЛЛОСТРОЙ  Июль'!BV74:BW74,'[8]МЕТАЛЛОСТРОЙ  Авг.'!BV74:BW74,'[9]МЕТАЛЛОСТРОЙ  Сент.'!BV74:BW74,'[10]МЕТАЛЛОСТРОЙ  Окт.'!BV74:BW74+'[11]МЕТАЛЛОСТРОЙ  Нояб.'!BV74:BW74,'[11]МЕТАЛЛОСТРОЙ  Нояб.'!BV74:BW74,'[12]МЕТАЛЛОСТРОЙ  Дек.'!BV74:BW74)</f>
        <v>3.4689999999999999</v>
      </c>
      <c r="BX79" s="55">
        <v>15</v>
      </c>
      <c r="BY79" s="49">
        <f>SUM('[1]МЕТАЛЛОСТРОЙ Янв.'!BX74:BY74,'[2]МЕТАЛЛОСТРОЙ Февр.'!BX74:BY74,'[3]МЕТАЛЛОСТРОЙ Март'!BX74:BY74,'[4]МЕТАЛЛОСТРОЙ  Апр.'!BX74:BY74,'[5]МЕТАЛЛОСТРОЙ Май'!BX74:BY74,'[6]МЕТАЛЛОСТРОЙ Июнь'!BX74:BY74,'[7]МЕТАЛЛОСТРОЙ  Июль'!BX74:BY74,'[8]МЕТАЛЛОСТРОЙ  Авг.'!BX74:BY74,'[9]МЕТАЛЛОСТРОЙ  Сент.'!BX74:BY74,'[10]МЕТАЛЛОСТРОЙ  Окт.'!BX74:BY74+'[11]МЕТАЛЛОСТРОЙ  Нояб.'!BX74:BY74,'[11]МЕТАЛЛОСТРОЙ  Нояб.'!BX74:BY74,'[12]МЕТАЛЛОСТРОЙ  Дек.'!BX74:BY74)</f>
        <v>1.214</v>
      </c>
      <c r="BZ79" s="55">
        <v>30</v>
      </c>
      <c r="CA79" s="49">
        <f>SUM('[1]МЕТАЛЛОСТРОЙ Янв.'!BZ74:CA74,'[2]МЕТАЛЛОСТРОЙ Февр.'!BZ74:CA74,'[3]МЕТАЛЛОСТРОЙ Март'!BZ74:CA74,'[4]МЕТАЛЛОСТРОЙ  Апр.'!BZ74:CA74,'[5]МЕТАЛЛОСТРОЙ Май'!BZ74:CA74,'[6]МЕТАЛЛОСТРОЙ Июнь'!BZ74:CA74,'[7]МЕТАЛЛОСТРОЙ  Июль'!BZ74:CA74,'[8]МЕТАЛЛОСТРОЙ  Авг.'!BZ74:CA74,'[9]МЕТАЛЛОСТРОЙ  Сент.'!BZ74:CA74,'[10]МЕТАЛЛОСТРОЙ  Окт.'!BZ74:CA74+'[11]МЕТАЛЛОСТРОЙ  Нояб.'!BZ74:CA74,'[11]МЕТАЛЛОСТРОЙ  Нояб.'!BZ74:CA74,'[12]МЕТАЛЛОСТРОЙ  Дек.'!BZ74:CA74)</f>
        <v>7.5039999999999996</v>
      </c>
      <c r="CB79" s="55">
        <v>15</v>
      </c>
      <c r="CC79" s="49">
        <f>SUM('[1]МЕТАЛЛОСТРОЙ Янв.'!CB74:CC74,'[2]МЕТАЛЛОСТРОЙ Февр.'!CB74:CC74,'[3]МЕТАЛЛОСТРОЙ Март'!CB74:CC74,'[4]МЕТАЛЛОСТРОЙ  Апр.'!CB74:CC74,'[5]МЕТАЛЛОСТРОЙ Май'!CB74:CC74,'[6]МЕТАЛЛОСТРОЙ Июнь'!CB74:CC74,'[7]МЕТАЛЛОСТРОЙ  Июль'!CB74:CC74,'[8]МЕТАЛЛОСТРОЙ  Авг.'!CB74:CC74,'[9]МЕТАЛЛОСТРОЙ  Сент.'!CB74:CC74,'[10]МЕТАЛЛОСТРОЙ  Окт.'!CB74:CC74+'[11]МЕТАЛЛОСТРОЙ  Нояб.'!CB74:CC74,'[11]МЕТАЛЛОСТРОЙ  Нояб.'!CB74:CC74,'[12]МЕТАЛЛОСТРОЙ  Дек.'!CB74:CC74)</f>
        <v>8.5730000000000004</v>
      </c>
      <c r="CD79" s="55">
        <v>15</v>
      </c>
      <c r="CE79" s="49">
        <f>SUM('[1]МЕТАЛЛОСТРОЙ Янв.'!CD74:CE74,'[2]МЕТАЛЛОСТРОЙ Февр.'!CD74:CE74,'[3]МЕТАЛЛОСТРОЙ Март'!CD74:CE74,'[4]МЕТАЛЛОСТРОЙ  Апр.'!CD74:CE74,'[5]МЕТАЛЛОСТРОЙ Май'!CD74:CE74,'[6]МЕТАЛЛОСТРОЙ Июнь'!CD74:CE74,'[7]МЕТАЛЛОСТРОЙ  Июль'!CD74:CE74,'[8]МЕТАЛЛОСТРОЙ  Авг.'!CD74:CE74,'[9]МЕТАЛЛОСТРОЙ  Сент.'!CD74:CE74,'[10]МЕТАЛЛОСТРОЙ  Окт.'!CD74:CE74+'[11]МЕТАЛЛОСТРОЙ  Нояб.'!CD74:CE74,'[11]МЕТАЛЛОСТРОЙ  Нояб.'!CD74:CE74,'[12]МЕТАЛЛОСТРОЙ  Дек.'!CD74:CE74)</f>
        <v>0</v>
      </c>
      <c r="CF79" s="55">
        <v>15</v>
      </c>
      <c r="CG79" s="49">
        <f>SUM('[1]МЕТАЛЛОСТРОЙ Янв.'!CF74:CG74,'[2]МЕТАЛЛОСТРОЙ Февр.'!CF74:CG74,'[3]МЕТАЛЛОСТРОЙ Март'!CF74:CG74,'[4]МЕТАЛЛОСТРОЙ  Апр.'!CF74:CG74,'[5]МЕТАЛЛОСТРОЙ Май'!CF74:CG74,'[6]МЕТАЛЛОСТРОЙ Июнь'!CF74:CG74,'[7]МЕТАЛЛОСТРОЙ  Июль'!CF74:CG74,'[8]МЕТАЛЛОСТРОЙ  Авг.'!CF74:CG74,'[9]МЕТАЛЛОСТРОЙ  Сент.'!CF74:CG74,'[10]МЕТАЛЛОСТРОЙ  Окт.'!CF74:CG74+'[11]МЕТАЛЛОСТРОЙ  Нояб.'!CF74:CG74,'[11]МЕТАЛЛОСТРОЙ  Нояб.'!CF74:CG74,'[12]МЕТАЛЛОСТРОЙ  Дек.'!CF74:CG74)</f>
        <v>6.5959999999999992</v>
      </c>
      <c r="CH79" s="55">
        <v>15</v>
      </c>
      <c r="CI79" s="49">
        <f>SUM('[1]МЕТАЛЛОСТРОЙ Янв.'!CH74:CI74,'[2]МЕТАЛЛОСТРОЙ Февр.'!CH74:CI74,'[3]МЕТАЛЛОСТРОЙ Март'!CH74:CI74,'[4]МЕТАЛЛОСТРОЙ  Апр.'!CH74:CI74,'[5]МЕТАЛЛОСТРОЙ Май'!CH74:CI74,'[6]МЕТАЛЛОСТРОЙ Июнь'!CH74:CI74,'[7]МЕТАЛЛОСТРОЙ  Июль'!CH74:CI74,'[8]МЕТАЛЛОСТРОЙ  Авг.'!CH74:CI74,'[9]МЕТАЛЛОСТРОЙ  Сент.'!CH74:CI74,'[10]МЕТАЛЛОСТРОЙ  Окт.'!CH74:CI74+'[11]МЕТАЛЛОСТРОЙ  Нояб.'!CH74:CI74,'[11]МЕТАЛЛОСТРОЙ  Нояб.'!CH74:CI74,'[12]МЕТАЛЛОСТРОЙ  Дек.'!CH74:CI74)</f>
        <v>6.0299999999999994</v>
      </c>
      <c r="CJ79" s="55">
        <v>15</v>
      </c>
      <c r="CK79" s="49">
        <f>SUM('[1]МЕТАЛЛОСТРОЙ Янв.'!CJ74:CK74,'[2]МЕТАЛЛОСТРОЙ Февр.'!CJ74:CK74,'[3]МЕТАЛЛОСТРОЙ Март'!CJ74:CK74,'[4]МЕТАЛЛОСТРОЙ  Апр.'!CJ74:CK74,'[5]МЕТАЛЛОСТРОЙ Май'!CJ74:CK74,'[6]МЕТАЛЛОСТРОЙ Июнь'!CJ74:CK74,'[7]МЕТАЛЛОСТРОЙ  Июль'!CJ74:CK74,'[8]МЕТАЛЛОСТРОЙ  Авг.'!CJ74:CK74,'[9]МЕТАЛЛОСТРОЙ  Сент.'!CJ74:CK74,'[10]МЕТАЛЛОСТРОЙ  Окт.'!CJ74:CK74+'[11]МЕТАЛЛОСТРОЙ  Нояб.'!CJ74:CK74,'[11]МЕТАЛЛОСТРОЙ  Нояб.'!CJ74:CK74,'[12]МЕТАЛЛОСТРОЙ  Дек.'!CJ74:CK74)</f>
        <v>8.6470000000000002</v>
      </c>
      <c r="CL79" s="55">
        <v>15</v>
      </c>
      <c r="CM79" s="49">
        <f>SUM('[1]МЕТАЛЛОСТРОЙ Янв.'!CL74:CM74,'[2]МЕТАЛЛОСТРОЙ Февр.'!CL74:CM74,'[3]МЕТАЛЛОСТРОЙ Март'!CL74:CM74,'[4]МЕТАЛЛОСТРОЙ  Апр.'!CL74:CM74,'[5]МЕТАЛЛОСТРОЙ Май'!CL74:CM74,'[6]МЕТАЛЛОСТРОЙ Июнь'!CL74:CM74,'[7]МЕТАЛЛОСТРОЙ  Июль'!CL74:CM74,'[8]МЕТАЛЛОСТРОЙ  Авг.'!CL74:CM74,'[9]МЕТАЛЛОСТРОЙ  Сент.'!CL74:CM74,'[10]МЕТАЛЛОСТРОЙ  Окт.'!CL74:CM74+'[11]МЕТАЛЛОСТРОЙ  Нояб.'!CL74:CM74,'[11]МЕТАЛЛОСТРОЙ  Нояб.'!CL74:CM74,'[12]МЕТАЛЛОСТРОЙ  Дек.'!CL74:CM74)</f>
        <v>8.8349999999999991</v>
      </c>
      <c r="CN79" s="55">
        <v>15</v>
      </c>
      <c r="CO79" s="49">
        <f>SUM('[1]МЕТАЛЛОСТРОЙ Янв.'!CN74:CO74,'[2]МЕТАЛЛОСТРОЙ Февр.'!CN74:CO74,'[3]МЕТАЛЛОСТРОЙ Март'!CN74:CO74,'[4]МЕТАЛЛОСТРОЙ  Апр.'!CN74:CO74,'[5]МЕТАЛЛОСТРОЙ Май'!CN74:CO74,'[6]МЕТАЛЛОСТРОЙ Июнь'!CN74:CO74,'[7]МЕТАЛЛОСТРОЙ  Июль'!CN74:CO74,'[8]МЕТАЛЛОСТРОЙ  Авг.'!CN74:CO74,'[9]МЕТАЛЛОСТРОЙ  Сент.'!CN74:CO74,'[10]МЕТАЛЛОСТРОЙ  Окт.'!CN74:CO74+'[11]МЕТАЛЛОСТРОЙ  Нояб.'!CN74:CO74,'[11]МЕТАЛЛОСТРОЙ  Нояб.'!CN74:CO74,'[12]МЕТАЛЛОСТРОЙ  Дек.'!CN74:CO74)</f>
        <v>5.6959999999999997</v>
      </c>
      <c r="CQ79" s="93">
        <f>CQ12+CQ60+CQ73</f>
        <v>9986.0905999999995</v>
      </c>
    </row>
    <row r="80" spans="1:95" ht="32.1" customHeight="1" thickBot="1" x14ac:dyDescent="0.3">
      <c r="A80" s="7" t="s">
        <v>80</v>
      </c>
      <c r="B80" s="10" t="s">
        <v>50</v>
      </c>
      <c r="C80" s="22" t="s">
        <v>5</v>
      </c>
      <c r="D80" s="47"/>
      <c r="E80" s="49">
        <f>SUM('[1]МЕТАЛЛОСТРОЙ Янв.'!D75:E75,'[2]МЕТАЛЛОСТРОЙ Февр.'!D75:E75,'[3]МЕТАЛЛОСТРОЙ Март'!D75:E75,'[4]МЕТАЛЛОСТРОЙ  Апр.'!D75:E75,'[5]МЕТАЛЛОСТРОЙ Май'!D75:E75,'[6]МЕТАЛЛОСТРОЙ Июнь'!D75:E75,'[7]МЕТАЛЛОСТРОЙ  Июль'!D75:E75,'[8]МЕТАЛЛОСТРОЙ  Авг.'!D75:E75,'[9]МЕТАЛЛОСТРОЙ  Сент.'!D75:E75,'[10]МЕТАЛЛОСТРОЙ  Окт.'!D75:E75+'[11]МЕТАЛЛОСТРОЙ  Нояб.'!D75:E75,'[11]МЕТАЛЛОСТРОЙ  Нояб.'!D75:E75,'[12]МЕТАЛЛОСТРОЙ  Дек.'!D75:E75)</f>
        <v>0</v>
      </c>
      <c r="F80" s="47"/>
      <c r="G80" s="49">
        <f>SUM('[1]МЕТАЛЛОСТРОЙ Янв.'!F75:G75,'[2]МЕТАЛЛОСТРОЙ Февр.'!F75:G75,'[3]МЕТАЛЛОСТРОЙ Март'!F75:G75,'[4]МЕТАЛЛОСТРОЙ  Апр.'!F75:G75,'[5]МЕТАЛЛОСТРОЙ Май'!F75:G75,'[6]МЕТАЛЛОСТРОЙ Июнь'!F75:G75,'[7]МЕТАЛЛОСТРОЙ  Июль'!F75:G75,'[8]МЕТАЛЛОСТРОЙ  Авг.'!F75:G75,'[9]МЕТАЛЛОСТРОЙ  Сент.'!F75:G75,'[10]МЕТАЛЛОСТРОЙ  Окт.'!F75:G75+'[11]МЕТАЛЛОСТРОЙ  Нояб.'!F75:G75,'[11]МЕТАЛЛОСТРОЙ  Нояб.'!F75:G75,'[12]МЕТАЛЛОСТРОЙ  Дек.'!F75:G75)</f>
        <v>0</v>
      </c>
      <c r="H80" s="47"/>
      <c r="I80" s="49">
        <f>SUM('[1]МЕТАЛЛОСТРОЙ Янв.'!H75:I75,'[2]МЕТАЛЛОСТРОЙ Февр.'!H75:I75,'[3]МЕТАЛЛОСТРОЙ Март'!H75:I75,'[4]МЕТАЛЛОСТРОЙ  Апр.'!H75:I75,'[5]МЕТАЛЛОСТРОЙ Май'!H75:I75,'[6]МЕТАЛЛОСТРОЙ Июнь'!H75:I75,'[7]МЕТАЛЛОСТРОЙ  Июль'!H75:I75,'[8]МЕТАЛЛОСТРОЙ  Авг.'!H75:I75,'[9]МЕТАЛЛОСТРОЙ  Сент.'!H75:I75,'[10]МЕТАЛЛОСТРОЙ  Окт.'!H75:I75+'[11]МЕТАЛЛОСТРОЙ  Нояб.'!H75:I75,'[11]МЕТАЛЛОСТРОЙ  Нояб.'!H75:I75,'[12]МЕТАЛЛОСТРОЙ  Дек.'!H75:I75)</f>
        <v>0</v>
      </c>
      <c r="J80" s="47"/>
      <c r="K80" s="49">
        <f>SUM('[1]МЕТАЛЛОСТРОЙ Янв.'!J75:K75,'[2]МЕТАЛЛОСТРОЙ Февр.'!J75:K75,'[3]МЕТАЛЛОСТРОЙ Март'!J75:K75,'[4]МЕТАЛЛОСТРОЙ  Апр.'!J75:K75,'[5]МЕТАЛЛОСТРОЙ Май'!J75:K75,'[6]МЕТАЛЛОСТРОЙ Июнь'!J75:K75,'[7]МЕТАЛЛОСТРОЙ  Июль'!J75:K75,'[8]МЕТАЛЛОСТРОЙ  Авг.'!J75:K75,'[9]МЕТАЛЛОСТРОЙ  Сент.'!J75:K75,'[10]МЕТАЛЛОСТРОЙ  Окт.'!J75:K75+'[11]МЕТАЛЛОСТРОЙ  Нояб.'!J75:K75,'[11]МЕТАЛЛОСТРОЙ  Нояб.'!J75:K75,'[12]МЕТАЛЛОСТРОЙ  Дек.'!J75:K75)</f>
        <v>0</v>
      </c>
      <c r="L80" s="47"/>
      <c r="M80" s="49">
        <f>SUM('[1]МЕТАЛЛОСТРОЙ Янв.'!L75:M75,'[2]МЕТАЛЛОСТРОЙ Февр.'!L75:M75,'[3]МЕТАЛЛОСТРОЙ Март'!L75:M75,'[4]МЕТАЛЛОСТРОЙ  Апр.'!L75:M75,'[5]МЕТАЛЛОСТРОЙ Май'!L75:M75,'[6]МЕТАЛЛОСТРОЙ Июнь'!L75:M75,'[7]МЕТАЛЛОСТРОЙ  Июль'!L75:M75,'[8]МЕТАЛЛОСТРОЙ  Авг.'!L75:M75,'[9]МЕТАЛЛОСТРОЙ  Сент.'!L75:M75,'[10]МЕТАЛЛОСТРОЙ  Окт.'!L75:M75+'[11]МЕТАЛЛОСТРОЙ  Нояб.'!L75:M75,'[11]МЕТАЛЛОСТРОЙ  Нояб.'!L75:M75,'[12]МЕТАЛЛОСТРОЙ  Дек.'!L75:M75)</f>
        <v>0</v>
      </c>
      <c r="N80" s="47"/>
      <c r="O80" s="49">
        <f>SUM('[1]МЕТАЛЛОСТРОЙ Янв.'!N75:O75,'[2]МЕТАЛЛОСТРОЙ Февр.'!N75:O75,'[3]МЕТАЛЛОСТРОЙ Март'!N75:O75,'[4]МЕТАЛЛОСТРОЙ  Апр.'!N75:O75,'[5]МЕТАЛЛОСТРОЙ Май'!N75:O75,'[6]МЕТАЛЛОСТРОЙ Июнь'!N75:O75,'[7]МЕТАЛЛОСТРОЙ  Июль'!N75:O75,'[8]МЕТАЛЛОСТРОЙ  Авг.'!N75:O75,'[9]МЕТАЛЛОСТРОЙ  Сент.'!N75:O75,'[10]МЕТАЛЛОСТРОЙ  Окт.'!N75:O75+'[11]МЕТАЛЛОСТРОЙ  Нояб.'!N75:O75,'[11]МЕТАЛЛОСТРОЙ  Нояб.'!N75:O75,'[12]МЕТАЛЛОСТРОЙ  Дек.'!N75:O75)</f>
        <v>0</v>
      </c>
      <c r="P80" s="47"/>
      <c r="Q80" s="49">
        <f>SUM('[1]МЕТАЛЛОСТРОЙ Янв.'!P75:Q75,'[2]МЕТАЛЛОСТРОЙ Февр.'!P75:Q75,'[3]МЕТАЛЛОСТРОЙ Март'!P75:Q75,'[4]МЕТАЛЛОСТРОЙ  Апр.'!P75:Q75,'[5]МЕТАЛЛОСТРОЙ Май'!P75:Q75,'[6]МЕТАЛЛОСТРОЙ Июнь'!P75:Q75,'[7]МЕТАЛЛОСТРОЙ  Июль'!P75:Q75,'[8]МЕТАЛЛОСТРОЙ  Авг.'!P75:Q75,'[9]МЕТАЛЛОСТРОЙ  Сент.'!P75:Q75,'[10]МЕТАЛЛОСТРОЙ  Окт.'!P75:Q75+'[11]МЕТАЛЛОСТРОЙ  Нояб.'!P75:Q75,'[11]МЕТАЛЛОСТРОЙ  Нояб.'!P75:Q75,'[12]МЕТАЛЛОСТРОЙ  Дек.'!P75:Q75)</f>
        <v>0</v>
      </c>
      <c r="R80" s="47"/>
      <c r="S80" s="49">
        <f>SUM('[1]МЕТАЛЛОСТРОЙ Янв.'!R75:S75,'[2]МЕТАЛЛОСТРОЙ Февр.'!R75:S75,'[3]МЕТАЛЛОСТРОЙ Март'!R75:S75,'[4]МЕТАЛЛОСТРОЙ  Апр.'!R75:S75,'[5]МЕТАЛЛОСТРОЙ Май'!R75:S75,'[6]МЕТАЛЛОСТРОЙ Июнь'!R75:S75,'[7]МЕТАЛЛОСТРОЙ  Июль'!R75:S75,'[8]МЕТАЛЛОСТРОЙ  Авг.'!R75:S75,'[9]МЕТАЛЛОСТРОЙ  Сент.'!R75:S75,'[10]МЕТАЛЛОСТРОЙ  Окт.'!R75:S75+'[11]МЕТАЛЛОСТРОЙ  Нояб.'!R75:S75,'[11]МЕТАЛЛОСТРОЙ  Нояб.'!R75:S75,'[12]МЕТАЛЛОСТРОЙ  Дек.'!R75:S75)</f>
        <v>0</v>
      </c>
      <c r="T80" s="47"/>
      <c r="U80" s="49">
        <f>SUM('[1]МЕТАЛЛОСТРОЙ Янв.'!T75:U75,'[2]МЕТАЛЛОСТРОЙ Февр.'!T75:U75,'[3]МЕТАЛЛОСТРОЙ Март'!T75:U75,'[4]МЕТАЛЛОСТРОЙ  Апр.'!T75:U75,'[5]МЕТАЛЛОСТРОЙ Май'!T75:U75,'[6]МЕТАЛЛОСТРОЙ Июнь'!T75:U75,'[7]МЕТАЛЛОСТРОЙ  Июль'!T75:U75,'[8]МЕТАЛЛОСТРОЙ  Авг.'!T75:U75,'[9]МЕТАЛЛОСТРОЙ  Сент.'!T75:U75,'[10]МЕТАЛЛОСТРОЙ  Окт.'!T75:U75+'[11]МЕТАЛЛОСТРОЙ  Нояб.'!T75:U75,'[11]МЕТАЛЛОСТРОЙ  Нояб.'!T75:U75,'[12]МЕТАЛЛОСТРОЙ  Дек.'!T75:U75)</f>
        <v>0</v>
      </c>
      <c r="V80" s="47"/>
      <c r="W80" s="49">
        <f>SUM('[1]МЕТАЛЛОСТРОЙ Янв.'!V75:W75,'[2]МЕТАЛЛОСТРОЙ Февр.'!V75:W75,'[3]МЕТАЛЛОСТРОЙ Март'!V75:W75,'[4]МЕТАЛЛОСТРОЙ  Апр.'!V75:W75,'[5]МЕТАЛЛОСТРОЙ Май'!V75:W75,'[6]МЕТАЛЛОСТРОЙ Июнь'!V75:W75,'[7]МЕТАЛЛОСТРОЙ  Июль'!V75:W75,'[8]МЕТАЛЛОСТРОЙ  Авг.'!V75:W75,'[9]МЕТАЛЛОСТРОЙ  Сент.'!V75:W75,'[10]МЕТАЛЛОСТРОЙ  Окт.'!V75:W75+'[11]МЕТАЛЛОСТРОЙ  Нояб.'!V75:W75,'[11]МЕТАЛЛОСТРОЙ  Нояб.'!V75:W75,'[12]МЕТАЛЛОСТРОЙ  Дек.'!V75:W75)</f>
        <v>0</v>
      </c>
      <c r="X80" s="47"/>
      <c r="Y80" s="49">
        <f>SUM('[1]МЕТАЛЛОСТРОЙ Янв.'!X75:Y75,'[2]МЕТАЛЛОСТРОЙ Февр.'!X75:Y75,'[3]МЕТАЛЛОСТРОЙ Март'!X75:Y75,'[4]МЕТАЛЛОСТРОЙ  Апр.'!X75:Y75,'[5]МЕТАЛЛОСТРОЙ Май'!X75:Y75,'[6]МЕТАЛЛОСТРОЙ Июнь'!X75:Y75,'[7]МЕТАЛЛОСТРОЙ  Июль'!X75:Y75,'[8]МЕТАЛЛОСТРОЙ  Авг.'!X75:Y75,'[9]МЕТАЛЛОСТРОЙ  Сент.'!X75:Y75,'[10]МЕТАЛЛОСТРОЙ  Окт.'!X75:Y75+'[11]МЕТАЛЛОСТРОЙ  Нояб.'!X75:Y75,'[11]МЕТАЛЛОСТРОЙ  Нояб.'!X75:Y75,'[12]МЕТАЛЛОСТРОЙ  Дек.'!X75:Y75)</f>
        <v>0</v>
      </c>
      <c r="Z80" s="47"/>
      <c r="AA80" s="49">
        <f>SUM('[1]МЕТАЛЛОСТРОЙ Янв.'!Z75:AA75,'[2]МЕТАЛЛОСТРОЙ Февр.'!Z75:AA75,'[3]МЕТАЛЛОСТРОЙ Март'!Z75:AA75,'[4]МЕТАЛЛОСТРОЙ  Апр.'!Z75:AA75,'[5]МЕТАЛЛОСТРОЙ Май'!Z75:AA75,'[6]МЕТАЛЛОСТРОЙ Июнь'!Z75:AA75,'[7]МЕТАЛЛОСТРОЙ  Июль'!Z75:AA75,'[8]МЕТАЛЛОСТРОЙ  Авг.'!Z75:AA75,'[9]МЕТАЛЛОСТРОЙ  Сент.'!Z75:AA75,'[10]МЕТАЛЛОСТРОЙ  Окт.'!Z75:AA75+'[11]МЕТАЛЛОСТРОЙ  Нояб.'!Z75:AA75,'[11]МЕТАЛЛОСТРОЙ  Нояб.'!Z75:AA75,'[12]МЕТАЛЛОСТРОЙ  Дек.'!Z75:AA75)</f>
        <v>0</v>
      </c>
      <c r="AB80" s="47"/>
      <c r="AC80" s="49">
        <f>SUM('[1]МЕТАЛЛОСТРОЙ Янв.'!AB75:AC75,'[2]МЕТАЛЛОСТРОЙ Февр.'!AB75:AC75,'[3]МЕТАЛЛОСТРОЙ Март'!AB75:AC75,'[4]МЕТАЛЛОСТРОЙ  Апр.'!AB75:AC75,'[5]МЕТАЛЛОСТРОЙ Май'!AB75:AC75,'[6]МЕТАЛЛОСТРОЙ Июнь'!AB75:AC75,'[7]МЕТАЛЛОСТРОЙ  Июль'!AB75:AC75,'[8]МЕТАЛЛОСТРОЙ  Авг.'!AB75:AC75,'[9]МЕТАЛЛОСТРОЙ  Сент.'!AB75:AC75,'[10]МЕТАЛЛОСТРОЙ  Окт.'!AB75:AC75+'[11]МЕТАЛЛОСТРОЙ  Нояб.'!AB75:AC75,'[11]МЕТАЛЛОСТРОЙ  Нояб.'!AB75:AC75,'[12]МЕТАЛЛОСТРОЙ  Дек.'!AB75:AC75)</f>
        <v>0</v>
      </c>
      <c r="AD80" s="47"/>
      <c r="AE80" s="49">
        <f>SUM('[1]МЕТАЛЛОСТРОЙ Янв.'!AD75:AE75,'[2]МЕТАЛЛОСТРОЙ Февр.'!AD75:AE75,'[3]МЕТАЛЛОСТРОЙ Март'!AD75:AE75,'[4]МЕТАЛЛОСТРОЙ  Апр.'!AD75:AE75,'[5]МЕТАЛЛОСТРОЙ Май'!AD75:AE75,'[6]МЕТАЛЛОСТРОЙ Июнь'!AD75:AE75,'[7]МЕТАЛЛОСТРОЙ  Июль'!AD75:AE75,'[8]МЕТАЛЛОСТРОЙ  Авг.'!AD75:AE75,'[9]МЕТАЛЛОСТРОЙ  Сент.'!AD75:AE75,'[10]МЕТАЛЛОСТРОЙ  Окт.'!AD75:AE75+'[11]МЕТАЛЛОСТРОЙ  Нояб.'!AD75:AE75,'[11]МЕТАЛЛОСТРОЙ  Нояб.'!AD75:AE75,'[12]МЕТАЛЛОСТРОЙ  Дек.'!AD75:AE75)</f>
        <v>0</v>
      </c>
      <c r="AF80" s="47"/>
      <c r="AG80" s="49">
        <f>SUM('[1]МЕТАЛЛОСТРОЙ Янв.'!AF75:AG75,'[2]МЕТАЛЛОСТРОЙ Февр.'!AF75:AG75,'[3]МЕТАЛЛОСТРОЙ Март'!AF75:AG75,'[4]МЕТАЛЛОСТРОЙ  Апр.'!AF75:AG75,'[5]МЕТАЛЛОСТРОЙ Май'!AF75:AG75,'[6]МЕТАЛЛОСТРОЙ Июнь'!AF75:AG75,'[7]МЕТАЛЛОСТРОЙ  Июль'!AF75:AG75,'[8]МЕТАЛЛОСТРОЙ  Авг.'!AF75:AG75,'[9]МЕТАЛЛОСТРОЙ  Сент.'!AF75:AG75,'[10]МЕТАЛЛОСТРОЙ  Окт.'!AF75:AG75+'[11]МЕТАЛЛОСТРОЙ  Нояб.'!AF75:AG75,'[11]МЕТАЛЛОСТРОЙ  Нояб.'!AF75:AG75,'[12]МЕТАЛЛОСТРОЙ  Дек.'!AF75:AG75)</f>
        <v>0</v>
      </c>
      <c r="AH80" s="47"/>
      <c r="AI80" s="49">
        <f>SUM('[1]МЕТАЛЛОСТРОЙ Янв.'!AH75:AI75,'[2]МЕТАЛЛОСТРОЙ Февр.'!AH75:AI75,'[3]МЕТАЛЛОСТРОЙ Март'!AH75:AI75,'[4]МЕТАЛЛОСТРОЙ  Апр.'!AH75:AI75,'[5]МЕТАЛЛОСТРОЙ Май'!AH75:AI75,'[6]МЕТАЛЛОСТРОЙ Июнь'!AH75:AI75,'[7]МЕТАЛЛОСТРОЙ  Июль'!AH75:AI75,'[8]МЕТАЛЛОСТРОЙ  Авг.'!AH75:AI75,'[9]МЕТАЛЛОСТРОЙ  Сент.'!AH75:AI75,'[10]МЕТАЛЛОСТРОЙ  Окт.'!AH75:AI75+'[11]МЕТАЛЛОСТРОЙ  Нояб.'!AH75:AI75,'[11]МЕТАЛЛОСТРОЙ  Нояб.'!AH75:AI75,'[12]МЕТАЛЛОСТРОЙ  Дек.'!AH75:AI75)</f>
        <v>0</v>
      </c>
      <c r="AJ80" s="47"/>
      <c r="AK80" s="49">
        <f>SUM('[1]МЕТАЛЛОСТРОЙ Янв.'!AJ75:AK75,'[2]МЕТАЛЛОСТРОЙ Февр.'!AJ75:AK75,'[3]МЕТАЛЛОСТРОЙ Март'!AJ75:AK75,'[4]МЕТАЛЛОСТРОЙ  Апр.'!AJ75:AK75,'[5]МЕТАЛЛОСТРОЙ Май'!AJ75:AK75,'[6]МЕТАЛЛОСТРОЙ Июнь'!AJ75:AK75,'[7]МЕТАЛЛОСТРОЙ  Июль'!AJ75:AK75,'[8]МЕТАЛЛОСТРОЙ  Авг.'!AJ75:AK75,'[9]МЕТАЛЛОСТРОЙ  Сент.'!AJ75:AK75,'[10]МЕТАЛЛОСТРОЙ  Окт.'!AJ75:AK75+'[11]МЕТАЛЛОСТРОЙ  Нояб.'!AJ75:AK75,'[11]МЕТАЛЛОСТРОЙ  Нояб.'!AJ75:AK75,'[12]МЕТАЛЛОСТРОЙ  Дек.'!AJ75:AK75)</f>
        <v>0</v>
      </c>
      <c r="AL80" s="47"/>
      <c r="AM80" s="49">
        <f>SUM('[1]МЕТАЛЛОСТРОЙ Янв.'!AL75:AM75,'[2]МЕТАЛЛОСТРОЙ Февр.'!AL75:AM75,'[3]МЕТАЛЛОСТРОЙ Март'!AL75:AM75,'[4]МЕТАЛЛОСТРОЙ  Апр.'!AL75:AM75,'[5]МЕТАЛЛОСТРОЙ Май'!AL75:AM75,'[6]МЕТАЛЛОСТРОЙ Июнь'!AL75:AM75,'[7]МЕТАЛЛОСТРОЙ  Июль'!AL75:AM75,'[8]МЕТАЛЛОСТРОЙ  Авг.'!AL75:AM75,'[9]МЕТАЛЛОСТРОЙ  Сент.'!AL75:AM75,'[10]МЕТАЛЛОСТРОЙ  Окт.'!AL75:AM75+'[11]МЕТАЛЛОСТРОЙ  Нояб.'!AL75:AM75,'[11]МЕТАЛЛОСТРОЙ  Нояб.'!AL75:AM75,'[12]МЕТАЛЛОСТРОЙ  Дек.'!AL75:AM75)</f>
        <v>0</v>
      </c>
      <c r="AN80" s="47"/>
      <c r="AO80" s="49">
        <f>SUM('[1]МЕТАЛЛОСТРОЙ Янв.'!AN75:AO75,'[2]МЕТАЛЛОСТРОЙ Февр.'!AN75:AO75,'[3]МЕТАЛЛОСТРОЙ Март'!AN75:AO75,'[4]МЕТАЛЛОСТРОЙ  Апр.'!AN75:AO75,'[5]МЕТАЛЛОСТРОЙ Май'!AN75:AO75,'[6]МЕТАЛЛОСТРОЙ Июнь'!AN75:AO75,'[7]МЕТАЛЛОСТРОЙ  Июль'!AN75:AO75,'[8]МЕТАЛЛОСТРОЙ  Авг.'!AN75:AO75,'[9]МЕТАЛЛОСТРОЙ  Сент.'!AN75:AO75,'[10]МЕТАЛЛОСТРОЙ  Окт.'!AN75:AO75+'[11]МЕТАЛЛОСТРОЙ  Нояб.'!AN75:AO75,'[11]МЕТАЛЛОСТРОЙ  Нояб.'!AN75:AO75,'[12]МЕТАЛЛОСТРОЙ  Дек.'!AN75:AO75)</f>
        <v>0</v>
      </c>
      <c r="AP80" s="47"/>
      <c r="AQ80" s="49">
        <f>SUM('[1]МЕТАЛЛОСТРОЙ Янв.'!AP75:AQ75,'[2]МЕТАЛЛОСТРОЙ Февр.'!AP75:AQ75,'[3]МЕТАЛЛОСТРОЙ Март'!AP75:AQ75,'[4]МЕТАЛЛОСТРОЙ  Апр.'!AP75:AQ75,'[5]МЕТАЛЛОСТРОЙ Май'!AP75:AQ75,'[6]МЕТАЛЛОСТРОЙ Июнь'!AP75:AQ75,'[7]МЕТАЛЛОСТРОЙ  Июль'!AP75:AQ75,'[8]МЕТАЛЛОСТРОЙ  Авг.'!AP75:AQ75,'[9]МЕТАЛЛОСТРОЙ  Сент.'!AP75:AQ75,'[10]МЕТАЛЛОСТРОЙ  Окт.'!AP75:AQ75+'[11]МЕТАЛЛОСТРОЙ  Нояб.'!AP75:AQ75,'[11]МЕТАЛЛОСТРОЙ  Нояб.'!AP75:AQ75,'[12]МЕТАЛЛОСТРОЙ  Дек.'!AP75:AQ75)</f>
        <v>0</v>
      </c>
      <c r="AR80" s="47"/>
      <c r="AS80" s="49">
        <f>SUM('[1]МЕТАЛЛОСТРОЙ Янв.'!AR75:AS75,'[2]МЕТАЛЛОСТРОЙ Февр.'!AR75:AS75,'[3]МЕТАЛЛОСТРОЙ Март'!AR75:AS75,'[4]МЕТАЛЛОСТРОЙ  Апр.'!AR75:AS75,'[5]МЕТАЛЛОСТРОЙ Май'!AR75:AS75,'[6]МЕТАЛЛОСТРОЙ Июнь'!AR75:AS75,'[7]МЕТАЛЛОСТРОЙ  Июль'!AR75:AS75,'[8]МЕТАЛЛОСТРОЙ  Авг.'!AR75:AS75,'[9]МЕТАЛЛОСТРОЙ  Сент.'!AR75:AS75,'[10]МЕТАЛЛОСТРОЙ  Окт.'!AR75:AS75+'[11]МЕТАЛЛОСТРОЙ  Нояб.'!AR75:AS75,'[11]МЕТАЛЛОСТРОЙ  Нояб.'!AR75:AS75,'[12]МЕТАЛЛОСТРОЙ  Дек.'!AR75:AS75)</f>
        <v>0</v>
      </c>
      <c r="AT80" s="47"/>
      <c r="AU80" s="49">
        <f>SUM('[1]МЕТАЛЛОСТРОЙ Янв.'!AT75:AU75,'[2]МЕТАЛЛОСТРОЙ Февр.'!AT75:AU75,'[3]МЕТАЛЛОСТРОЙ Март'!AT75:AU75,'[4]МЕТАЛЛОСТРОЙ  Апр.'!AT75:AU75,'[5]МЕТАЛЛОСТРОЙ Май'!AT75:AU75,'[6]МЕТАЛЛОСТРОЙ Июнь'!AT75:AU75,'[7]МЕТАЛЛОСТРОЙ  Июль'!AT75:AU75,'[8]МЕТАЛЛОСТРОЙ  Авг.'!AT75:AU75,'[9]МЕТАЛЛОСТРОЙ  Сент.'!AT75:AU75,'[10]МЕТАЛЛОСТРОЙ  Окт.'!AT75:AU75+'[11]МЕТАЛЛОСТРОЙ  Нояб.'!AT75:AU75,'[11]МЕТАЛЛОСТРОЙ  Нояб.'!AT75:AU75,'[12]МЕТАЛЛОСТРОЙ  Дек.'!AT75:AU75)</f>
        <v>0</v>
      </c>
      <c r="AV80" s="47"/>
      <c r="AW80" s="49">
        <f>SUM('[1]МЕТАЛЛОСТРОЙ Янв.'!AV75:AW75,'[2]МЕТАЛЛОСТРОЙ Февр.'!AV75:AW75,'[3]МЕТАЛЛОСТРОЙ Март'!AV75:AW75,'[4]МЕТАЛЛОСТРОЙ  Апр.'!AV75:AW75,'[5]МЕТАЛЛОСТРОЙ Май'!AV75:AW75,'[6]МЕТАЛЛОСТРОЙ Июнь'!AV75:AW75,'[7]МЕТАЛЛОСТРОЙ  Июль'!AV75:AW75,'[8]МЕТАЛЛОСТРОЙ  Авг.'!AV75:AW75,'[9]МЕТАЛЛОСТРОЙ  Сент.'!AV75:AW75,'[10]МЕТАЛЛОСТРОЙ  Окт.'!AV75:AW75+'[11]МЕТАЛЛОСТРОЙ  Нояб.'!AV75:AW75,'[11]МЕТАЛЛОСТРОЙ  Нояб.'!AV75:AW75,'[12]МЕТАЛЛОСТРОЙ  Дек.'!AV75:AW75)</f>
        <v>0</v>
      </c>
      <c r="AX80" s="47"/>
      <c r="AY80" s="49">
        <f>SUM('[1]МЕТАЛЛОСТРОЙ Янв.'!AX75:AY75,'[2]МЕТАЛЛОСТРОЙ Февр.'!AX75:AY75,'[3]МЕТАЛЛОСТРОЙ Март'!AX75:AY75,'[4]МЕТАЛЛОСТРОЙ  Апр.'!AX75:AY75,'[5]МЕТАЛЛОСТРОЙ Май'!AX75:AY75,'[6]МЕТАЛЛОСТРОЙ Июнь'!AX75:AY75,'[7]МЕТАЛЛОСТРОЙ  Июль'!AX75:AY75,'[8]МЕТАЛЛОСТРОЙ  Авг.'!AX75:AY75,'[9]МЕТАЛЛОСТРОЙ  Сент.'!AX75:AY75,'[10]МЕТАЛЛОСТРОЙ  Окт.'!AX75:AY75+'[11]МЕТАЛЛОСТРОЙ  Нояб.'!AX75:AY75,'[11]МЕТАЛЛОСТРОЙ  Нояб.'!AX75:AY75,'[12]МЕТАЛЛОСТРОЙ  Дек.'!AX75:AY75)</f>
        <v>0</v>
      </c>
      <c r="AZ80" s="47"/>
      <c r="BA80" s="49">
        <f>SUM('[1]МЕТАЛЛОСТРОЙ Янв.'!AZ75:BA75,'[2]МЕТАЛЛОСТРОЙ Февр.'!AZ75:BA75,'[3]МЕТАЛЛОСТРОЙ Март'!AZ75:BA75,'[4]МЕТАЛЛОСТРОЙ  Апр.'!AZ75:BA75,'[5]МЕТАЛЛОСТРОЙ Май'!AZ75:BA75,'[6]МЕТАЛЛОСТРОЙ Июнь'!AZ75:BA75,'[7]МЕТАЛЛОСТРОЙ  Июль'!AZ75:BA75,'[8]МЕТАЛЛОСТРОЙ  Авг.'!AZ75:BA75,'[9]МЕТАЛЛОСТРОЙ  Сент.'!AZ75:BA75,'[10]МЕТАЛЛОСТРОЙ  Окт.'!AZ75:BA75+'[11]МЕТАЛЛОСТРОЙ  Нояб.'!AZ75:BA75,'[11]МЕТАЛЛОСТРОЙ  Нояб.'!AZ75:BA75,'[12]МЕТАЛЛОСТРОЙ  Дек.'!AZ75:BA75)</f>
        <v>0</v>
      </c>
      <c r="BB80" s="47"/>
      <c r="BC80" s="49">
        <f>SUM('[1]МЕТАЛЛОСТРОЙ Янв.'!BB75:BC75,'[2]МЕТАЛЛОСТРОЙ Февр.'!BB75:BC75,'[3]МЕТАЛЛОСТРОЙ Март'!BB75:BC75,'[4]МЕТАЛЛОСТРОЙ  Апр.'!BB75:BC75,'[5]МЕТАЛЛОСТРОЙ Май'!BB75:BC75,'[6]МЕТАЛЛОСТРОЙ Июнь'!BB75:BC75,'[7]МЕТАЛЛОСТРОЙ  Июль'!BB75:BC75,'[8]МЕТАЛЛОСТРОЙ  Авг.'!BB75:BC75,'[9]МЕТАЛЛОСТРОЙ  Сент.'!BB75:BC75,'[10]МЕТАЛЛОСТРОЙ  Окт.'!BB75:BC75+'[11]МЕТАЛЛОСТРОЙ  Нояб.'!BB75:BC75,'[11]МЕТАЛЛОСТРОЙ  Нояб.'!BB75:BC75,'[12]МЕТАЛЛОСТРОЙ  Дек.'!BB75:BC75)</f>
        <v>0</v>
      </c>
      <c r="BD80" s="47"/>
      <c r="BE80" s="49">
        <f>SUM('[1]МЕТАЛЛОСТРОЙ Янв.'!BD75:BE75,'[2]МЕТАЛЛОСТРОЙ Февр.'!BD75:BE75,'[3]МЕТАЛЛОСТРОЙ Март'!BD75:BE75,'[4]МЕТАЛЛОСТРОЙ  Апр.'!BD75:BE75,'[5]МЕТАЛЛОСТРОЙ Май'!BD75:BE75,'[6]МЕТАЛЛОСТРОЙ Июнь'!BD75:BE75,'[7]МЕТАЛЛОСТРОЙ  Июль'!BD75:BE75,'[8]МЕТАЛЛОСТРОЙ  Авг.'!BD75:BE75,'[9]МЕТАЛЛОСТРОЙ  Сент.'!BD75:BE75,'[10]МЕТАЛЛОСТРОЙ  Окт.'!BD75:BE75+'[11]МЕТАЛЛОСТРОЙ  Нояб.'!BD75:BE75,'[11]МЕТАЛЛОСТРОЙ  Нояб.'!BD75:BE75,'[12]МЕТАЛЛОСТРОЙ  Дек.'!BD75:BE75)</f>
        <v>0</v>
      </c>
      <c r="BF80" s="47"/>
      <c r="BG80" s="49">
        <f>SUM('[1]МЕТАЛЛОСТРОЙ Янв.'!BF75:BG75,'[2]МЕТАЛЛОСТРОЙ Февр.'!BF75:BG75,'[3]МЕТАЛЛОСТРОЙ Март'!BF75:BG75,'[4]МЕТАЛЛОСТРОЙ  Апр.'!BF75:BG75,'[5]МЕТАЛЛОСТРОЙ Май'!BF75:BG75,'[6]МЕТАЛЛОСТРОЙ Июнь'!BF75:BG75,'[7]МЕТАЛЛОСТРОЙ  Июль'!BF75:BG75,'[8]МЕТАЛЛОСТРОЙ  Авг.'!BF75:BG75,'[9]МЕТАЛЛОСТРОЙ  Сент.'!BF75:BG75,'[10]МЕТАЛЛОСТРОЙ  Окт.'!BF75:BG75+'[11]МЕТАЛЛОСТРОЙ  Нояб.'!BF75:BG75,'[11]МЕТАЛЛОСТРОЙ  Нояб.'!BF75:BG75,'[12]МЕТАЛЛОСТРОЙ  Дек.'!BF75:BG75)</f>
        <v>0</v>
      </c>
      <c r="BH80" s="47"/>
      <c r="BI80" s="49">
        <f>SUM('[1]МЕТАЛЛОСТРОЙ Янв.'!BH75:BI75,'[2]МЕТАЛЛОСТРОЙ Февр.'!BH75:BI75,'[3]МЕТАЛЛОСТРОЙ Март'!BH75:BI75,'[4]МЕТАЛЛОСТРОЙ  Апр.'!BH75:BI75,'[5]МЕТАЛЛОСТРОЙ Май'!BH75:BI75,'[6]МЕТАЛЛОСТРОЙ Июнь'!BH75:BI75,'[7]МЕТАЛЛОСТРОЙ  Июль'!BH75:BI75,'[8]МЕТАЛЛОСТРОЙ  Авг.'!BH75:BI75,'[9]МЕТАЛЛОСТРОЙ  Сент.'!BH75:BI75,'[10]МЕТАЛЛОСТРОЙ  Окт.'!BH75:BI75+'[11]МЕТАЛЛОСТРОЙ  Нояб.'!BH75:BI75,'[11]МЕТАЛЛОСТРОЙ  Нояб.'!BH75:BI75,'[12]МЕТАЛЛОСТРОЙ  Дек.'!BH75:BI75)</f>
        <v>0</v>
      </c>
      <c r="BJ80" s="47"/>
      <c r="BK80" s="49">
        <f>SUM('[1]МЕТАЛЛОСТРОЙ Янв.'!BJ75:BK75,'[2]МЕТАЛЛОСТРОЙ Февр.'!BJ75:BK75,'[3]МЕТАЛЛОСТРОЙ Март'!BJ75:BK75,'[4]МЕТАЛЛОСТРОЙ  Апр.'!BJ75:BK75,'[5]МЕТАЛЛОСТРОЙ Май'!BJ75:BK75,'[6]МЕТАЛЛОСТРОЙ Июнь'!BJ75:BK75,'[7]МЕТАЛЛОСТРОЙ  Июль'!BJ75:BK75,'[8]МЕТАЛЛОСТРОЙ  Авг.'!BJ75:BK75,'[9]МЕТАЛЛОСТРОЙ  Сент.'!BJ75:BK75,'[10]МЕТАЛЛОСТРОЙ  Окт.'!BJ75:BK75+'[11]МЕТАЛЛОСТРОЙ  Нояб.'!BJ75:BK75,'[11]МЕТАЛЛОСТРОЙ  Нояб.'!BJ75:BK75,'[12]МЕТАЛЛОСТРОЙ  Дек.'!BJ75:BK75)</f>
        <v>0</v>
      </c>
      <c r="BL80" s="47"/>
      <c r="BM80" s="49">
        <f>SUM('[1]МЕТАЛЛОСТРОЙ Янв.'!BL75:BM75,'[2]МЕТАЛЛОСТРОЙ Февр.'!BL75:BM75,'[3]МЕТАЛЛОСТРОЙ Март'!BL75:BM75,'[4]МЕТАЛЛОСТРОЙ  Апр.'!BL75:BM75,'[5]МЕТАЛЛОСТРОЙ Май'!BL75:BM75,'[6]МЕТАЛЛОСТРОЙ Июнь'!BL75:BM75,'[7]МЕТАЛЛОСТРОЙ  Июль'!BL75:BM75,'[8]МЕТАЛЛОСТРОЙ  Авг.'!BL75:BM75,'[9]МЕТАЛЛОСТРОЙ  Сент.'!BL75:BM75,'[10]МЕТАЛЛОСТРОЙ  Окт.'!BL75:BM75+'[11]МЕТАЛЛОСТРОЙ  Нояб.'!BL75:BM75,'[11]МЕТАЛЛОСТРОЙ  Нояб.'!BL75:BM75,'[12]МЕТАЛЛОСТРОЙ  Дек.'!BL75:BM75)</f>
        <v>0</v>
      </c>
      <c r="BN80" s="47"/>
      <c r="BO80" s="49">
        <f>SUM('[1]МЕТАЛЛОСТРОЙ Янв.'!BN75:BO75,'[2]МЕТАЛЛОСТРОЙ Февр.'!BN75:BO75,'[3]МЕТАЛЛОСТРОЙ Март'!BN75:BO75,'[4]МЕТАЛЛОСТРОЙ  Апр.'!BN75:BO75,'[5]МЕТАЛЛОСТРОЙ Май'!BN75:BO75,'[6]МЕТАЛЛОСТРОЙ Июнь'!BN75:BO75,'[7]МЕТАЛЛОСТРОЙ  Июль'!BN75:BO75,'[8]МЕТАЛЛОСТРОЙ  Авг.'!BN75:BO75,'[9]МЕТАЛЛОСТРОЙ  Сент.'!BN75:BO75,'[10]МЕТАЛЛОСТРОЙ  Окт.'!BN75:BO75+'[11]МЕТАЛЛОСТРОЙ  Нояб.'!BN75:BO75,'[11]МЕТАЛЛОСТРОЙ  Нояб.'!BN75:BO75,'[12]МЕТАЛЛОСТРОЙ  Дек.'!BN75:BO75)</f>
        <v>0</v>
      </c>
      <c r="BP80" s="47"/>
      <c r="BQ80" s="49">
        <f>SUM('[1]МЕТАЛЛОСТРОЙ Янв.'!BP75:BQ75,'[2]МЕТАЛЛОСТРОЙ Февр.'!BP75:BQ75,'[3]МЕТАЛЛОСТРОЙ Март'!BP75:BQ75,'[4]МЕТАЛЛОСТРОЙ  Апр.'!BP75:BQ75,'[5]МЕТАЛЛОСТРОЙ Май'!BP75:BQ75,'[6]МЕТАЛЛОСТРОЙ Июнь'!BP75:BQ75,'[7]МЕТАЛЛОСТРОЙ  Июль'!BP75:BQ75,'[8]МЕТАЛЛОСТРОЙ  Авг.'!BP75:BQ75,'[9]МЕТАЛЛОСТРОЙ  Сент.'!BP75:BQ75,'[10]МЕТАЛЛОСТРОЙ  Окт.'!BP75:BQ75+'[11]МЕТАЛЛОСТРОЙ  Нояб.'!BP75:BQ75,'[11]МЕТАЛЛОСТРОЙ  Нояб.'!BP75:BQ75,'[12]МЕТАЛЛОСТРОЙ  Дек.'!BP75:BQ75)</f>
        <v>0</v>
      </c>
      <c r="BR80" s="47"/>
      <c r="BS80" s="49">
        <f>SUM('[1]МЕТАЛЛОСТРОЙ Янв.'!BR75:BS75,'[2]МЕТАЛЛОСТРОЙ Февр.'!BR75:BS75,'[3]МЕТАЛЛОСТРОЙ Март'!BR75:BS75,'[4]МЕТАЛЛОСТРОЙ  Апр.'!BR75:BS75,'[5]МЕТАЛЛОСТРОЙ Май'!BR75:BS75,'[6]МЕТАЛЛОСТРОЙ Июнь'!BR75:BS75,'[7]МЕТАЛЛОСТРОЙ  Июль'!BR75:BS75,'[8]МЕТАЛЛОСТРОЙ  Авг.'!BR75:BS75,'[9]МЕТАЛЛОСТРОЙ  Сент.'!BR75:BS75,'[10]МЕТАЛЛОСТРОЙ  Окт.'!BR75:BS75+'[11]МЕТАЛЛОСТРОЙ  Нояб.'!BR75:BS75,'[11]МЕТАЛЛОСТРОЙ  Нояб.'!BR75:BS75,'[12]МЕТАЛЛОСТРОЙ  Дек.'!BR75:BS75)</f>
        <v>0</v>
      </c>
      <c r="BT80" s="47"/>
      <c r="BU80" s="49">
        <f>SUM('[1]МЕТАЛЛОСТРОЙ Янв.'!BT75:BU75,'[2]МЕТАЛЛОСТРОЙ Февр.'!BT75:BU75,'[3]МЕТАЛЛОСТРОЙ Март'!BT75:BU75,'[4]МЕТАЛЛОСТРОЙ  Апр.'!BT75:BU75,'[5]МЕТАЛЛОСТРОЙ Май'!BT75:BU75,'[6]МЕТАЛЛОСТРОЙ Июнь'!BT75:BU75,'[7]МЕТАЛЛОСТРОЙ  Июль'!BT75:BU75,'[8]МЕТАЛЛОСТРОЙ  Авг.'!BT75:BU75,'[9]МЕТАЛЛОСТРОЙ  Сент.'!BT75:BU75,'[10]МЕТАЛЛОСТРОЙ  Окт.'!BT75:BU75+'[11]МЕТАЛЛОСТРОЙ  Нояб.'!BT75:BU75,'[11]МЕТАЛЛОСТРОЙ  Нояб.'!BT75:BU75,'[12]МЕТАЛЛОСТРОЙ  Дек.'!BT75:BU75)</f>
        <v>0</v>
      </c>
      <c r="BV80" s="47"/>
      <c r="BW80" s="49">
        <f>SUM('[1]МЕТАЛЛОСТРОЙ Янв.'!BV75:BW75,'[2]МЕТАЛЛОСТРОЙ Февр.'!BV75:BW75,'[3]МЕТАЛЛОСТРОЙ Март'!BV75:BW75,'[4]МЕТАЛЛОСТРОЙ  Апр.'!BV75:BW75,'[5]МЕТАЛЛОСТРОЙ Май'!BV75:BW75,'[6]МЕТАЛЛОСТРОЙ Июнь'!BV75:BW75,'[7]МЕТАЛЛОСТРОЙ  Июль'!BV75:BW75,'[8]МЕТАЛЛОСТРОЙ  Авг.'!BV75:BW75,'[9]МЕТАЛЛОСТРОЙ  Сент.'!BV75:BW75,'[10]МЕТАЛЛОСТРОЙ  Окт.'!BV75:BW75+'[11]МЕТАЛЛОСТРОЙ  Нояб.'!BV75:BW75,'[11]МЕТАЛЛОСТРОЙ  Нояб.'!BV75:BW75,'[12]МЕТАЛЛОСТРОЙ  Дек.'!BV75:BW75)</f>
        <v>0</v>
      </c>
      <c r="BX80" s="47"/>
      <c r="BY80" s="49">
        <f>SUM('[1]МЕТАЛЛОСТРОЙ Янв.'!BX75:BY75,'[2]МЕТАЛЛОСТРОЙ Февр.'!BX75:BY75,'[3]МЕТАЛЛОСТРОЙ Март'!BX75:BY75,'[4]МЕТАЛЛОСТРОЙ  Апр.'!BX75:BY75,'[5]МЕТАЛЛОСТРОЙ Май'!BX75:BY75,'[6]МЕТАЛЛОСТРОЙ Июнь'!BX75:BY75,'[7]МЕТАЛЛОСТРОЙ  Июль'!BX75:BY75,'[8]МЕТАЛЛОСТРОЙ  Авг.'!BX75:BY75,'[9]МЕТАЛЛОСТРОЙ  Сент.'!BX75:BY75,'[10]МЕТАЛЛОСТРОЙ  Окт.'!BX75:BY75+'[11]МЕТАЛЛОСТРОЙ  Нояб.'!BX75:BY75,'[11]МЕТАЛЛОСТРОЙ  Нояб.'!BX75:BY75,'[12]МЕТАЛЛОСТРОЙ  Дек.'!BX75:BY75)</f>
        <v>0</v>
      </c>
      <c r="BZ80" s="47"/>
      <c r="CA80" s="49">
        <f>SUM('[1]МЕТАЛЛОСТРОЙ Янв.'!BZ75:CA75,'[2]МЕТАЛЛОСТРОЙ Февр.'!BZ75:CA75,'[3]МЕТАЛЛОСТРОЙ Март'!BZ75:CA75,'[4]МЕТАЛЛОСТРОЙ  Апр.'!BZ75:CA75,'[5]МЕТАЛЛОСТРОЙ Май'!BZ75:CA75,'[6]МЕТАЛЛОСТРОЙ Июнь'!BZ75:CA75,'[7]МЕТАЛЛОСТРОЙ  Июль'!BZ75:CA75,'[8]МЕТАЛЛОСТРОЙ  Авг.'!BZ75:CA75,'[9]МЕТАЛЛОСТРОЙ  Сент.'!BZ75:CA75,'[10]МЕТАЛЛОСТРОЙ  Окт.'!BZ75:CA75+'[11]МЕТАЛЛОСТРОЙ  Нояб.'!BZ75:CA75,'[11]МЕТАЛЛОСТРОЙ  Нояб.'!BZ75:CA75,'[12]МЕТАЛЛОСТРОЙ  Дек.'!BZ75:CA75)</f>
        <v>0</v>
      </c>
      <c r="CB80" s="47"/>
      <c r="CC80" s="49">
        <f>SUM('[1]МЕТАЛЛОСТРОЙ Янв.'!CB75:CC75,'[2]МЕТАЛЛОСТРОЙ Февр.'!CB75:CC75,'[3]МЕТАЛЛОСТРОЙ Март'!CB75:CC75,'[4]МЕТАЛЛОСТРОЙ  Апр.'!CB75:CC75,'[5]МЕТАЛЛОСТРОЙ Май'!CB75:CC75,'[6]МЕТАЛЛОСТРОЙ Июнь'!CB75:CC75,'[7]МЕТАЛЛОСТРОЙ  Июль'!CB75:CC75,'[8]МЕТАЛЛОСТРОЙ  Авг.'!CB75:CC75,'[9]МЕТАЛЛОСТРОЙ  Сент.'!CB75:CC75,'[10]МЕТАЛЛОСТРОЙ  Окт.'!CB75:CC75+'[11]МЕТАЛЛОСТРОЙ  Нояб.'!CB75:CC75,'[11]МЕТАЛЛОСТРОЙ  Нояб.'!CB75:CC75,'[12]МЕТАЛЛОСТРОЙ  Дек.'!CB75:CC75)</f>
        <v>0</v>
      </c>
      <c r="CD80" s="47"/>
      <c r="CE80" s="49">
        <f>SUM('[1]МЕТАЛЛОСТРОЙ Янв.'!CD75:CE75,'[2]МЕТАЛЛОСТРОЙ Февр.'!CD75:CE75,'[3]МЕТАЛЛОСТРОЙ Март'!CD75:CE75,'[4]МЕТАЛЛОСТРОЙ  Апр.'!CD75:CE75,'[5]МЕТАЛЛОСТРОЙ Май'!CD75:CE75,'[6]МЕТАЛЛОСТРОЙ Июнь'!CD75:CE75,'[7]МЕТАЛЛОСТРОЙ  Июль'!CD75:CE75,'[8]МЕТАЛЛОСТРОЙ  Авг.'!CD75:CE75,'[9]МЕТАЛЛОСТРОЙ  Сент.'!CD75:CE75,'[10]МЕТАЛЛОСТРОЙ  Окт.'!CD75:CE75+'[11]МЕТАЛЛОСТРОЙ  Нояб.'!CD75:CE75,'[11]МЕТАЛЛОСТРОЙ  Нояб.'!CD75:CE75,'[12]МЕТАЛЛОСТРОЙ  Дек.'!CD75:CE75)</f>
        <v>0</v>
      </c>
      <c r="CF80" s="47"/>
      <c r="CG80" s="49">
        <f>SUM('[1]МЕТАЛЛОСТРОЙ Янв.'!CF75:CG75,'[2]МЕТАЛЛОСТРОЙ Февр.'!CF75:CG75,'[3]МЕТАЛЛОСТРОЙ Март'!CF75:CG75,'[4]МЕТАЛЛОСТРОЙ  Апр.'!CF75:CG75,'[5]МЕТАЛЛОСТРОЙ Май'!CF75:CG75,'[6]МЕТАЛЛОСТРОЙ Июнь'!CF75:CG75,'[7]МЕТАЛЛОСТРОЙ  Июль'!CF75:CG75,'[8]МЕТАЛЛОСТРОЙ  Авг.'!CF75:CG75,'[9]МЕТАЛЛОСТРОЙ  Сент.'!CF75:CG75,'[10]МЕТАЛЛОСТРОЙ  Окт.'!CF75:CG75+'[11]МЕТАЛЛОСТРОЙ  Нояб.'!CF75:CG75,'[11]МЕТАЛЛОСТРОЙ  Нояб.'!CF75:CG75,'[12]МЕТАЛЛОСТРОЙ  Дек.'!CF75:CG75)</f>
        <v>0</v>
      </c>
      <c r="CH80" s="47"/>
      <c r="CI80" s="49">
        <f>SUM('[1]МЕТАЛЛОСТРОЙ Янв.'!CH75:CI75,'[2]МЕТАЛЛОСТРОЙ Февр.'!CH75:CI75,'[3]МЕТАЛЛОСТРОЙ Март'!CH75:CI75,'[4]МЕТАЛЛОСТРОЙ  Апр.'!CH75:CI75,'[5]МЕТАЛЛОСТРОЙ Май'!CH75:CI75,'[6]МЕТАЛЛОСТРОЙ Июнь'!CH75:CI75,'[7]МЕТАЛЛОСТРОЙ  Июль'!CH75:CI75,'[8]МЕТАЛЛОСТРОЙ  Авг.'!CH75:CI75,'[9]МЕТАЛЛОСТРОЙ  Сент.'!CH75:CI75,'[10]МЕТАЛЛОСТРОЙ  Окт.'!CH75:CI75+'[11]МЕТАЛЛОСТРОЙ  Нояб.'!CH75:CI75,'[11]МЕТАЛЛОСТРОЙ  Нояб.'!CH75:CI75,'[12]МЕТАЛЛОСТРОЙ  Дек.'!CH75:CI75)</f>
        <v>0</v>
      </c>
      <c r="CJ80" s="47"/>
      <c r="CK80" s="49">
        <f>SUM('[1]МЕТАЛЛОСТРОЙ Янв.'!CJ75:CK75,'[2]МЕТАЛЛОСТРОЙ Февр.'!CJ75:CK75,'[3]МЕТАЛЛОСТРОЙ Март'!CJ75:CK75,'[4]МЕТАЛЛОСТРОЙ  Апр.'!CJ75:CK75,'[5]МЕТАЛЛОСТРОЙ Май'!CJ75:CK75,'[6]МЕТАЛЛОСТРОЙ Июнь'!CJ75:CK75,'[7]МЕТАЛЛОСТРОЙ  Июль'!CJ75:CK75,'[8]МЕТАЛЛОСТРОЙ  Авг.'!CJ75:CK75,'[9]МЕТАЛЛОСТРОЙ  Сент.'!CJ75:CK75,'[10]МЕТАЛЛОСТРОЙ  Окт.'!CJ75:CK75+'[11]МЕТАЛЛОСТРОЙ  Нояб.'!CJ75:CK75,'[11]МЕТАЛЛОСТРОЙ  Нояб.'!CJ75:CK75,'[12]МЕТАЛЛОСТРОЙ  Дек.'!CJ75:CK75)</f>
        <v>0</v>
      </c>
      <c r="CL80" s="47"/>
      <c r="CM80" s="49">
        <f>SUM('[1]МЕТАЛЛОСТРОЙ Янв.'!CL75:CM75,'[2]МЕТАЛЛОСТРОЙ Февр.'!CL75:CM75,'[3]МЕТАЛЛОСТРОЙ Март'!CL75:CM75,'[4]МЕТАЛЛОСТРОЙ  Апр.'!CL75:CM75,'[5]МЕТАЛЛОСТРОЙ Май'!CL75:CM75,'[6]МЕТАЛЛОСТРОЙ Июнь'!CL75:CM75,'[7]МЕТАЛЛОСТРОЙ  Июль'!CL75:CM75,'[8]МЕТАЛЛОСТРОЙ  Авг.'!CL75:CM75,'[9]МЕТАЛЛОСТРОЙ  Сент.'!CL75:CM75,'[10]МЕТАЛЛОСТРОЙ  Окт.'!CL75:CM75+'[11]МЕТАЛЛОСТРОЙ  Нояб.'!CL75:CM75,'[11]МЕТАЛЛОСТРОЙ  Нояб.'!CL75:CM75,'[12]МЕТАЛЛОСТРОЙ  Дек.'!CL75:CM75)</f>
        <v>0</v>
      </c>
      <c r="CN80" s="47"/>
      <c r="CO80" s="49">
        <f>SUM('[1]МЕТАЛЛОСТРОЙ Янв.'!CN75:CO75,'[2]МЕТАЛЛОСТРОЙ Февр.'!CN75:CO75,'[3]МЕТАЛЛОСТРОЙ Март'!CN75:CO75,'[4]МЕТАЛЛОСТРОЙ  Апр.'!CN75:CO75,'[5]МЕТАЛЛОСТРОЙ Май'!CN75:CO75,'[6]МЕТАЛЛОСТРОЙ Июнь'!CN75:CO75,'[7]МЕТАЛЛОСТРОЙ  Июль'!CN75:CO75,'[8]МЕТАЛЛОСТРОЙ  Авг.'!CN75:CO75,'[9]МЕТАЛЛОСТРОЙ  Сент.'!CN75:CO75,'[10]МЕТАЛЛОСТРОЙ  Окт.'!CN75:CO75+'[11]МЕТАЛЛОСТРОЙ  Нояб.'!CN75:CO75,'[11]МЕТАЛЛОСТРОЙ  Нояб.'!CN75:CO75,'[12]МЕТАЛЛОСТРОЙ  Дек.'!CN75:CO75)</f>
        <v>0</v>
      </c>
      <c r="CQ80" s="93" t="b">
        <f>CQ79=CR82</f>
        <v>1</v>
      </c>
    </row>
    <row r="81" spans="1:98" ht="32.1" customHeight="1" thickBot="1" x14ac:dyDescent="0.3">
      <c r="A81" s="8" t="s">
        <v>81</v>
      </c>
      <c r="B81" s="11" t="s">
        <v>52</v>
      </c>
      <c r="C81" s="26" t="s">
        <v>5</v>
      </c>
      <c r="D81" s="47"/>
      <c r="E81" s="50">
        <f>SUM('[1]МЕТАЛЛОСТРОЙ Янв.'!D76:E76,'[2]МЕТАЛЛОСТРОЙ Февр.'!D76:E76,'[3]МЕТАЛЛОСТРОЙ Март'!D76:E76,'[4]МЕТАЛЛОСТРОЙ  Апр.'!D76:E76,'[5]МЕТАЛЛОСТРОЙ Май'!D76:E76,'[6]МЕТАЛЛОСТРОЙ Июнь'!D76:E76,'[7]МЕТАЛЛОСТРОЙ  Июль'!D76:E76,'[8]МЕТАЛЛОСТРОЙ  Авг.'!D76:E76,'[9]МЕТАЛЛОСТРОЙ  Сент.'!D76:E76,'[10]МЕТАЛЛОСТРОЙ  Окт.'!D76:E76+'[11]МЕТАЛЛОСТРОЙ  Нояб.'!D76:E76,'[11]МЕТАЛЛОСТРОЙ  Нояб.'!D76:E76,'[12]МЕТАЛЛОСТРОЙ  Дек.'!D76:E76)</f>
        <v>0.76</v>
      </c>
      <c r="F81" s="47"/>
      <c r="G81" s="50">
        <f>SUM('[1]МЕТАЛЛОСТРОЙ Янв.'!F76:G76,'[2]МЕТАЛЛОСТРОЙ Февр.'!F76:G76,'[3]МЕТАЛЛОСТРОЙ Март'!F76:G76,'[4]МЕТАЛЛОСТРОЙ  Апр.'!F76:G76,'[5]МЕТАЛЛОСТРОЙ Май'!F76:G76,'[6]МЕТАЛЛОСТРОЙ Июнь'!F76:G76,'[7]МЕТАЛЛОСТРОЙ  Июль'!F76:G76,'[8]МЕТАЛЛОСТРОЙ  Авг.'!F76:G76,'[9]МЕТАЛЛОСТРОЙ  Сент.'!F76:G76,'[10]МЕТАЛЛОСТРОЙ  Окт.'!F76:G76+'[11]МЕТАЛЛОСТРОЙ  Нояб.'!F76:G76,'[11]МЕТАЛЛОСТРОЙ  Нояб.'!F76:G76,'[12]МЕТАЛЛОСТРОЙ  Дек.'!F76:G76)</f>
        <v>0</v>
      </c>
      <c r="H81" s="47"/>
      <c r="I81" s="50">
        <f>SUM('[1]МЕТАЛЛОСТРОЙ Янв.'!H76:I76,'[2]МЕТАЛЛОСТРОЙ Февр.'!H76:I76,'[3]МЕТАЛЛОСТРОЙ Март'!H76:I76,'[4]МЕТАЛЛОСТРОЙ  Апр.'!H76:I76,'[5]МЕТАЛЛОСТРОЙ Май'!H76:I76,'[6]МЕТАЛЛОСТРОЙ Июнь'!H76:I76,'[7]МЕТАЛЛОСТРОЙ  Июль'!H76:I76,'[8]МЕТАЛЛОСТРОЙ  Авг.'!H76:I76,'[9]МЕТАЛЛОСТРОЙ  Сент.'!H76:I76,'[10]МЕТАЛЛОСТРОЙ  Окт.'!H76:I76+'[11]МЕТАЛЛОСТРОЙ  Нояб.'!H76:I76,'[11]МЕТАЛЛОСТРОЙ  Нояб.'!H76:I76,'[12]МЕТАЛЛОСТРОЙ  Дек.'!H76:I76)</f>
        <v>1.843</v>
      </c>
      <c r="J81" s="47"/>
      <c r="K81" s="50">
        <f>SUM('[1]МЕТАЛЛОСТРОЙ Янв.'!J76:K76,'[2]МЕТАЛЛОСТРОЙ Февр.'!J76:K76,'[3]МЕТАЛЛОСТРОЙ Март'!J76:K76,'[4]МЕТАЛЛОСТРОЙ  Апр.'!J76:K76,'[5]МЕТАЛЛОСТРОЙ Май'!J76:K76,'[6]МЕТАЛЛОСТРОЙ Июнь'!J76:K76,'[7]МЕТАЛЛОСТРОЙ  Июль'!J76:K76,'[8]МЕТАЛЛОСТРОЙ  Авг.'!J76:K76,'[9]МЕТАЛЛОСТРОЙ  Сент.'!J76:K76,'[10]МЕТАЛЛОСТРОЙ  Окт.'!J76:K76+'[11]МЕТАЛЛОСТРОЙ  Нояб.'!J76:K76,'[11]МЕТАЛЛОСТРОЙ  Нояб.'!J76:K76,'[12]МЕТАЛЛОСТРОЙ  Дек.'!J76:K76)</f>
        <v>0</v>
      </c>
      <c r="L81" s="47"/>
      <c r="M81" s="50">
        <f>SUM('[1]МЕТАЛЛОСТРОЙ Янв.'!L76:M76,'[2]МЕТАЛЛОСТРОЙ Февр.'!L76:M76,'[3]МЕТАЛЛОСТРОЙ Март'!L76:M76,'[4]МЕТАЛЛОСТРОЙ  Апр.'!L76:M76,'[5]МЕТАЛЛОСТРОЙ Май'!L76:M76,'[6]МЕТАЛЛОСТРОЙ Июнь'!L76:M76,'[7]МЕТАЛЛОСТРОЙ  Июль'!L76:M76,'[8]МЕТАЛЛОСТРОЙ  Авг.'!L76:M76,'[9]МЕТАЛЛОСТРОЙ  Сент.'!L76:M76,'[10]МЕТАЛЛОСТРОЙ  Окт.'!L76:M76+'[11]МЕТАЛЛОСТРОЙ  Нояб.'!L76:M76,'[11]МЕТАЛЛОСТРОЙ  Нояб.'!L76:M76,'[12]МЕТАЛЛОСТРОЙ  Дек.'!L76:M76)</f>
        <v>0.624</v>
      </c>
      <c r="N81" s="47"/>
      <c r="O81" s="50">
        <f>SUM('[1]МЕТАЛЛОСТРОЙ Янв.'!N76:O76,'[2]МЕТАЛЛОСТРОЙ Февр.'!N76:O76,'[3]МЕТАЛЛОСТРОЙ Март'!N76:O76,'[4]МЕТАЛЛОСТРОЙ  Апр.'!N76:O76,'[5]МЕТАЛЛОСТРОЙ Май'!N76:O76,'[6]МЕТАЛЛОСТРОЙ Июнь'!N76:O76,'[7]МЕТАЛЛОСТРОЙ  Июль'!N76:O76,'[8]МЕТАЛЛОСТРОЙ  Авг.'!N76:O76,'[9]МЕТАЛЛОСТРОЙ  Сент.'!N76:O76,'[10]МЕТАЛЛОСТРОЙ  Окт.'!N76:O76+'[11]МЕТАЛЛОСТРОЙ  Нояб.'!N76:O76,'[11]МЕТАЛЛОСТРОЙ  Нояб.'!N76:O76,'[12]МЕТАЛЛОСТРОЙ  Дек.'!N76:O76)</f>
        <v>2.5640000000000001</v>
      </c>
      <c r="P81" s="47"/>
      <c r="Q81" s="50">
        <f>SUM('[1]МЕТАЛЛОСТРОЙ Янв.'!P76:Q76,'[2]МЕТАЛЛОСТРОЙ Февр.'!P76:Q76,'[3]МЕТАЛЛОСТРОЙ Март'!P76:Q76,'[4]МЕТАЛЛОСТРОЙ  Апр.'!P76:Q76,'[5]МЕТАЛЛОСТРОЙ Май'!P76:Q76,'[6]МЕТАЛЛОСТРОЙ Июнь'!P76:Q76,'[7]МЕТАЛЛОСТРОЙ  Июль'!P76:Q76,'[8]МЕТАЛЛОСТРОЙ  Авг.'!P76:Q76,'[9]МЕТАЛЛОСТРОЙ  Сент.'!P76:Q76,'[10]МЕТАЛЛОСТРОЙ  Окт.'!P76:Q76+'[11]МЕТАЛЛОСТРОЙ  Нояб.'!P76:Q76,'[11]МЕТАЛЛОСТРОЙ  Нояб.'!P76:Q76,'[12]МЕТАЛЛОСТРОЙ  Дек.'!P76:Q76)</f>
        <v>3.3119999999999998</v>
      </c>
      <c r="R81" s="47"/>
      <c r="S81" s="50">
        <f>SUM('[1]МЕТАЛЛОСТРОЙ Янв.'!R76:S76,'[2]МЕТАЛЛОСТРОЙ Февр.'!R76:S76,'[3]МЕТАЛЛОСТРОЙ Март'!R76:S76,'[4]МЕТАЛЛОСТРОЙ  Апр.'!R76:S76,'[5]МЕТАЛЛОСТРОЙ Май'!R76:S76,'[6]МЕТАЛЛОСТРОЙ Июнь'!R76:S76,'[7]МЕТАЛЛОСТРОЙ  Июль'!R76:S76,'[8]МЕТАЛЛОСТРОЙ  Авг.'!R76:S76,'[9]МЕТАЛЛОСТРОЙ  Сент.'!R76:S76,'[10]МЕТАЛЛОСТРОЙ  Окт.'!R76:S76+'[11]МЕТАЛЛОСТРОЙ  Нояб.'!R76:S76,'[11]МЕТАЛЛОСТРОЙ  Нояб.'!R76:S76,'[12]МЕТАЛЛОСТРОЙ  Дек.'!R76:S76)</f>
        <v>0.40699999999999997</v>
      </c>
      <c r="T81" s="47"/>
      <c r="U81" s="50">
        <f>SUM('[1]МЕТАЛЛОСТРОЙ Янв.'!T76:U76,'[2]МЕТАЛЛОСТРОЙ Февр.'!T76:U76,'[3]МЕТАЛЛОСТРОЙ Март'!T76:U76,'[4]МЕТАЛЛОСТРОЙ  Апр.'!T76:U76,'[5]МЕТАЛЛОСТРОЙ Май'!T76:U76,'[6]МЕТАЛЛОСТРОЙ Июнь'!T76:U76,'[7]МЕТАЛЛОСТРОЙ  Июль'!T76:U76,'[8]МЕТАЛЛОСТРОЙ  Авг.'!T76:U76,'[9]МЕТАЛЛОСТРОЙ  Сент.'!T76:U76,'[10]МЕТАЛЛОСТРОЙ  Окт.'!T76:U76+'[11]МЕТАЛЛОСТРОЙ  Нояб.'!T76:U76,'[11]МЕТАЛЛОСТРОЙ  Нояб.'!T76:U76,'[12]МЕТАЛЛОСТРОЙ  Дек.'!T76:U76)</f>
        <v>0</v>
      </c>
      <c r="V81" s="47"/>
      <c r="W81" s="50">
        <f>SUM('[1]МЕТАЛЛОСТРОЙ Янв.'!V76:W76,'[2]МЕТАЛЛОСТРОЙ Февр.'!V76:W76,'[3]МЕТАЛЛОСТРОЙ Март'!V76:W76,'[4]МЕТАЛЛОСТРОЙ  Апр.'!V76:W76,'[5]МЕТАЛЛОСТРОЙ Май'!V76:W76,'[6]МЕТАЛЛОСТРОЙ Июнь'!V76:W76,'[7]МЕТАЛЛОСТРОЙ  Июль'!V76:W76,'[8]МЕТАЛЛОСТРОЙ  Авг.'!V76:W76,'[9]МЕТАЛЛОСТРОЙ  Сент.'!V76:W76,'[10]МЕТАЛЛОСТРОЙ  Окт.'!V76:W76+'[11]МЕТАЛЛОСТРОЙ  Нояб.'!V76:W76,'[11]МЕТАЛЛОСТРОЙ  Нояб.'!V76:W76,'[12]МЕТАЛЛОСТРОЙ  Дек.'!V76:W76)</f>
        <v>3.839</v>
      </c>
      <c r="X81" s="47"/>
      <c r="Y81" s="50">
        <f>SUM('[1]МЕТАЛЛОСТРОЙ Янв.'!X76:Y76,'[2]МЕТАЛЛОСТРОЙ Февр.'!X76:Y76,'[3]МЕТАЛЛОСТРОЙ Март'!X76:Y76,'[4]МЕТАЛЛОСТРОЙ  Апр.'!X76:Y76,'[5]МЕТАЛЛОСТРОЙ Май'!X76:Y76,'[6]МЕТАЛЛОСТРОЙ Июнь'!X76:Y76,'[7]МЕТАЛЛОСТРОЙ  Июль'!X76:Y76,'[8]МЕТАЛЛОСТРОЙ  Авг.'!X76:Y76,'[9]МЕТАЛЛОСТРОЙ  Сент.'!X76:Y76,'[10]МЕТАЛЛОСТРОЙ  Окт.'!X76:Y76+'[11]МЕТАЛЛОСТРОЙ  Нояб.'!X76:Y76,'[11]МЕТАЛЛОСТРОЙ  Нояб.'!X76:Y76,'[12]МЕТАЛЛОСТРОЙ  Дек.'!X76:Y76)</f>
        <v>0</v>
      </c>
      <c r="Z81" s="47"/>
      <c r="AA81" s="50">
        <f>SUM('[1]МЕТАЛЛОСТРОЙ Янв.'!Z76:AA76,'[2]МЕТАЛЛОСТРОЙ Февр.'!Z76:AA76,'[3]МЕТАЛЛОСТРОЙ Март'!Z76:AA76,'[4]МЕТАЛЛОСТРОЙ  Апр.'!Z76:AA76,'[5]МЕТАЛЛОСТРОЙ Май'!Z76:AA76,'[6]МЕТАЛЛОСТРОЙ Июнь'!Z76:AA76,'[7]МЕТАЛЛОСТРОЙ  Июль'!Z76:AA76,'[8]МЕТАЛЛОСТРОЙ  Авг.'!Z76:AA76,'[9]МЕТАЛЛОСТРОЙ  Сент.'!Z76:AA76,'[10]МЕТАЛЛОСТРОЙ  Окт.'!Z76:AA76+'[11]МЕТАЛЛОСТРОЙ  Нояб.'!Z76:AA76,'[11]МЕТАЛЛОСТРОЙ  Нояб.'!Z76:AA76,'[12]МЕТАЛЛОСТРОЙ  Дек.'!Z76:AA76)</f>
        <v>8.1859999999999999</v>
      </c>
      <c r="AB81" s="47"/>
      <c r="AC81" s="50">
        <f>SUM('[1]МЕТАЛЛОСТРОЙ Янв.'!AB76:AC76,'[2]МЕТАЛЛОСТРОЙ Февр.'!AB76:AC76,'[3]МЕТАЛЛОСТРОЙ Март'!AB76:AC76,'[4]МЕТАЛЛОСТРОЙ  Апр.'!AB76:AC76,'[5]МЕТАЛЛОСТРОЙ Май'!AB76:AC76,'[6]МЕТАЛЛОСТРОЙ Июнь'!AB76:AC76,'[7]МЕТАЛЛОСТРОЙ  Июль'!AB76:AC76,'[8]МЕТАЛЛОСТРОЙ  Авг.'!AB76:AC76,'[9]МЕТАЛЛОСТРОЙ  Сент.'!AB76:AC76,'[10]МЕТАЛЛОСТРОЙ  Окт.'!AB76:AC76+'[11]МЕТАЛЛОСТРОЙ  Нояб.'!AB76:AC76,'[11]МЕТАЛЛОСТРОЙ  Нояб.'!AB76:AC76,'[12]МЕТАЛЛОСТРОЙ  Дек.'!AB76:AC76)</f>
        <v>1.635</v>
      </c>
      <c r="AD81" s="47"/>
      <c r="AE81" s="50">
        <f>SUM('[1]МЕТАЛЛОСТРОЙ Янв.'!AD76:AE76,'[2]МЕТАЛЛОСТРОЙ Февр.'!AD76:AE76,'[3]МЕТАЛЛОСТРОЙ Март'!AD76:AE76,'[4]МЕТАЛЛОСТРОЙ  Апр.'!AD76:AE76,'[5]МЕТАЛЛОСТРОЙ Май'!AD76:AE76,'[6]МЕТАЛЛОСТРОЙ Июнь'!AD76:AE76,'[7]МЕТАЛЛОСТРОЙ  Июль'!AD76:AE76,'[8]МЕТАЛЛОСТРОЙ  Авг.'!AD76:AE76,'[9]МЕТАЛЛОСТРОЙ  Сент.'!AD76:AE76,'[10]МЕТАЛЛОСТРОЙ  Окт.'!AD76:AE76+'[11]МЕТАЛЛОСТРОЙ  Нояб.'!AD76:AE76,'[11]МЕТАЛЛОСТРОЙ  Нояб.'!AD76:AE76,'[12]МЕТАЛЛОСТРОЙ  Дек.'!AD76:AE76)</f>
        <v>3.0760000000000001</v>
      </c>
      <c r="AF81" s="47"/>
      <c r="AG81" s="50">
        <f>SUM('[1]МЕТАЛЛОСТРОЙ Янв.'!AF76:AG76,'[2]МЕТАЛЛОСТРОЙ Февр.'!AF76:AG76,'[3]МЕТАЛЛОСТРОЙ Март'!AF76:AG76,'[4]МЕТАЛЛОСТРОЙ  Апр.'!AF76:AG76,'[5]МЕТАЛЛОСТРОЙ Май'!AF76:AG76,'[6]МЕТАЛЛОСТРОЙ Июнь'!AF76:AG76,'[7]МЕТАЛЛОСТРОЙ  Июль'!AF76:AG76,'[8]МЕТАЛЛОСТРОЙ  Авг.'!AF76:AG76,'[9]МЕТАЛЛОСТРОЙ  Сент.'!AF76:AG76,'[10]МЕТАЛЛОСТРОЙ  Окт.'!AF76:AG76+'[11]МЕТАЛЛОСТРОЙ  Нояб.'!AF76:AG76,'[11]МЕТАЛЛОСТРОЙ  Нояб.'!AF76:AG76,'[12]МЕТАЛЛОСТРОЙ  Дек.'!AF76:AG76)</f>
        <v>2.3660000000000001</v>
      </c>
      <c r="AH81" s="47"/>
      <c r="AI81" s="50">
        <f>SUM('[1]МЕТАЛЛОСТРОЙ Янв.'!AH76:AI76,'[2]МЕТАЛЛОСТРОЙ Февр.'!AH76:AI76,'[3]МЕТАЛЛОСТРОЙ Март'!AH76:AI76,'[4]МЕТАЛЛОСТРОЙ  Апр.'!AH76:AI76,'[5]МЕТАЛЛОСТРОЙ Май'!AH76:AI76,'[6]МЕТАЛЛОСТРОЙ Июнь'!AH76:AI76,'[7]МЕТАЛЛОСТРОЙ  Июль'!AH76:AI76,'[8]МЕТАЛЛОСТРОЙ  Авг.'!AH76:AI76,'[9]МЕТАЛЛОСТРОЙ  Сент.'!AH76:AI76,'[10]МЕТАЛЛОСТРОЙ  Окт.'!AH76:AI76+'[11]МЕТАЛЛОСТРОЙ  Нояб.'!AH76:AI76,'[11]МЕТАЛЛОСТРОЙ  Нояб.'!AH76:AI76,'[12]МЕТАЛЛОСТРОЙ  Дек.'!AH76:AI76)</f>
        <v>3.6559999999999997</v>
      </c>
      <c r="AJ81" s="47"/>
      <c r="AK81" s="50">
        <f>SUM('[1]МЕТАЛЛОСТРОЙ Янв.'!AJ76:AK76,'[2]МЕТАЛЛОСТРОЙ Февр.'!AJ76:AK76,'[3]МЕТАЛЛОСТРОЙ Март'!AJ76:AK76,'[4]МЕТАЛЛОСТРОЙ  Апр.'!AJ76:AK76,'[5]МЕТАЛЛОСТРОЙ Май'!AJ76:AK76,'[6]МЕТАЛЛОСТРОЙ Июнь'!AJ76:AK76,'[7]МЕТАЛЛОСТРОЙ  Июль'!AJ76:AK76,'[8]МЕТАЛЛОСТРОЙ  Авг.'!AJ76:AK76,'[9]МЕТАЛЛОСТРОЙ  Сент.'!AJ76:AK76,'[10]МЕТАЛЛОСТРОЙ  Окт.'!AJ76:AK76+'[11]МЕТАЛЛОСТРОЙ  Нояб.'!AJ76:AK76,'[11]МЕТАЛЛОСТРОЙ  Нояб.'!AJ76:AK76,'[12]МЕТАЛЛОСТРОЙ  Дек.'!AJ76:AK76)</f>
        <v>0</v>
      </c>
      <c r="AL81" s="47"/>
      <c r="AM81" s="50">
        <f>SUM('[1]МЕТАЛЛОСТРОЙ Янв.'!AL76:AM76,'[2]МЕТАЛЛОСТРОЙ Февр.'!AL76:AM76,'[3]МЕТАЛЛОСТРОЙ Март'!AL76:AM76,'[4]МЕТАЛЛОСТРОЙ  Апр.'!AL76:AM76,'[5]МЕТАЛЛОСТРОЙ Май'!AL76:AM76,'[6]МЕТАЛЛОСТРОЙ Июнь'!AL76:AM76,'[7]МЕТАЛЛОСТРОЙ  Июль'!AL76:AM76,'[8]МЕТАЛЛОСТРОЙ  Авг.'!AL76:AM76,'[9]МЕТАЛЛОСТРОЙ  Сент.'!AL76:AM76,'[10]МЕТАЛЛОСТРОЙ  Окт.'!AL76:AM76+'[11]МЕТАЛЛОСТРОЙ  Нояб.'!AL76:AM76,'[11]МЕТАЛЛОСТРОЙ  Нояб.'!AL76:AM76,'[12]МЕТАЛЛОСТРОЙ  Дек.'!AL76:AM76)</f>
        <v>129.44300000000001</v>
      </c>
      <c r="AN81" s="47"/>
      <c r="AO81" s="50">
        <f>SUM('[1]МЕТАЛЛОСТРОЙ Янв.'!AN76:AO76,'[2]МЕТАЛЛОСТРОЙ Февр.'!AN76:AO76,'[3]МЕТАЛЛОСТРОЙ Март'!AN76:AO76,'[4]МЕТАЛЛОСТРОЙ  Апр.'!AN76:AO76,'[5]МЕТАЛЛОСТРОЙ Май'!AN76:AO76,'[6]МЕТАЛЛОСТРОЙ Июнь'!AN76:AO76,'[7]МЕТАЛЛОСТРОЙ  Июль'!AN76:AO76,'[8]МЕТАЛЛОСТРОЙ  Авг.'!AN76:AO76,'[9]МЕТАЛЛОСТРОЙ  Сент.'!AN76:AO76,'[10]МЕТАЛЛОСТРОЙ  Окт.'!AN76:AO76+'[11]МЕТАЛЛОСТРОЙ  Нояб.'!AN76:AO76,'[11]МЕТАЛЛОСТРОЙ  Нояб.'!AN76:AO76,'[12]МЕТАЛЛОСТРОЙ  Дек.'!AN76:AO76)</f>
        <v>0</v>
      </c>
      <c r="AP81" s="47"/>
      <c r="AQ81" s="50">
        <f>SUM('[1]МЕТАЛЛОСТРОЙ Янв.'!AP76:AQ76,'[2]МЕТАЛЛОСТРОЙ Февр.'!AP76:AQ76,'[3]МЕТАЛЛОСТРОЙ Март'!AP76:AQ76,'[4]МЕТАЛЛОСТРОЙ  Апр.'!AP76:AQ76,'[5]МЕТАЛЛОСТРОЙ Май'!AP76:AQ76,'[6]МЕТАЛЛОСТРОЙ Июнь'!AP76:AQ76,'[7]МЕТАЛЛОСТРОЙ  Июль'!AP76:AQ76,'[8]МЕТАЛЛОСТРОЙ  Авг.'!AP76:AQ76,'[9]МЕТАЛЛОСТРОЙ  Сент.'!AP76:AQ76,'[10]МЕТАЛЛОСТРОЙ  Окт.'!AP76:AQ76+'[11]МЕТАЛЛОСТРОЙ  Нояб.'!AP76:AQ76,'[11]МЕТАЛЛОСТРОЙ  Нояб.'!AP76:AQ76,'[12]МЕТАЛЛОСТРОЙ  Дек.'!AP76:AQ76)</f>
        <v>3.5019999999999998</v>
      </c>
      <c r="AR81" s="47"/>
      <c r="AS81" s="50">
        <f>SUM('[1]МЕТАЛЛОСТРОЙ Янв.'!AR76:AS76,'[2]МЕТАЛЛОСТРОЙ Февр.'!AR76:AS76,'[3]МЕТАЛЛОСТРОЙ Март'!AR76:AS76,'[4]МЕТАЛЛОСТРОЙ  Апр.'!AR76:AS76,'[5]МЕТАЛЛОСТРОЙ Май'!AR76:AS76,'[6]МЕТАЛЛОСТРОЙ Июнь'!AR76:AS76,'[7]МЕТАЛЛОСТРОЙ  Июль'!AR76:AS76,'[8]МЕТАЛЛОСТРОЙ  Авг.'!AR76:AS76,'[9]МЕТАЛЛОСТРОЙ  Сент.'!AR76:AS76,'[10]МЕТАЛЛОСТРОЙ  Окт.'!AR76:AS76+'[11]МЕТАЛЛОСТРОЙ  Нояб.'!AR76:AS76,'[11]МЕТАЛЛОСТРОЙ  Нояб.'!AR76:AS76,'[12]МЕТАЛЛОСТРОЙ  Дек.'!AR76:AS76)</f>
        <v>0</v>
      </c>
      <c r="AT81" s="47"/>
      <c r="AU81" s="50">
        <f>SUM('[1]МЕТАЛЛОСТРОЙ Янв.'!AT76:AU76,'[2]МЕТАЛЛОСТРОЙ Февр.'!AT76:AU76,'[3]МЕТАЛЛОСТРОЙ Март'!AT76:AU76,'[4]МЕТАЛЛОСТРОЙ  Апр.'!AT76:AU76,'[5]МЕТАЛЛОСТРОЙ Май'!AT76:AU76,'[6]МЕТАЛЛОСТРОЙ Июнь'!AT76:AU76,'[7]МЕТАЛЛОСТРОЙ  Июль'!AT76:AU76,'[8]МЕТАЛЛОСТРОЙ  Авг.'!AT76:AU76,'[9]МЕТАЛЛОСТРОЙ  Сент.'!AT76:AU76,'[10]МЕТАЛЛОСТРОЙ  Окт.'!AT76:AU76+'[11]МЕТАЛЛОСТРОЙ  Нояб.'!AT76:AU76,'[11]МЕТАЛЛОСТРОЙ  Нояб.'!AT76:AU76,'[12]МЕТАЛЛОСТРОЙ  Дек.'!AT76:AU76)</f>
        <v>0</v>
      </c>
      <c r="AV81" s="47"/>
      <c r="AW81" s="50">
        <f>SUM('[1]МЕТАЛЛОСТРОЙ Янв.'!AV76:AW76,'[2]МЕТАЛЛОСТРОЙ Февр.'!AV76:AW76,'[3]МЕТАЛЛОСТРОЙ Март'!AV76:AW76,'[4]МЕТАЛЛОСТРОЙ  Апр.'!AV76:AW76,'[5]МЕТАЛЛОСТРОЙ Май'!AV76:AW76,'[6]МЕТАЛЛОСТРОЙ Июнь'!AV76:AW76,'[7]МЕТАЛЛОСТРОЙ  Июль'!AV76:AW76,'[8]МЕТАЛЛОСТРОЙ  Авг.'!AV76:AW76,'[9]МЕТАЛЛОСТРОЙ  Сент.'!AV76:AW76,'[10]МЕТАЛЛОСТРОЙ  Окт.'!AV76:AW76+'[11]МЕТАЛЛОСТРОЙ  Нояб.'!AV76:AW76,'[11]МЕТАЛЛОСТРОЙ  Нояб.'!AV76:AW76,'[12]МЕТАЛЛОСТРОЙ  Дек.'!AV76:AW76)</f>
        <v>23.067</v>
      </c>
      <c r="AX81" s="47"/>
      <c r="AY81" s="50">
        <f>SUM('[1]МЕТАЛЛОСТРОЙ Янв.'!AX76:AY76,'[2]МЕТАЛЛОСТРОЙ Февр.'!AX76:AY76,'[3]МЕТАЛЛОСТРОЙ Март'!AX76:AY76,'[4]МЕТАЛЛОСТРОЙ  Апр.'!AX76:AY76,'[5]МЕТАЛЛОСТРОЙ Май'!AX76:AY76,'[6]МЕТАЛЛОСТРОЙ Июнь'!AX76:AY76,'[7]МЕТАЛЛОСТРОЙ  Июль'!AX76:AY76,'[8]МЕТАЛЛОСТРОЙ  Авг.'!AX76:AY76,'[9]МЕТАЛЛОСТРОЙ  Сент.'!AX76:AY76,'[10]МЕТАЛЛОСТРОЙ  Окт.'!AX76:AY76+'[11]МЕТАЛЛОСТРОЙ  Нояб.'!AX76:AY76,'[11]МЕТАЛЛОСТРОЙ  Нояб.'!AX76:AY76,'[12]МЕТАЛЛОСТРОЙ  Дек.'!AX76:AY76)</f>
        <v>0.38200000000000001</v>
      </c>
      <c r="AZ81" s="47"/>
      <c r="BA81" s="50">
        <f>SUM('[1]МЕТАЛЛОСТРОЙ Янв.'!AZ76:BA76,'[2]МЕТАЛЛОСТРОЙ Февр.'!AZ76:BA76,'[3]МЕТАЛЛОСТРОЙ Март'!AZ76:BA76,'[4]МЕТАЛЛОСТРОЙ  Апр.'!AZ76:BA76,'[5]МЕТАЛЛОСТРОЙ Май'!AZ76:BA76,'[6]МЕТАЛЛОСТРОЙ Июнь'!AZ76:BA76,'[7]МЕТАЛЛОСТРОЙ  Июль'!AZ76:BA76,'[8]МЕТАЛЛОСТРОЙ  Авг.'!AZ76:BA76,'[9]МЕТАЛЛОСТРОЙ  Сент.'!AZ76:BA76,'[10]МЕТАЛЛОСТРОЙ  Окт.'!AZ76:BA76+'[11]МЕТАЛЛОСТРОЙ  Нояб.'!AZ76:BA76,'[11]МЕТАЛЛОСТРОЙ  Нояб.'!AZ76:BA76,'[12]МЕТАЛЛОСТРОЙ  Дек.'!AZ76:BA76)</f>
        <v>0</v>
      </c>
      <c r="BB81" s="47"/>
      <c r="BC81" s="50">
        <f>SUM('[1]МЕТАЛЛОСТРОЙ Янв.'!BB76:BC76,'[2]МЕТАЛЛОСТРОЙ Февр.'!BB76:BC76,'[3]МЕТАЛЛОСТРОЙ Март'!BB76:BC76,'[4]МЕТАЛЛОСТРОЙ  Апр.'!BB76:BC76,'[5]МЕТАЛЛОСТРОЙ Май'!BB76:BC76,'[6]МЕТАЛЛОСТРОЙ Июнь'!BB76:BC76,'[7]МЕТАЛЛОСТРОЙ  Июль'!BB76:BC76,'[8]МЕТАЛЛОСТРОЙ  Авг.'!BB76:BC76,'[9]МЕТАЛЛОСТРОЙ  Сент.'!BB76:BC76,'[10]МЕТАЛЛОСТРОЙ  Окт.'!BB76:BC76+'[11]МЕТАЛЛОСТРОЙ  Нояб.'!BB76:BC76,'[11]МЕТАЛЛОСТРОЙ  Нояб.'!BB76:BC76,'[12]МЕТАЛЛОСТРОЙ  Дек.'!BB76:BC76)</f>
        <v>0</v>
      </c>
      <c r="BD81" s="47"/>
      <c r="BE81" s="50">
        <f>SUM('[1]МЕТАЛЛОСТРОЙ Янв.'!BD76:BE76,'[2]МЕТАЛЛОСТРОЙ Февр.'!BD76:BE76,'[3]МЕТАЛЛОСТРОЙ Март'!BD76:BE76,'[4]МЕТАЛЛОСТРОЙ  Апр.'!BD76:BE76,'[5]МЕТАЛЛОСТРОЙ Май'!BD76:BE76,'[6]МЕТАЛЛОСТРОЙ Июнь'!BD76:BE76,'[7]МЕТАЛЛОСТРОЙ  Июль'!BD76:BE76,'[8]МЕТАЛЛОСТРОЙ  Авг.'!BD76:BE76,'[9]МЕТАЛЛОСТРОЙ  Сент.'!BD76:BE76,'[10]МЕТАЛЛОСТРОЙ  Окт.'!BD76:BE76+'[11]МЕТАЛЛОСТРОЙ  Нояб.'!BD76:BE76,'[11]МЕТАЛЛОСТРОЙ  Нояб.'!BD76:BE76,'[12]МЕТАЛЛОСТРОЙ  Дек.'!BD76:BE76)</f>
        <v>0</v>
      </c>
      <c r="BF81" s="47"/>
      <c r="BG81" s="50">
        <f>SUM('[1]МЕТАЛЛОСТРОЙ Янв.'!BF76:BG76,'[2]МЕТАЛЛОСТРОЙ Февр.'!BF76:BG76,'[3]МЕТАЛЛОСТРОЙ Март'!BF76:BG76,'[4]МЕТАЛЛОСТРОЙ  Апр.'!BF76:BG76,'[5]МЕТАЛЛОСТРОЙ Май'!BF76:BG76,'[6]МЕТАЛЛОСТРОЙ Июнь'!BF76:BG76,'[7]МЕТАЛЛОСТРОЙ  Июль'!BF76:BG76,'[8]МЕТАЛЛОСТРОЙ  Авг.'!BF76:BG76,'[9]МЕТАЛЛОСТРОЙ  Сент.'!BF76:BG76,'[10]МЕТАЛЛОСТРОЙ  Окт.'!BF76:BG76+'[11]МЕТАЛЛОСТРОЙ  Нояб.'!BF76:BG76,'[11]МЕТАЛЛОСТРОЙ  Нояб.'!BF76:BG76,'[12]МЕТАЛЛОСТРОЙ  Дек.'!BF76:BG76)</f>
        <v>0</v>
      </c>
      <c r="BH81" s="47"/>
      <c r="BI81" s="50">
        <f>SUM('[1]МЕТАЛЛОСТРОЙ Янв.'!BH76:BI76,'[2]МЕТАЛЛОСТРОЙ Февр.'!BH76:BI76,'[3]МЕТАЛЛОСТРОЙ Март'!BH76:BI76,'[4]МЕТАЛЛОСТРОЙ  Апр.'!BH76:BI76,'[5]МЕТАЛЛОСТРОЙ Май'!BH76:BI76,'[6]МЕТАЛЛОСТРОЙ Июнь'!BH76:BI76,'[7]МЕТАЛЛОСТРОЙ  Июль'!BH76:BI76,'[8]МЕТАЛЛОСТРОЙ  Авг.'!BH76:BI76,'[9]МЕТАЛЛОСТРОЙ  Сент.'!BH76:BI76,'[10]МЕТАЛЛОСТРОЙ  Окт.'!BH76:BI76+'[11]МЕТАЛЛОСТРОЙ  Нояб.'!BH76:BI76,'[11]МЕТАЛЛОСТРОЙ  Нояб.'!BH76:BI76,'[12]МЕТАЛЛОСТРОЙ  Дек.'!BH76:BI76)</f>
        <v>0</v>
      </c>
      <c r="BJ81" s="47"/>
      <c r="BK81" s="50">
        <f>SUM('[1]МЕТАЛЛОСТРОЙ Янв.'!BJ76:BK76,'[2]МЕТАЛЛОСТРОЙ Февр.'!BJ76:BK76,'[3]МЕТАЛЛОСТРОЙ Март'!BJ76:BK76,'[4]МЕТАЛЛОСТРОЙ  Апр.'!BJ76:BK76,'[5]МЕТАЛЛОСТРОЙ Май'!BJ76:BK76,'[6]МЕТАЛЛОСТРОЙ Июнь'!BJ76:BK76,'[7]МЕТАЛЛОСТРОЙ  Июль'!BJ76:BK76,'[8]МЕТАЛЛОСТРОЙ  Авг.'!BJ76:BK76,'[9]МЕТАЛЛОСТРОЙ  Сент.'!BJ76:BK76,'[10]МЕТАЛЛОСТРОЙ  Окт.'!BJ76:BK76+'[11]МЕТАЛЛОСТРОЙ  Нояб.'!BJ76:BK76,'[11]МЕТАЛЛОСТРОЙ  Нояб.'!BJ76:BK76,'[12]МЕТАЛЛОСТРОЙ  Дек.'!BJ76:BK76)</f>
        <v>0</v>
      </c>
      <c r="BL81" s="47"/>
      <c r="BM81" s="50">
        <f>SUM('[1]МЕТАЛЛОСТРОЙ Янв.'!BL76:BM76,'[2]МЕТАЛЛОСТРОЙ Февр.'!BL76:BM76,'[3]МЕТАЛЛОСТРОЙ Март'!BL76:BM76,'[4]МЕТАЛЛОСТРОЙ  Апр.'!BL76:BM76,'[5]МЕТАЛЛОСТРОЙ Май'!BL76:BM76,'[6]МЕТАЛЛОСТРОЙ Июнь'!BL76:BM76,'[7]МЕТАЛЛОСТРОЙ  Июль'!BL76:BM76,'[8]МЕТАЛЛОСТРОЙ  Авг.'!BL76:BM76,'[9]МЕТАЛЛОСТРОЙ  Сент.'!BL76:BM76,'[10]МЕТАЛЛОСТРОЙ  Окт.'!BL76:BM76+'[11]МЕТАЛЛОСТРОЙ  Нояб.'!BL76:BM76,'[11]МЕТАЛЛОСТРОЙ  Нояб.'!BL76:BM76,'[12]МЕТАЛЛОСТРОЙ  Дек.'!BL76:BM76)</f>
        <v>1.931</v>
      </c>
      <c r="BN81" s="47"/>
      <c r="BO81" s="50">
        <f>SUM('[1]МЕТАЛЛОСТРОЙ Янв.'!BN76:BO76,'[2]МЕТАЛЛОСТРОЙ Февр.'!BN76:BO76,'[3]МЕТАЛЛОСТРОЙ Март'!BN76:BO76,'[4]МЕТАЛЛОСТРОЙ  Апр.'!BN76:BO76,'[5]МЕТАЛЛОСТРОЙ Май'!BN76:BO76,'[6]МЕТАЛЛОСТРОЙ Июнь'!BN76:BO76,'[7]МЕТАЛЛОСТРОЙ  Июль'!BN76:BO76,'[8]МЕТАЛЛОСТРОЙ  Авг.'!BN76:BO76,'[9]МЕТАЛЛОСТРОЙ  Сент.'!BN76:BO76,'[10]МЕТАЛЛОСТРОЙ  Окт.'!BN76:BO76+'[11]МЕТАЛЛОСТРОЙ  Нояб.'!BN76:BO76,'[11]МЕТАЛЛОСТРОЙ  Нояб.'!BN76:BO76,'[12]МЕТАЛЛОСТРОЙ  Дек.'!BN76:BO76)</f>
        <v>0</v>
      </c>
      <c r="BP81" s="47"/>
      <c r="BQ81" s="50">
        <f>SUM('[1]МЕТАЛЛОСТРОЙ Янв.'!BP76:BQ76,'[2]МЕТАЛЛОСТРОЙ Февр.'!BP76:BQ76,'[3]МЕТАЛЛОСТРОЙ Март'!BP76:BQ76,'[4]МЕТАЛЛОСТРОЙ  Апр.'!BP76:BQ76,'[5]МЕТАЛЛОСТРОЙ Май'!BP76:BQ76,'[6]МЕТАЛЛОСТРОЙ Июнь'!BP76:BQ76,'[7]МЕТАЛЛОСТРОЙ  Июль'!BP76:BQ76,'[8]МЕТАЛЛОСТРОЙ  Авг.'!BP76:BQ76,'[9]МЕТАЛЛОСТРОЙ  Сент.'!BP76:BQ76,'[10]МЕТАЛЛОСТРОЙ  Окт.'!BP76:BQ76+'[11]МЕТАЛЛОСТРОЙ  Нояб.'!BP76:BQ76,'[11]МЕТАЛЛОСТРОЙ  Нояб.'!BP76:BQ76,'[12]МЕТАЛЛОСТРОЙ  Дек.'!BP76:BQ76)</f>
        <v>1.464</v>
      </c>
      <c r="BR81" s="47"/>
      <c r="BS81" s="50">
        <f>SUM('[1]МЕТАЛЛОСТРОЙ Янв.'!BR76:BS76,'[2]МЕТАЛЛОСТРОЙ Февр.'!BR76:BS76,'[3]МЕТАЛЛОСТРОЙ Март'!BR76:BS76,'[4]МЕТАЛЛОСТРОЙ  Апр.'!BR76:BS76,'[5]МЕТАЛЛОСТРОЙ Май'!BR76:BS76,'[6]МЕТАЛЛОСТРОЙ Июнь'!BR76:BS76,'[7]МЕТАЛЛОСТРОЙ  Июль'!BR76:BS76,'[8]МЕТАЛЛОСТРОЙ  Авг.'!BR76:BS76,'[9]МЕТАЛЛОСТРОЙ  Сент.'!BR76:BS76,'[10]МЕТАЛЛОСТРОЙ  Окт.'!BR76:BS76+'[11]МЕТАЛЛОСТРОЙ  Нояб.'!BR76:BS76,'[11]МЕТАЛЛОСТРОЙ  Нояб.'!BR76:BS76,'[12]МЕТАЛЛОСТРОЙ  Дек.'!BR76:BS76)</f>
        <v>0</v>
      </c>
      <c r="BT81" s="47"/>
      <c r="BU81" s="50">
        <f>SUM('[1]МЕТАЛЛОСТРОЙ Янв.'!BT76:BU76,'[2]МЕТАЛЛОСТРОЙ Февр.'!BT76:BU76,'[3]МЕТАЛЛОСТРОЙ Март'!BT76:BU76,'[4]МЕТАЛЛОСТРОЙ  Апр.'!BT76:BU76,'[5]МЕТАЛЛОСТРОЙ Май'!BT76:BU76,'[6]МЕТАЛЛОСТРОЙ Июнь'!BT76:BU76,'[7]МЕТАЛЛОСТРОЙ  Июль'!BT76:BU76,'[8]МЕТАЛЛОСТРОЙ  Авг.'!BT76:BU76,'[9]МЕТАЛЛОСТРОЙ  Сент.'!BT76:BU76,'[10]МЕТАЛЛОСТРОЙ  Окт.'!BT76:BU76+'[11]МЕТАЛЛОСТРОЙ  Нояб.'!BT76:BU76,'[11]МЕТАЛЛОСТРОЙ  Нояб.'!BT76:BU76,'[12]МЕТАЛЛОСТРОЙ  Дек.'!BT76:BU76)</f>
        <v>23.664000000000001</v>
      </c>
      <c r="BV81" s="47"/>
      <c r="BW81" s="50">
        <f>SUM('[1]МЕТАЛЛОСТРОЙ Янв.'!BV76:BW76,'[2]МЕТАЛЛОСТРОЙ Февр.'!BV76:BW76,'[3]МЕТАЛЛОСТРОЙ Март'!BV76:BW76,'[4]МЕТАЛЛОСТРОЙ  Апр.'!BV76:BW76,'[5]МЕТАЛЛОСТРОЙ Май'!BV76:BW76,'[6]МЕТАЛЛОСТРОЙ Июнь'!BV76:BW76,'[7]МЕТАЛЛОСТРОЙ  Июль'!BV76:BW76,'[8]МЕТАЛЛОСТРОЙ  Авг.'!BV76:BW76,'[9]МЕТАЛЛОСТРОЙ  Сент.'!BV76:BW76,'[10]МЕТАЛЛОСТРОЙ  Окт.'!BV76:BW76+'[11]МЕТАЛЛОСТРОЙ  Нояб.'!BV76:BW76,'[11]МЕТАЛЛОСТРОЙ  Нояб.'!BV76:BW76,'[12]МЕТАЛЛОСТРОЙ  Дек.'!BV76:BW76)</f>
        <v>3.7869999999999999</v>
      </c>
      <c r="BX81" s="47"/>
      <c r="BY81" s="50">
        <f>SUM('[1]МЕТАЛЛОСТРОЙ Янв.'!BX76:BY76,'[2]МЕТАЛЛОСТРОЙ Февр.'!BX76:BY76,'[3]МЕТАЛЛОСТРОЙ Март'!BX76:BY76,'[4]МЕТАЛЛОСТРОЙ  Апр.'!BX76:BY76,'[5]МЕТАЛЛОСТРОЙ Май'!BX76:BY76,'[6]МЕТАЛЛОСТРОЙ Июнь'!BX76:BY76,'[7]МЕТАЛЛОСТРОЙ  Июль'!BX76:BY76,'[8]МЕТАЛЛОСТРОЙ  Авг.'!BX76:BY76,'[9]МЕТАЛЛОСТРОЙ  Сент.'!BX76:BY76,'[10]МЕТАЛЛОСТРОЙ  Окт.'!BX76:BY76+'[11]МЕТАЛЛОСТРОЙ  Нояб.'!BX76:BY76,'[11]МЕТАЛЛОСТРОЙ  Нояб.'!BX76:BY76,'[12]МЕТАЛЛОСТРОЙ  Дек.'!BX76:BY76)</f>
        <v>0.123</v>
      </c>
      <c r="BZ81" s="47"/>
      <c r="CA81" s="50">
        <f>SUM('[1]МЕТАЛЛОСТРОЙ Янв.'!BZ76:CA76,'[2]МЕТАЛЛОСТРОЙ Февр.'!BZ76:CA76,'[3]МЕТАЛЛОСТРОЙ Март'!BZ76:CA76,'[4]МЕТАЛЛОСТРОЙ  Апр.'!BZ76:CA76,'[5]МЕТАЛЛОСТРОЙ Май'!BZ76:CA76,'[6]МЕТАЛЛОСТРОЙ Июнь'!BZ76:CA76,'[7]МЕТАЛЛОСТРОЙ  Июль'!BZ76:CA76,'[8]МЕТАЛЛОСТРОЙ  Авг.'!BZ76:CA76,'[9]МЕТАЛЛОСТРОЙ  Сент.'!BZ76:CA76,'[10]МЕТАЛЛОСТРОЙ  Окт.'!BZ76:CA76+'[11]МЕТАЛЛОСТРОЙ  Нояб.'!BZ76:CA76,'[11]МЕТАЛЛОСТРОЙ  Нояб.'!BZ76:CA76,'[12]МЕТАЛЛОСТРОЙ  Дек.'!BZ76:CA76)</f>
        <v>0</v>
      </c>
      <c r="CB81" s="47"/>
      <c r="CC81" s="50">
        <f>SUM('[1]МЕТАЛЛОСТРОЙ Янв.'!CB76:CC76,'[2]МЕТАЛЛОСТРОЙ Февр.'!CB76:CC76,'[3]МЕТАЛЛОСТРОЙ Март'!CB76:CC76,'[4]МЕТАЛЛОСТРОЙ  Апр.'!CB76:CC76,'[5]МЕТАЛЛОСТРОЙ Май'!CB76:CC76,'[6]МЕТАЛЛОСТРОЙ Июнь'!CB76:CC76,'[7]МЕТАЛЛОСТРОЙ  Июль'!CB76:CC76,'[8]МЕТАЛЛОСТРОЙ  Авг.'!CB76:CC76,'[9]МЕТАЛЛОСТРОЙ  Сент.'!CB76:CC76,'[10]МЕТАЛЛОСТРОЙ  Окт.'!CB76:CC76+'[11]МЕТАЛЛОСТРОЙ  Нояб.'!CB76:CC76,'[11]МЕТАЛЛОСТРОЙ  Нояб.'!CB76:CC76,'[12]МЕТАЛЛОСТРОЙ  Дек.'!CB76:CC76)</f>
        <v>51.567999999999998</v>
      </c>
      <c r="CD81" s="47"/>
      <c r="CE81" s="50">
        <f>SUM('[1]МЕТАЛЛОСТРОЙ Янв.'!CD76:CE76,'[2]МЕТАЛЛОСТРОЙ Февр.'!CD76:CE76,'[3]МЕТАЛЛОСТРОЙ Март'!CD76:CE76,'[4]МЕТАЛЛОСТРОЙ  Апр.'!CD76:CE76,'[5]МЕТАЛЛОСТРОЙ Май'!CD76:CE76,'[6]МЕТАЛЛОСТРОЙ Июнь'!CD76:CE76,'[7]МЕТАЛЛОСТРОЙ  Июль'!CD76:CE76,'[8]МЕТАЛЛОСТРОЙ  Авг.'!CD76:CE76,'[9]МЕТАЛЛОСТРОЙ  Сент.'!CD76:CE76,'[10]МЕТАЛЛОСТРОЙ  Окт.'!CD76:CE76+'[11]МЕТАЛЛОСТРОЙ  Нояб.'!CD76:CE76,'[11]МЕТАЛЛОСТРОЙ  Нояб.'!CD76:CE76,'[12]МЕТАЛЛОСТРОЙ  Дек.'!CD76:CE76)</f>
        <v>24.766999999999999</v>
      </c>
      <c r="CF81" s="47"/>
      <c r="CG81" s="50">
        <f>SUM('[1]МЕТАЛЛОСТРОЙ Янв.'!CF76:CG76,'[2]МЕТАЛЛОСТРОЙ Февр.'!CF76:CG76,'[3]МЕТАЛЛОСТРОЙ Март'!CF76:CG76,'[4]МЕТАЛЛОСТРОЙ  Апр.'!CF76:CG76,'[5]МЕТАЛЛОСТРОЙ Май'!CF76:CG76,'[6]МЕТАЛЛОСТРОЙ Июнь'!CF76:CG76,'[7]МЕТАЛЛОСТРОЙ  Июль'!CF76:CG76,'[8]МЕТАЛЛОСТРОЙ  Авг.'!CF76:CG76,'[9]МЕТАЛЛОСТРОЙ  Сент.'!CF76:CG76,'[10]МЕТАЛЛОСТРОЙ  Окт.'!CF76:CG76+'[11]МЕТАЛЛОСТРОЙ  Нояб.'!CF76:CG76,'[11]МЕТАЛЛОСТРОЙ  Нояб.'!CF76:CG76,'[12]МЕТАЛЛОСТРОЙ  Дек.'!CF76:CG76)</f>
        <v>0</v>
      </c>
      <c r="CH81" s="47"/>
      <c r="CI81" s="50">
        <f>SUM('[1]МЕТАЛЛОСТРОЙ Янв.'!CH76:CI76,'[2]МЕТАЛЛОСТРОЙ Февр.'!CH76:CI76,'[3]МЕТАЛЛОСТРОЙ Март'!CH76:CI76,'[4]МЕТАЛЛОСТРОЙ  Апр.'!CH76:CI76,'[5]МЕТАЛЛОСТРОЙ Май'!CH76:CI76,'[6]МЕТАЛЛОСТРОЙ Июнь'!CH76:CI76,'[7]МЕТАЛЛОСТРОЙ  Июль'!CH76:CI76,'[8]МЕТАЛЛОСТРОЙ  Авг.'!CH76:CI76,'[9]МЕТАЛЛОСТРОЙ  Сент.'!CH76:CI76,'[10]МЕТАЛЛОСТРОЙ  Окт.'!CH76:CI76+'[11]МЕТАЛЛОСТРОЙ  Нояб.'!CH76:CI76,'[11]МЕТАЛЛОСТРОЙ  Нояб.'!CH76:CI76,'[12]МЕТАЛЛОСТРОЙ  Дек.'!CH76:CI76)</f>
        <v>0</v>
      </c>
      <c r="CJ81" s="47"/>
      <c r="CK81" s="50">
        <f>SUM('[1]МЕТАЛЛОСТРОЙ Янв.'!CJ76:CK76,'[2]МЕТАЛЛОСТРОЙ Февр.'!CJ76:CK76,'[3]МЕТАЛЛОСТРОЙ Март'!CJ76:CK76,'[4]МЕТАЛЛОСТРОЙ  Апр.'!CJ76:CK76,'[5]МЕТАЛЛОСТРОЙ Май'!CJ76:CK76,'[6]МЕТАЛЛОСТРОЙ Июнь'!CJ76:CK76,'[7]МЕТАЛЛОСТРОЙ  Июль'!CJ76:CK76,'[8]МЕТАЛЛОСТРОЙ  Авг.'!CJ76:CK76,'[9]МЕТАЛЛОСТРОЙ  Сент.'!CJ76:CK76,'[10]МЕТАЛЛОСТРОЙ  Окт.'!CJ76:CK76+'[11]МЕТАЛЛОСТРОЙ  Нояб.'!CJ76:CK76,'[11]МЕТАЛЛОСТРОЙ  Нояб.'!CJ76:CK76,'[12]МЕТАЛЛОСТРОЙ  Дек.'!CJ76:CK76)</f>
        <v>0.89400000000000002</v>
      </c>
      <c r="CL81" s="47"/>
      <c r="CM81" s="50">
        <f>SUM('[1]МЕТАЛЛОСТРОЙ Янв.'!CL76:CM76,'[2]МЕТАЛЛОСТРОЙ Февр.'!CL76:CM76,'[3]МЕТАЛЛОСТРОЙ Март'!CL76:CM76,'[4]МЕТАЛЛОСТРОЙ  Апр.'!CL76:CM76,'[5]МЕТАЛЛОСТРОЙ Май'!CL76:CM76,'[6]МЕТАЛЛОСТРОЙ Июнь'!CL76:CM76,'[7]МЕТАЛЛОСТРОЙ  Июль'!CL76:CM76,'[8]МЕТАЛЛОСТРОЙ  Авг.'!CL76:CM76,'[9]МЕТАЛЛОСТРОЙ  Сент.'!CL76:CM76,'[10]МЕТАЛЛОСТРОЙ  Окт.'!CL76:CM76+'[11]МЕТАЛЛОСТРОЙ  Нояб.'!CL76:CM76,'[11]МЕТАЛЛОСТРОЙ  Нояб.'!CL76:CM76,'[12]МЕТАЛЛОСТРОЙ  Дек.'!CL76:CM76)</f>
        <v>0</v>
      </c>
      <c r="CN81" s="47"/>
      <c r="CO81" s="50">
        <f>SUM('[1]МЕТАЛЛОСТРОЙ Янв.'!CN76:CO76,'[2]МЕТАЛЛОСТРОЙ Февр.'!CN76:CO76,'[3]МЕТАЛЛОСТРОЙ Март'!CN76:CO76,'[4]МЕТАЛЛОСТРОЙ  Апр.'!CN76:CO76,'[5]МЕТАЛЛОСТРОЙ Май'!CN76:CO76,'[6]МЕТАЛЛОСТРОЙ Июнь'!CN76:CO76,'[7]МЕТАЛЛОСТРОЙ  Июль'!CN76:CO76,'[8]МЕТАЛЛОСТРОЙ  Авг.'!CN76:CO76,'[9]МЕТАЛЛОСТРОЙ  Сент.'!CN76:CO76,'[10]МЕТАЛЛОСТРОЙ  Окт.'!CN76:CO76+'[11]МЕТАЛЛОСТРОЙ  Нояб.'!CN76:CO76,'[11]МЕТАЛЛОСТРОЙ  Нояб.'!CN76:CO76,'[12]МЕТАЛЛОСТРОЙ  Дек.'!CN76:CO76)</f>
        <v>0</v>
      </c>
      <c r="CP81" s="73"/>
      <c r="CQ81" s="75" t="s">
        <v>206</v>
      </c>
      <c r="CR81" s="76" t="s">
        <v>207</v>
      </c>
    </row>
    <row r="82" spans="1:98" ht="32.1" customHeight="1" thickBot="1" x14ac:dyDescent="0.3">
      <c r="A82" s="6" t="s">
        <v>72</v>
      </c>
      <c r="B82" s="3" t="s">
        <v>53</v>
      </c>
      <c r="C82" s="27" t="s">
        <v>5</v>
      </c>
      <c r="D82" s="57">
        <f>D12+D60+D73</f>
        <v>104.5</v>
      </c>
      <c r="E82" s="58">
        <f>SUM('[1]МЕТАЛЛОСТРОЙ Янв.'!D77:E77,'[2]МЕТАЛЛОСТРОЙ Февр.'!D77:E77,'[3]МЕТАЛЛОСТРОЙ Март'!D77:E77,'[4]МЕТАЛЛОСТРОЙ  Апр.'!D77:E77,'[5]МЕТАЛЛОСТРОЙ Май'!D77:E77,'[6]МЕТАЛЛОСТРОЙ Июнь'!D77:E77,'[7]МЕТАЛЛОСТРОЙ  Июль'!D77:E77,'[8]МЕТАЛЛОСТРОЙ  Авг.'!D77:E77,'[9]МЕТАЛЛОСТРОЙ  Сент.'!D77:E77,'[10]МЕТАЛЛОСТРОЙ  Окт.'!D77:E77+'[11]МЕТАЛЛОСТРОЙ  Нояб.'!D77:E77,'[11]МЕТАЛЛОСТРОЙ  Нояб.'!D77:E77,'[12]МЕТАЛЛОСТРОЙ  Дек.'!D77:E77)</f>
        <v>236.91600000000003</v>
      </c>
      <c r="F82" s="57">
        <f>F12+F60+F73</f>
        <v>30.7</v>
      </c>
      <c r="G82" s="58">
        <f>SUM('[1]МЕТАЛЛОСТРОЙ Янв.'!F77:G77,'[2]МЕТАЛЛОСТРОЙ Февр.'!F77:G77,'[3]МЕТАЛЛОСТРОЙ Март'!F77:G77,'[4]МЕТАЛЛОСТРОЙ  Апр.'!F77:G77,'[5]МЕТАЛЛОСТРОЙ Май'!F77:G77,'[6]МЕТАЛЛОСТРОЙ Июнь'!F77:G77,'[7]МЕТАЛЛОСТРОЙ  Июль'!F77:G77,'[8]МЕТАЛЛОСТРОЙ  Авг.'!F77:G77,'[9]МЕТАЛЛОСТРОЙ  Сент.'!F77:G77,'[10]МЕТАЛЛОСТРОЙ  Окт.'!F77:G77+'[11]МЕТАЛЛОСТРОЙ  Нояб.'!F77:G77,'[11]МЕТАЛЛОСТРОЙ  Нояб.'!F77:G77,'[12]МЕТАЛЛОСТРОЙ  Дек.'!F77:G77)</f>
        <v>325.85700000000003</v>
      </c>
      <c r="H82" s="57">
        <f>H12+H60+H73</f>
        <v>856.65000000000009</v>
      </c>
      <c r="I82" s="58">
        <f>SUM('[1]МЕТАЛЛОСТРОЙ Янв.'!H77:I77,'[2]МЕТАЛЛОСТРОЙ Февр.'!H77:I77,'[3]МЕТАЛЛОСТРОЙ Март'!H77:I77,'[4]МЕТАЛЛОСТРОЙ  Апр.'!H77:I77,'[5]МЕТАЛЛОСТРОЙ Май'!H77:I77,'[6]МЕТАЛЛОСТРОЙ Июнь'!H77:I77,'[7]МЕТАЛЛОСТРОЙ  Июль'!H77:I77,'[8]МЕТАЛЛОСТРОЙ  Авг.'!H77:I77,'[9]МЕТАЛЛОСТРОЙ  Сент.'!H77:I77,'[10]МЕТАЛЛОСТРОЙ  Окт.'!H77:I77+'[11]МЕТАЛЛОСТРОЙ  Нояб.'!H77:I77,'[11]МЕТАЛЛОСТРОЙ  Нояб.'!H77:I77,'[12]МЕТАЛЛОСТРОЙ  Дек.'!H77:I77)</f>
        <v>200.02300000000002</v>
      </c>
      <c r="J82" s="57">
        <f>J12+J60+J73</f>
        <v>179.95</v>
      </c>
      <c r="K82" s="58">
        <f>SUM('[1]МЕТАЛЛОСТРОЙ Янв.'!J77:K77,'[2]МЕТАЛЛОСТРОЙ Февр.'!J77:K77,'[3]МЕТАЛЛОСТРОЙ Март'!J77:K77,'[4]МЕТАЛЛОСТРОЙ  Апр.'!J77:K77,'[5]МЕТАЛЛОСТРОЙ Май'!J77:K77,'[6]МЕТАЛЛОСТРОЙ Июнь'!J77:K77,'[7]МЕТАЛЛОСТРОЙ  Июль'!J77:K77,'[8]МЕТАЛЛОСТРОЙ  Авг.'!J77:K77,'[9]МЕТАЛЛОСТРОЙ  Сент.'!J77:K77,'[10]МЕТАЛЛОСТРОЙ  Окт.'!J77:K77+'[11]МЕТАЛЛОСТРОЙ  Нояб.'!J77:K77,'[11]МЕТАЛЛОСТРОЙ  Нояб.'!J77:K77,'[12]МЕТАЛЛОСТРОЙ  Дек.'!J77:K77)</f>
        <v>297.73600000000005</v>
      </c>
      <c r="L82" s="57">
        <f>L12+L60+L73</f>
        <v>52.7</v>
      </c>
      <c r="M82" s="58">
        <f>SUM('[1]МЕТАЛЛОСТРОЙ Янв.'!L77:M77,'[2]МЕТАЛЛОСТРОЙ Февр.'!L77:M77,'[3]МЕТАЛЛОСТРОЙ Март'!L77:M77,'[4]МЕТАЛЛОСТРОЙ  Апр.'!L77:M77,'[5]МЕТАЛЛОСТРОЙ Май'!L77:M77,'[6]МЕТАЛЛОСТРОЙ Июнь'!L77:M77,'[7]МЕТАЛЛОСТРОЙ  Июль'!L77:M77,'[8]МЕТАЛЛОСТРОЙ  Авг.'!L77:M77,'[9]МЕТАЛЛОСТРОЙ  Сент.'!L77:M77,'[10]МЕТАЛЛОСТРОЙ  Окт.'!L77:M77+'[11]МЕТАЛЛОСТРОЙ  Нояб.'!L77:M77,'[11]МЕТАЛЛОСТРОЙ  Нояб.'!L77:M77,'[12]МЕТАЛЛОСТРОЙ  Дек.'!L77:M77)</f>
        <v>85.180999999999983</v>
      </c>
      <c r="N82" s="57">
        <f>N12+N60+N73</f>
        <v>84.65</v>
      </c>
      <c r="O82" s="58">
        <f>SUM('[1]МЕТАЛЛОСТРОЙ Янв.'!N77:O77,'[2]МЕТАЛЛОСТРОЙ Февр.'!N77:O77,'[3]МЕТАЛЛОСТРОЙ Март'!N77:O77,'[4]МЕТАЛЛОСТРОЙ  Апр.'!N77:O77,'[5]МЕТАЛЛОСТРОЙ Май'!N77:O77,'[6]МЕТАЛЛОСТРОЙ Июнь'!N77:O77,'[7]МЕТАЛЛОСТРОЙ  Июль'!N77:O77,'[8]МЕТАЛЛОСТРОЙ  Авг.'!N77:O77,'[9]МЕТАЛЛОСТРОЙ  Сент.'!N77:O77,'[10]МЕТАЛЛОСТРОЙ  Окт.'!N77:O77+'[11]МЕТАЛЛОСТРОЙ  Нояб.'!N77:O77,'[11]МЕТАЛЛОСТРОЙ  Нояб.'!N77:O77,'[12]МЕТАЛЛОСТРОЙ  Дек.'!N77:O77)</f>
        <v>363.423</v>
      </c>
      <c r="P82" s="57">
        <f>P12+P60+P73</f>
        <v>70.300000000000011</v>
      </c>
      <c r="Q82" s="58">
        <f>SUM('[1]МЕТАЛЛОСТРОЙ Янв.'!P77:Q77,'[2]МЕТАЛЛОСТРОЙ Февр.'!P77:Q77,'[3]МЕТАЛЛОСТРОЙ Март'!P77:Q77,'[4]МЕТАЛЛОСТРОЙ  Апр.'!P77:Q77,'[5]МЕТАЛЛОСТРОЙ Май'!P77:Q77,'[6]МЕТАЛЛОСТРОЙ Июнь'!P77:Q77,'[7]МЕТАЛЛОСТРОЙ  Июль'!P77:Q77,'[8]МЕТАЛЛОСТРОЙ  Авг.'!P77:Q77,'[9]МЕТАЛЛОСТРОЙ  Сент.'!P77:Q77,'[10]МЕТАЛЛОСТРОЙ  Окт.'!P77:Q77+'[11]МЕТАЛЛОСТРОЙ  Нояб.'!P77:Q77,'[11]МЕТАЛЛОСТРОЙ  Нояб.'!P77:Q77,'[12]МЕТАЛЛОСТРОЙ  Дек.'!P77:Q77)</f>
        <v>22.525000000000006</v>
      </c>
      <c r="R82" s="57">
        <f>R12+R60+R73</f>
        <v>369.59999999999997</v>
      </c>
      <c r="S82" s="58">
        <f>SUM('[1]МЕТАЛЛОСТРОЙ Янв.'!R77:S77,'[2]МЕТАЛЛОСТРОЙ Февр.'!R77:S77,'[3]МЕТАЛЛОСТРОЙ Март'!R77:S77,'[4]МЕТАЛЛОСТРОЙ  Апр.'!R77:S77,'[5]МЕТАЛЛОСТРОЙ Май'!R77:S77,'[6]МЕТАЛЛОСТРОЙ Июнь'!R77:S77,'[7]МЕТАЛЛОСТРОЙ  Июль'!R77:S77,'[8]МЕТАЛЛОСТРОЙ  Авг.'!R77:S77,'[9]МЕТАЛЛОСТРОЙ  Сент.'!R77:S77,'[10]МЕТАЛЛОСТРОЙ  Окт.'!R77:S77+'[11]МЕТАЛЛОСТРОЙ  Нояб.'!R77:S77,'[11]МЕТАЛЛОСТРОЙ  Нояб.'!R77:S77,'[12]МЕТАЛЛОСТРОЙ  Дек.'!R77:S77)</f>
        <v>194.03799999999998</v>
      </c>
      <c r="T82" s="57">
        <f>T12+T60+T73</f>
        <v>63.7</v>
      </c>
      <c r="U82" s="58">
        <f>SUM('[1]МЕТАЛЛОСТРОЙ Янв.'!T77:U77,'[2]МЕТАЛЛОСТРОЙ Февр.'!T77:U77,'[3]МЕТАЛЛОСТРОЙ Март'!T77:U77,'[4]МЕТАЛЛОСТРОЙ  Апр.'!T77:U77,'[5]МЕТАЛЛОСТРОЙ Май'!T77:U77,'[6]МЕТАЛЛОСТРОЙ Июнь'!T77:U77,'[7]МЕТАЛЛОСТРОЙ  Июль'!T77:U77,'[8]МЕТАЛЛОСТРОЙ  Авг.'!T77:U77,'[9]МЕТАЛЛОСТРОЙ  Сент.'!T77:U77,'[10]МЕТАЛЛОСТРОЙ  Окт.'!T77:U77+'[11]МЕТАЛЛОСТРОЙ  Нояб.'!T77:U77,'[11]МЕТАЛЛОСТРОЙ  Нояб.'!T77:U77,'[12]МЕТАЛЛОСТРОЙ  Дек.'!T77:U77)</f>
        <v>17.673999999999999</v>
      </c>
      <c r="V82" s="57">
        <f>V12+V60+V73</f>
        <v>387.25</v>
      </c>
      <c r="W82" s="58">
        <f>SUM('[1]МЕТАЛЛОСТРОЙ Янв.'!V77:W77,'[2]МЕТАЛЛОСТРОЙ Февр.'!V77:W77,'[3]МЕТАЛЛОСТРОЙ Март'!V77:W77,'[4]МЕТАЛЛОСТРОЙ  Апр.'!V77:W77,'[5]МЕТАЛЛОСТРОЙ Май'!V77:W77,'[6]МЕТАЛЛОСТРОЙ Июнь'!V77:W77,'[7]МЕТАЛЛОСТРОЙ  Июль'!V77:W77,'[8]МЕТАЛЛОСТРОЙ  Авг.'!V77:W77,'[9]МЕТАЛЛОСТРОЙ  Сент.'!V77:W77,'[10]МЕТАЛЛОСТРОЙ  Окт.'!V77:W77+'[11]МЕТАЛЛОСТРОЙ  Нояб.'!V77:W77,'[11]МЕТАЛЛОСТРОЙ  Нояб.'!V77:W77,'[12]МЕТАЛЛОСТРОЙ  Дек.'!V77:W77)</f>
        <v>106.12800000000001</v>
      </c>
      <c r="X82" s="57">
        <f>X12+X60+X73</f>
        <v>901.6</v>
      </c>
      <c r="Y82" s="58">
        <f>SUM('[1]МЕТАЛЛОСТРОЙ Янв.'!X77:Y77,'[2]МЕТАЛЛОСТРОЙ Февр.'!X77:Y77,'[3]МЕТАЛЛОСТРОЙ Март'!X77:Y77,'[4]МЕТАЛЛОСТРОЙ  Апр.'!X77:Y77,'[5]МЕТАЛЛОСТРОЙ Май'!X77:Y77,'[6]МЕТАЛЛОСТРОЙ Июнь'!X77:Y77,'[7]МЕТАЛЛОСТРОЙ  Июль'!X77:Y77,'[8]МЕТАЛЛОСТРОЙ  Авг.'!X77:Y77,'[9]МЕТАЛЛОСТРОЙ  Сент.'!X77:Y77,'[10]МЕТАЛЛОСТРОЙ  Окт.'!X77:Y77+'[11]МЕТАЛЛОСТРОЙ  Нояб.'!X77:Y77,'[11]МЕТАЛЛОСТРОЙ  Нояб.'!X77:Y77,'[12]МЕТАЛЛОСТРОЙ  Дек.'!X77:Y77)</f>
        <v>588.81600000000003</v>
      </c>
      <c r="Z82" s="57">
        <f>Z12+Z60+Z73</f>
        <v>165.75</v>
      </c>
      <c r="AA82" s="58">
        <f>SUM('[1]МЕТАЛЛОСТРОЙ Янв.'!Z77:AA77,'[2]МЕТАЛЛОСТРОЙ Февр.'!Z77:AA77,'[3]МЕТАЛЛОСТРОЙ Март'!Z77:AA77,'[4]МЕТАЛЛОСТРОЙ  Апр.'!Z77:AA77,'[5]МЕТАЛЛОСТРОЙ Май'!Z77:AA77,'[6]МЕТАЛЛОСТРОЙ Июнь'!Z77:AA77,'[7]МЕТАЛЛОСТРОЙ  Июль'!Z77:AA77,'[8]МЕТАЛЛОСТРОЙ  Авг.'!Z77:AA77,'[9]МЕТАЛЛОСТРОЙ  Сент.'!Z77:AA77,'[10]МЕТАЛЛОСТРОЙ  Окт.'!Z77:AA77+'[11]МЕТАЛЛОСТРОЙ  Нояб.'!Z77:AA77,'[11]МЕТАЛЛОСТРОЙ  Нояб.'!Z77:AA77,'[12]МЕТАЛЛОСТРОЙ  Дек.'!Z77:AA77)</f>
        <v>80.408000000000001</v>
      </c>
      <c r="AB82" s="57">
        <f>AB12+AB60+AB73</f>
        <v>296.14999999999998</v>
      </c>
      <c r="AC82" s="58">
        <f>SUM('[1]МЕТАЛЛОСТРОЙ Янв.'!AB77:AC77,'[2]МЕТАЛЛОСТРОЙ Февр.'!AB77:AC77,'[3]МЕТАЛЛОСТРОЙ Март'!AB77:AC77,'[4]МЕТАЛЛОСТРОЙ  Апр.'!AB77:AC77,'[5]МЕТАЛЛОСТРОЙ Май'!AB77:AC77,'[6]МЕТАЛЛОСТРОЙ Июнь'!AB77:AC77,'[7]МЕТАЛЛОСТРОЙ  Июль'!AB77:AC77,'[8]МЕТАЛЛОСТРОЙ  Авг.'!AB77:AC77,'[9]МЕТАЛЛОСТРОЙ  Сент.'!AB77:AC77,'[10]МЕТАЛЛОСТРОЙ  Окт.'!AB77:AC77+'[11]МЕТАЛЛОСТРОЙ  Нояб.'!AB77:AC77,'[11]МЕТАЛЛОСТРОЙ  Нояб.'!AB77:AC77,'[12]МЕТАЛЛОСТРОЙ  Дек.'!AB77:AC77)</f>
        <v>73.765000000000015</v>
      </c>
      <c r="AD82" s="57">
        <f>AD12+AD60+AD73</f>
        <v>146.35</v>
      </c>
      <c r="AE82" s="58">
        <f>SUM('[1]МЕТАЛЛОСТРОЙ Янв.'!AD77:AE77,'[2]МЕТАЛЛОСТРОЙ Февр.'!AD77:AE77,'[3]МЕТАЛЛОСТРОЙ Март'!AD77:AE77,'[4]МЕТАЛЛОСТРОЙ  Апр.'!AD77:AE77,'[5]МЕТАЛЛОСТРОЙ Май'!AD77:AE77,'[6]МЕТАЛЛОСТРОЙ Июнь'!AD77:AE77,'[7]МЕТАЛЛОСТРОЙ  Июль'!AD77:AE77,'[8]МЕТАЛЛОСТРОЙ  Авг.'!AD77:AE77,'[9]МЕТАЛЛОСТРОЙ  Сент.'!AD77:AE77,'[10]МЕТАЛЛОСТРОЙ  Окт.'!AD77:AE77+'[11]МЕТАЛЛОСТРОЙ  Нояб.'!AD77:AE77,'[11]МЕТАЛЛОСТРОЙ  Нояб.'!AD77:AE77,'[12]МЕТАЛЛОСТРОЙ  Дек.'!AD77:AE77)</f>
        <v>88.149600000000007</v>
      </c>
      <c r="AF82" s="57">
        <f>AF12+AF60+AF73</f>
        <v>328.65</v>
      </c>
      <c r="AG82" s="58">
        <f>SUM('[1]МЕТАЛЛОСТРОЙ Янв.'!AF77:AG77,'[2]МЕТАЛЛОСТРОЙ Февр.'!AF77:AG77,'[3]МЕТАЛЛОСТРОЙ Март'!AF77:AG77,'[4]МЕТАЛЛОСТРОЙ  Апр.'!AF77:AG77,'[5]МЕТАЛЛОСТРОЙ Май'!AF77:AG77,'[6]МЕТАЛЛОСТРОЙ Июнь'!AF77:AG77,'[7]МЕТАЛЛОСТРОЙ  Июль'!AF77:AG77,'[8]МЕТАЛЛОСТРОЙ  Авг.'!AF77:AG77,'[9]МЕТАЛЛОСТРОЙ  Сент.'!AF77:AG77,'[10]МЕТАЛЛОСТРОЙ  Окт.'!AF77:AG77+'[11]МЕТАЛЛОСТРОЙ  Нояб.'!AF77:AG77,'[11]МЕТАЛЛОСТРОЙ  Нояб.'!AF77:AG77,'[12]МЕТАЛЛОСТРОЙ  Дек.'!AF77:AG77)</f>
        <v>223.96600000000001</v>
      </c>
      <c r="AH82" s="57">
        <f>AH12+AH60+AH73</f>
        <v>106.95</v>
      </c>
      <c r="AI82" s="58">
        <f>SUM('[1]МЕТАЛЛОСТРОЙ Янв.'!AH77:AI77,'[2]МЕТАЛЛОСТРОЙ Февр.'!AH77:AI77,'[3]МЕТАЛЛОСТРОЙ Март'!AH77:AI77,'[4]МЕТАЛЛОСТРОЙ  Апр.'!AH77:AI77,'[5]МЕТАЛЛОСТРОЙ Май'!AH77:AI77,'[6]МЕТАЛЛОСТРОЙ Июнь'!AH77:AI77,'[7]МЕТАЛЛОСТРОЙ  Июль'!AH77:AI77,'[8]МЕТАЛЛОСТРОЙ  Авг.'!AH77:AI77,'[9]МЕТАЛЛОСТРОЙ  Сент.'!AH77:AI77,'[10]МЕТАЛЛОСТРОЙ  Окт.'!AH77:AI77+'[11]МЕТАЛЛОСТРОЙ  Нояб.'!AH77:AI77,'[11]МЕТАЛЛОСТРОЙ  Нояб.'!AH77:AI77,'[12]МЕТАЛЛОСТРОЙ  Дек.'!AH77:AI77)</f>
        <v>48.122000000000007</v>
      </c>
      <c r="AJ82" s="57">
        <f>AJ12+AJ60+AJ73</f>
        <v>61.95</v>
      </c>
      <c r="AK82" s="58">
        <f>SUM('[1]МЕТАЛЛОСТРОЙ Янв.'!AJ77:AK77,'[2]МЕТАЛЛОСТРОЙ Февр.'!AJ77:AK77,'[3]МЕТАЛЛОСТРОЙ Март'!AJ77:AK77,'[4]МЕТАЛЛОСТРОЙ  Апр.'!AJ77:AK77,'[5]МЕТАЛЛОСТРОЙ Май'!AJ77:AK77,'[6]МЕТАЛЛОСТРОЙ Июнь'!AJ77:AK77,'[7]МЕТАЛЛОСТРОЙ  Июль'!AJ77:AK77,'[8]МЕТАЛЛОСТРОЙ  Авг.'!AJ77:AK77,'[9]МЕТАЛЛОСТРОЙ  Сент.'!AJ77:AK77,'[10]МЕТАЛЛОСТРОЙ  Окт.'!AJ77:AK77+'[11]МЕТАЛЛОСТРОЙ  Нояб.'!AJ77:AK77,'[11]МЕТАЛЛОСТРОЙ  Нояб.'!AJ77:AK77,'[12]МЕТАЛЛОСТРОЙ  Дек.'!AJ77:AK77)</f>
        <v>32.084999999999994</v>
      </c>
      <c r="AL82" s="57">
        <f>AL12+AL60+AL73</f>
        <v>523.20000000000005</v>
      </c>
      <c r="AM82" s="58">
        <f>SUM('[1]МЕТАЛЛОСТРОЙ Янв.'!AL77:AM77,'[2]МЕТАЛЛОСТРОЙ Февр.'!AL77:AM77,'[3]МЕТАЛЛОСТРОЙ Март'!AL77:AM77,'[4]МЕТАЛЛОСТРОЙ  Апр.'!AL77:AM77,'[5]МЕТАЛЛОСТРОЙ Май'!AL77:AM77,'[6]МЕТАЛЛОСТРОЙ Июнь'!AL77:AM77,'[7]МЕТАЛЛОСТРОЙ  Июль'!AL77:AM77,'[8]МЕТАЛЛОСТРОЙ  Авг.'!AL77:AM77,'[9]МЕТАЛЛОСТРОЙ  Сент.'!AL77:AM77,'[10]МЕТАЛЛОСТРОЙ  Окт.'!AL77:AM77+'[11]МЕТАЛЛОСТРОЙ  Нояб.'!AL77:AM77,'[11]МЕТАЛЛОСТРОЙ  Нояб.'!AL77:AM77,'[12]МЕТАЛЛОСТРОЙ  Дек.'!AL77:AM77)</f>
        <v>842.91200000000015</v>
      </c>
      <c r="AN82" s="57">
        <f>AN12+AN60+AN73</f>
        <v>231</v>
      </c>
      <c r="AO82" s="58">
        <f>SUM('[1]МЕТАЛЛОСТРОЙ Янв.'!AN77:AO77,'[2]МЕТАЛЛОСТРОЙ Февр.'!AN77:AO77,'[3]МЕТАЛЛОСТРОЙ Март'!AN77:AO77,'[4]МЕТАЛЛОСТРОЙ  Апр.'!AN77:AO77,'[5]МЕТАЛЛОСТРОЙ Май'!AN77:AO77,'[6]МЕТАЛЛОСТРОЙ Июнь'!AN77:AO77,'[7]МЕТАЛЛОСТРОЙ  Июль'!AN77:AO77,'[8]МЕТАЛЛОСТРОЙ  Авг.'!AN77:AO77,'[9]МЕТАЛЛОСТРОЙ  Сент.'!AN77:AO77,'[10]МЕТАЛЛОСТРОЙ  Окт.'!AN77:AO77+'[11]МЕТАЛЛОСТРОЙ  Нояб.'!AN77:AO77,'[11]МЕТАЛЛОСТРОЙ  Нояб.'!AN77:AO77,'[12]МЕТАЛЛОСТРОЙ  Дек.'!AN77:AO77)</f>
        <v>326.28900000000004</v>
      </c>
      <c r="AP82" s="57">
        <f>AP12+AP60+AP73</f>
        <v>43.45</v>
      </c>
      <c r="AQ82" s="58">
        <f>SUM('[1]МЕТАЛЛОСТРОЙ Янв.'!AP77:AQ77,'[2]МЕТАЛЛОСТРОЙ Февр.'!AP77:AQ77,'[3]МЕТАЛЛОСТРОЙ Март'!AP77:AQ77,'[4]МЕТАЛЛОСТРОЙ  Апр.'!AP77:AQ77,'[5]МЕТАЛЛОСТРОЙ Май'!AP77:AQ77,'[6]МЕТАЛЛОСТРОЙ Июнь'!AP77:AQ77,'[7]МЕТАЛЛОСТРОЙ  Июль'!AP77:AQ77,'[8]МЕТАЛЛОСТРОЙ  Авг.'!AP77:AQ77,'[9]МЕТАЛЛОСТРОЙ  Сент.'!AP77:AQ77,'[10]МЕТАЛЛОСТРОЙ  Окт.'!AP77:AQ77+'[11]МЕТАЛЛОСТРОЙ  Нояб.'!AP77:AQ77,'[11]МЕТАЛЛОСТРОЙ  Нояб.'!AP77:AQ77,'[12]МЕТАЛЛОСТРОЙ  Дек.'!AP77:AQ77)</f>
        <v>62.347999999999999</v>
      </c>
      <c r="AR82" s="57">
        <f>AR12+AR60+AR73</f>
        <v>50.2</v>
      </c>
      <c r="AS82" s="58">
        <f>SUM('[1]МЕТАЛЛОСТРОЙ Янв.'!AR77:AS77,'[2]МЕТАЛЛОСТРОЙ Февр.'!AR77:AS77,'[3]МЕТАЛЛОСТРОЙ Март'!AR77:AS77,'[4]МЕТАЛЛОСТРОЙ  Апр.'!AR77:AS77,'[5]МЕТАЛЛОСТРОЙ Май'!AR77:AS77,'[6]МЕТАЛЛОСТРОЙ Июнь'!AR77:AS77,'[7]МЕТАЛЛОСТРОЙ  Июль'!AR77:AS77,'[8]МЕТАЛЛОСТРОЙ  Авг.'!AR77:AS77,'[9]МЕТАЛЛОСТРОЙ  Сент.'!AR77:AS77,'[10]МЕТАЛЛОСТРОЙ  Окт.'!AR77:AS77+'[11]МЕТАЛЛОСТРОЙ  Нояб.'!AR77:AS77,'[11]МЕТАЛЛОСТРОЙ  Нояб.'!AR77:AS77,'[12]МЕТАЛЛОСТРОЙ  Дек.'!AR77:AS77)</f>
        <v>174.31799999999998</v>
      </c>
      <c r="AT82" s="57">
        <f>AT12+AT60+AT73</f>
        <v>354.65000000000003</v>
      </c>
      <c r="AU82" s="58">
        <f>SUM('[1]МЕТАЛЛОСТРОЙ Янв.'!AT77:AU77,'[2]МЕТАЛЛОСТРОЙ Февр.'!AT77:AU77,'[3]МЕТАЛЛОСТРОЙ Март'!AT77:AU77,'[4]МЕТАЛЛОСТРОЙ  Апр.'!AT77:AU77,'[5]МЕТАЛЛОСТРОЙ Май'!AT77:AU77,'[6]МЕТАЛЛОСТРОЙ Июнь'!AT77:AU77,'[7]МЕТАЛЛОСТРОЙ  Июль'!AT77:AU77,'[8]МЕТАЛЛОСТРОЙ  Авг.'!AT77:AU77,'[9]МЕТАЛЛОСТРОЙ  Сент.'!AT77:AU77,'[10]МЕТАЛЛОСТРОЙ  Окт.'!AT77:AU77+'[11]МЕТАЛЛОСТРОЙ  Нояб.'!AT77:AU77,'[11]МЕТАЛЛОСТРОЙ  Нояб.'!AT77:AU77,'[12]МЕТАЛЛОСТРОЙ  Дек.'!AT77:AU77)</f>
        <v>505.27299999999997</v>
      </c>
      <c r="AV82" s="57">
        <f>AV12+AV60+AV73</f>
        <v>242.2</v>
      </c>
      <c r="AW82" s="58">
        <f>SUM('[1]МЕТАЛЛОСТРОЙ Янв.'!AV77:AW77,'[2]МЕТАЛЛОСТРОЙ Февр.'!AV77:AW77,'[3]МЕТАЛЛОСТРОЙ Март'!AV77:AW77,'[4]МЕТАЛЛОСТРОЙ  Апр.'!AV77:AW77,'[5]МЕТАЛЛОСТРОЙ Май'!AV77:AW77,'[6]МЕТАЛЛОСТРОЙ Июнь'!AV77:AW77,'[7]МЕТАЛЛОСТРОЙ  Июль'!AV77:AW77,'[8]МЕТАЛЛОСТРОЙ  Авг.'!AV77:AW77,'[9]МЕТАЛЛОСТРОЙ  Сент.'!AV77:AW77,'[10]МЕТАЛЛОСТРОЙ  Окт.'!AV77:AW77+'[11]МЕТАЛЛОСТРОЙ  Нояб.'!AV77:AW77,'[11]МЕТАЛЛОСТРОЙ  Нояб.'!AV77:AW77,'[12]МЕТАЛЛОСТРОЙ  Дек.'!AV77:AW77)</f>
        <v>58.926000000000002</v>
      </c>
      <c r="AX82" s="57">
        <f>AX12+AX60+AX73</f>
        <v>398.7</v>
      </c>
      <c r="AY82" s="58">
        <f>SUM('[1]МЕТАЛЛОСТРОЙ Янв.'!AX77:AY77,'[2]МЕТАЛЛОСТРОЙ Февр.'!AX77:AY77,'[3]МЕТАЛЛОСТРОЙ Март'!AX77:AY77,'[4]МЕТАЛЛОСТРОЙ  Апр.'!AX77:AY77,'[5]МЕТАЛЛОСТРОЙ Май'!AX77:AY77,'[6]МЕТАЛЛОСТРОЙ Июнь'!AX77:AY77,'[7]МЕТАЛЛОСТРОЙ  Июль'!AX77:AY77,'[8]МЕТАЛЛОСТРОЙ  Авг.'!AX77:AY77,'[9]МЕТАЛЛОСТРОЙ  Сент.'!AX77:AY77,'[10]МЕТАЛЛОСТРОЙ  Окт.'!AX77:AY77+'[11]МЕТАЛЛОСТРОЙ  Нояб.'!AX77:AY77,'[11]МЕТАЛЛОСТРОЙ  Нояб.'!AX77:AY77,'[12]МЕТАЛЛОСТРОЙ  Дек.'!AX77:AY77)</f>
        <v>535.3900000000001</v>
      </c>
      <c r="AZ82" s="57">
        <f>AZ12+AZ60+AZ73</f>
        <v>254.7</v>
      </c>
      <c r="BA82" s="58">
        <f>SUM('[1]МЕТАЛЛОСТРОЙ Янв.'!AZ77:BA77,'[2]МЕТАЛЛОСТРОЙ Февр.'!AZ77:BA77,'[3]МЕТАЛЛОСТРОЙ Март'!AZ77:BA77,'[4]МЕТАЛЛОСТРОЙ  Апр.'!AZ77:BA77,'[5]МЕТАЛЛОСТРОЙ Май'!AZ77:BA77,'[6]МЕТАЛЛОСТРОЙ Июнь'!AZ77:BA77,'[7]МЕТАЛЛОСТРОЙ  Июль'!AZ77:BA77,'[8]МЕТАЛЛОСТРОЙ  Авг.'!AZ77:BA77,'[9]МЕТАЛЛОСТРОЙ  Сент.'!AZ77:BA77,'[10]МЕТАЛЛОСТРОЙ  Окт.'!AZ77:BA77+'[11]МЕТАЛЛОСТРОЙ  Нояб.'!AZ77:BA77,'[11]МЕТАЛЛОСТРОЙ  Нояб.'!AZ77:BA77,'[12]МЕТАЛЛОСТРОЙ  Дек.'!AZ77:BA77)</f>
        <v>162.35399999999998</v>
      </c>
      <c r="BB82" s="57">
        <f>BB12+BB60+BB73</f>
        <v>341.65</v>
      </c>
      <c r="BC82" s="58">
        <f>SUM('[1]МЕТАЛЛОСТРОЙ Янв.'!BB77:BC77,'[2]МЕТАЛЛОСТРОЙ Февр.'!BB77:BC77,'[3]МЕТАЛЛОСТРОЙ Март'!BB77:BC77,'[4]МЕТАЛЛОСТРОЙ  Апр.'!BB77:BC77,'[5]МЕТАЛЛОСТРОЙ Май'!BB77:BC77,'[6]МЕТАЛЛОСТРОЙ Июнь'!BB77:BC77,'[7]МЕТАЛЛОСТРОЙ  Июль'!BB77:BC77,'[8]МЕТАЛЛОСТРОЙ  Авг.'!BB77:BC77,'[9]МЕТАЛЛОСТРОЙ  Сент.'!BB77:BC77,'[10]МЕТАЛЛОСТРОЙ  Окт.'!BB77:BC77+'[11]МЕТАЛЛОСТРОЙ  Нояб.'!BB77:BC77,'[11]МЕТАЛЛОСТРОЙ  Нояб.'!BB77:BC77,'[12]МЕТАЛЛОСТРОЙ  Дек.'!BB77:BC77)</f>
        <v>105.32300000000002</v>
      </c>
      <c r="BD82" s="57">
        <f>BD12+BD60+BD73</f>
        <v>96.7</v>
      </c>
      <c r="BE82" s="58">
        <f>SUM('[1]МЕТАЛЛОСТРОЙ Янв.'!BD77:BE77,'[2]МЕТАЛЛОСТРОЙ Февр.'!BD77:BE77,'[3]МЕТАЛЛОСТРОЙ Март'!BD77:BE77,'[4]МЕТАЛЛОСТРОЙ  Апр.'!BD77:BE77,'[5]МЕТАЛЛОСТРОЙ Май'!BD77:BE77,'[6]МЕТАЛЛОСТРОЙ Июнь'!BD77:BE77,'[7]МЕТАЛЛОСТРОЙ  Июль'!BD77:BE77,'[8]МЕТАЛЛОСТРОЙ  Авг.'!BD77:BE77,'[9]МЕТАЛЛОСТРОЙ  Сент.'!BD77:BE77,'[10]МЕТАЛЛОСТРОЙ  Окт.'!BD77:BE77+'[11]МЕТАЛЛОСТРОЙ  Нояб.'!BD77:BE77,'[11]МЕТАЛЛОСТРОЙ  Нояб.'!BD77:BE77,'[12]МЕТАЛЛОСТРОЙ  Дек.'!BD77:BE77)</f>
        <v>251.98199999999997</v>
      </c>
      <c r="BF82" s="57">
        <f>BF12+BF60+BF73</f>
        <v>388.54999999999995</v>
      </c>
      <c r="BG82" s="58">
        <f>SUM('[1]МЕТАЛЛОСТРОЙ Янв.'!BF77:BG77,'[2]МЕТАЛЛОСТРОЙ Февр.'!BF77:BG77,'[3]МЕТАЛЛОСТРОЙ Март'!BF77:BG77,'[4]МЕТАЛЛОСТРОЙ  Апр.'!BF77:BG77,'[5]МЕТАЛЛОСТРОЙ Май'!BF77:BG77,'[6]МЕТАЛЛОСТРОЙ Июнь'!BF77:BG77,'[7]МЕТАЛЛОСТРОЙ  Июль'!BF77:BG77,'[8]МЕТАЛЛОСТРОЙ  Авг.'!BF77:BG77,'[9]МЕТАЛЛОСТРОЙ  Сент.'!BF77:BG77,'[10]МЕТАЛЛОСТРОЙ  Окт.'!BF77:BG77+'[11]МЕТАЛЛОСТРОЙ  Нояб.'!BF77:BG77,'[11]МЕТАЛЛОСТРОЙ  Нояб.'!BF77:BG77,'[12]МЕТАЛЛОСТРОЙ  Дек.'!BF77:BG77)</f>
        <v>479.27600000000001</v>
      </c>
      <c r="BH82" s="57">
        <f>BH12+BH60+BH73</f>
        <v>211.1</v>
      </c>
      <c r="BI82" s="58">
        <f>SUM('[1]МЕТАЛЛОСТРОЙ Янв.'!BH77:BI77,'[2]МЕТАЛЛОСТРОЙ Февр.'!BH77:BI77,'[3]МЕТАЛЛОСТРОЙ Март'!BH77:BI77,'[4]МЕТАЛЛОСТРОЙ  Апр.'!BH77:BI77,'[5]МЕТАЛЛОСТРОЙ Май'!BH77:BI77,'[6]МЕТАЛЛОСТРОЙ Июнь'!BH77:BI77,'[7]МЕТАЛЛОСТРОЙ  Июль'!BH77:BI77,'[8]МЕТАЛЛОСТРОЙ  Авг.'!BH77:BI77,'[9]МЕТАЛЛОСТРОЙ  Сент.'!BH77:BI77,'[10]МЕТАЛЛОСТРОЙ  Окт.'!BH77:BI77+'[11]МЕТАЛЛОСТРОЙ  Нояб.'!BH77:BI77,'[11]МЕТАЛЛОСТРОЙ  Нояб.'!BH77:BI77,'[12]МЕТАЛЛОСТРОЙ  Дек.'!BH77:BI77)</f>
        <v>611.226</v>
      </c>
      <c r="BJ82" s="57">
        <f>BJ12+BJ60+BJ73</f>
        <v>29.2</v>
      </c>
      <c r="BK82" s="58">
        <f>SUM('[1]МЕТАЛЛОСТРОЙ Янв.'!BJ77:BK77,'[2]МЕТАЛЛОСТРОЙ Февр.'!BJ77:BK77,'[3]МЕТАЛЛОСТРОЙ Март'!BJ77:BK77,'[4]МЕТАЛЛОСТРОЙ  Апр.'!BJ77:BK77,'[5]МЕТАЛЛОСТРОЙ Май'!BJ77:BK77,'[6]МЕТАЛЛОСТРОЙ Июнь'!BJ77:BK77,'[7]МЕТАЛЛОСТРОЙ  Июль'!BJ77:BK77,'[8]МЕТАЛЛОСТРОЙ  Авг.'!BJ77:BK77,'[9]МЕТАЛЛОСТРОЙ  Сент.'!BJ77:BK77,'[10]МЕТАЛЛОСТРОЙ  Окт.'!BJ77:BK77+'[11]МЕТАЛЛОСТРОЙ  Нояб.'!BJ77:BK77,'[11]МЕТАЛЛОСТРОЙ  Нояб.'!BJ77:BK77,'[12]МЕТАЛЛОСТРОЙ  Дек.'!BJ77:BK77)</f>
        <v>29.294999999999998</v>
      </c>
      <c r="BL82" s="57">
        <f>BL12+BL60+BL73</f>
        <v>42.2</v>
      </c>
      <c r="BM82" s="58">
        <f>SUM('[1]МЕТАЛЛОСТРОЙ Янв.'!BL77:BM77,'[2]МЕТАЛЛОСТРОЙ Февр.'!BL77:BM77,'[3]МЕТАЛЛОСТРОЙ Март'!BL77:BM77,'[4]МЕТАЛЛОСТРОЙ  Апр.'!BL77:BM77,'[5]МЕТАЛЛОСТРОЙ Май'!BL77:BM77,'[6]МЕТАЛЛОСТРОЙ Июнь'!BL77:BM77,'[7]МЕТАЛЛОСТРОЙ  Июль'!BL77:BM77,'[8]МЕТАЛЛОСТРОЙ  Авг.'!BL77:BM77,'[9]МЕТАЛЛОСТРОЙ  Сент.'!BL77:BM77,'[10]МЕТАЛЛОСТРОЙ  Окт.'!BL77:BM77+'[11]МЕТАЛЛОСТРОЙ  Нояб.'!BL77:BM77,'[11]МЕТАЛЛОСТРОЙ  Нояб.'!BL77:BM77,'[12]МЕТАЛЛОСТРОЙ  Дек.'!BL77:BM77)</f>
        <v>227.97</v>
      </c>
      <c r="BN82" s="57">
        <f>BN12+BN60+BN73</f>
        <v>59.9</v>
      </c>
      <c r="BO82" s="58">
        <f>SUM('[1]МЕТАЛЛОСТРОЙ Янв.'!BN77:BO77,'[2]МЕТАЛЛОСТРОЙ Февр.'!BN77:BO77,'[3]МЕТАЛЛОСТРОЙ Март'!BN77:BO77,'[4]МЕТАЛЛОСТРОЙ  Апр.'!BN77:BO77,'[5]МЕТАЛЛОСТРОЙ Май'!BN77:BO77,'[6]МЕТАЛЛОСТРОЙ Июнь'!BN77:BO77,'[7]МЕТАЛЛОСТРОЙ  Июль'!BN77:BO77,'[8]МЕТАЛЛОСТРОЙ  Авг.'!BN77:BO77,'[9]МЕТАЛЛОСТРОЙ  Сент.'!BN77:BO77,'[10]МЕТАЛЛОСТРОЙ  Окт.'!BN77:BO77+'[11]МЕТАЛЛОСТРОЙ  Нояб.'!BN77:BO77,'[11]МЕТАЛЛОСТРОЙ  Нояб.'!BN77:BO77,'[12]МЕТАЛЛОСТРОЙ  Дек.'!BN77:BO77)</f>
        <v>26.016000000000002</v>
      </c>
      <c r="BP82" s="57">
        <f>BP12+BP60+BP73</f>
        <v>31</v>
      </c>
      <c r="BQ82" s="58">
        <f>SUM('[1]МЕТАЛЛОСТРОЙ Янв.'!BP77:BQ77,'[2]МЕТАЛЛОСТРОЙ Февр.'!BP77:BQ77,'[3]МЕТАЛЛОСТРОЙ Март'!BP77:BQ77,'[4]МЕТАЛЛОСТРОЙ  Апр.'!BP77:BQ77,'[5]МЕТАЛЛОСТРОЙ Май'!BP77:BQ77,'[6]МЕТАЛЛОСТРОЙ Июнь'!BP77:BQ77,'[7]МЕТАЛЛОСТРОЙ  Июль'!BP77:BQ77,'[8]МЕТАЛЛОСТРОЙ  Авг.'!BP77:BQ77,'[9]МЕТАЛЛОСТРОЙ  Сент.'!BP77:BQ77,'[10]МЕТАЛЛОСТРОЙ  Окт.'!BP77:BQ77+'[11]МЕТАЛЛОСТРОЙ  Нояб.'!BP77:BQ77,'[11]МЕТАЛЛОСТРОЙ  Нояб.'!BP77:BQ77,'[12]МЕТАЛЛОСТРОЙ  Дек.'!BP77:BQ77)</f>
        <v>94.335999999999999</v>
      </c>
      <c r="BR82" s="57">
        <f>BR12+BR60+BR73</f>
        <v>32.200000000000003</v>
      </c>
      <c r="BS82" s="58">
        <f>SUM('[1]МЕТАЛЛОСТРОЙ Янв.'!BR77:BS77,'[2]МЕТАЛЛОСТРОЙ Февр.'!BR77:BS77,'[3]МЕТАЛЛОСТРОЙ Март'!BR77:BS77,'[4]МЕТАЛЛОСТРОЙ  Апр.'!BR77:BS77,'[5]МЕТАЛЛОСТРОЙ Май'!BR77:BS77,'[6]МЕТАЛЛОСТРОЙ Июнь'!BR77:BS77,'[7]МЕТАЛЛОСТРОЙ  Июль'!BR77:BS77,'[8]МЕТАЛЛОСТРОЙ  Авг.'!BR77:BS77,'[9]МЕТАЛЛОСТРОЙ  Сент.'!BR77:BS77,'[10]МЕТАЛЛОСТРОЙ  Окт.'!BR77:BS77+'[11]МЕТАЛЛОСТРОЙ  Нояб.'!BR77:BS77,'[11]МЕТАЛЛОСТРОЙ  Нояб.'!BR77:BS77,'[12]МЕТАЛЛОСТРОЙ  Дек.'!BR77:BS77)</f>
        <v>57.816999999999993</v>
      </c>
      <c r="BT82" s="57">
        <f>BT12+BT60+BT73</f>
        <v>37.4</v>
      </c>
      <c r="BU82" s="58">
        <f>SUM('[1]МЕТАЛЛОСТРОЙ Янв.'!BT77:BU77,'[2]МЕТАЛЛОСТРОЙ Февр.'!BT77:BU77,'[3]МЕТАЛЛОСТРОЙ Март'!BT77:BU77,'[4]МЕТАЛЛОСТРОЙ  Апр.'!BT77:BU77,'[5]МЕТАЛЛОСТРОЙ Май'!BT77:BU77,'[6]МЕТАЛЛОСТРОЙ Июнь'!BT77:BU77,'[7]МЕТАЛЛОСТРОЙ  Июль'!BT77:BU77,'[8]МЕТАЛЛОСТРОЙ  Авг.'!BT77:BU77,'[9]МЕТАЛЛОСТРОЙ  Сент.'!BT77:BU77,'[10]МЕТАЛЛОСТРОЙ  Окт.'!BT77:BU77+'[11]МЕТАЛЛОСТРОЙ  Нояб.'!BT77:BU77,'[11]МЕТАЛЛОСТРОЙ  Нояб.'!BT77:BU77,'[12]МЕТАЛЛОСТРОЙ  Дек.'!BT77:BU77)</f>
        <v>100.33799999999999</v>
      </c>
      <c r="BV82" s="57">
        <f>BV12+BV60+BV73</f>
        <v>193.9</v>
      </c>
      <c r="BW82" s="58">
        <f>SUM('[1]МЕТАЛЛОСТРОЙ Янв.'!BV77:BW77,'[2]МЕТАЛЛОСТРОЙ Февр.'!BV77:BW77,'[3]МЕТАЛЛОСТРОЙ Март'!BV77:BW77,'[4]МЕТАЛЛОСТРОЙ  Апр.'!BV77:BW77,'[5]МЕТАЛЛОСТРОЙ Май'!BV77:BW77,'[6]МЕТАЛЛОСТРОЙ Июнь'!BV77:BW77,'[7]МЕТАЛЛОСТРОЙ  Июль'!BV77:BW77,'[8]МЕТАЛЛОСТРОЙ  Авг.'!BV77:BW77,'[9]МЕТАЛЛОСТРОЙ  Сент.'!BV77:BW77,'[10]МЕТАЛЛОСТРОЙ  Окт.'!BV77:BW77+'[11]МЕТАЛЛОСТРОЙ  Нояб.'!BV77:BW77,'[11]МЕТАЛЛОСТРОЙ  Нояб.'!BV77:BW77,'[12]МЕТАЛЛОСТРОЙ  Дек.'!BV77:BW77)</f>
        <v>195.11300000000003</v>
      </c>
      <c r="BX82" s="57">
        <f>BX12+BX60+BX73</f>
        <v>32.450000000000003</v>
      </c>
      <c r="BY82" s="58">
        <f>SUM('[1]МЕТАЛЛОСТРОЙ Янв.'!BX77:BY77,'[2]МЕТАЛЛОСТРОЙ Февр.'!BX77:BY77,'[3]МЕТАЛЛОСТРОЙ Март'!BX77:BY77,'[4]МЕТАЛЛОСТРОЙ  Апр.'!BX77:BY77,'[5]МЕТАЛЛОСТРОЙ Май'!BX77:BY77,'[6]МЕТАЛЛОСТРОЙ Июнь'!BX77:BY77,'[7]МЕТАЛЛОСТРОЙ  Июль'!BX77:BY77,'[8]МЕТАЛЛОСТРОЙ  Авг.'!BX77:BY77,'[9]МЕТАЛЛОСТРОЙ  Сент.'!BX77:BY77,'[10]МЕТАЛЛОСТРОЙ  Окт.'!BX77:BY77+'[11]МЕТАЛЛОСТРОЙ  Нояб.'!BX77:BY77,'[11]МЕТАЛЛОСТРОЙ  Нояб.'!BX77:BY77,'[12]МЕТАЛЛОСТРОЙ  Дек.'!BX77:BY77)</f>
        <v>291.53300000000002</v>
      </c>
      <c r="BZ82" s="57">
        <f>BZ12+BZ60+BZ73</f>
        <v>972.35</v>
      </c>
      <c r="CA82" s="58">
        <f>SUM('[1]МЕТАЛЛОСТРОЙ Янв.'!BZ77:CA77,'[2]МЕТАЛЛОСТРОЙ Февр.'!BZ77:CA77,'[3]МЕТАЛЛОСТРОЙ Март'!BZ77:CA77,'[4]МЕТАЛЛОСТРОЙ  Апр.'!BZ77:CA77,'[5]МЕТАЛЛОСТРОЙ Май'!BZ77:CA77,'[6]МЕТАЛЛОСТРОЙ Июнь'!BZ77:CA77,'[7]МЕТАЛЛОСТРОЙ  Июль'!BZ77:CA77,'[8]МЕТАЛЛОСТРОЙ  Авг.'!BZ77:CA77,'[9]МЕТАЛЛОСТРОЙ  Сент.'!BZ77:CA77,'[10]МЕТАЛЛОСТРОЙ  Окт.'!BZ77:CA77+'[11]МЕТАЛЛОСТРОЙ  Нояб.'!BZ77:CA77,'[11]МЕТАЛЛОСТРОЙ  Нояб.'!BZ77:CA77,'[12]МЕТАЛЛОСТРОЙ  Дек.'!BZ77:CA77)</f>
        <v>636.04899999999998</v>
      </c>
      <c r="CB82" s="57">
        <f>CB12+CB60+CB73</f>
        <v>101.25</v>
      </c>
      <c r="CC82" s="58">
        <f>SUM('[1]МЕТАЛЛОСТРОЙ Янв.'!CB77:CC77,'[2]МЕТАЛЛОСТРОЙ Февр.'!CB77:CC77,'[3]МЕТАЛЛОСТРОЙ Март'!CB77:CC77,'[4]МЕТАЛЛОСТРОЙ  Апр.'!CB77:CC77,'[5]МЕТАЛЛОСТРОЙ Май'!CB77:CC77,'[6]МЕТАЛЛОСТРОЙ Июнь'!CB77:CC77,'[7]МЕТАЛЛОСТРОЙ  Июль'!CB77:CC77,'[8]МЕТАЛЛОСТРОЙ  Авг.'!CB77:CC77,'[9]МЕТАЛЛОСТРОЙ  Сент.'!CB77:CC77,'[10]МЕТАЛЛОСТРОЙ  Окт.'!CB77:CC77+'[11]МЕТАЛЛОСТРОЙ  Нояб.'!CB77:CC77,'[11]МЕТАЛЛОСТРОЙ  Нояб.'!CB77:CC77,'[12]МЕТАЛЛОСТРОЙ  Дек.'!CB77:CC77)</f>
        <v>207.73799999999997</v>
      </c>
      <c r="CD82" s="57">
        <f>CD12+CD60+CD73</f>
        <v>64.55</v>
      </c>
      <c r="CE82" s="58">
        <f>SUM('[1]МЕТАЛЛОСТРОЙ Янв.'!CD77:CE77,'[2]МЕТАЛЛОСТРОЙ Февр.'!CD77:CE77,'[3]МЕТАЛЛОСТРОЙ Март'!CD77:CE77,'[4]МЕТАЛЛОСТРОЙ  Апр.'!CD77:CE77,'[5]МЕТАЛЛОСТРОЙ Май'!CD77:CE77,'[6]МЕТАЛЛОСТРОЙ Июнь'!CD77:CE77,'[7]МЕТАЛЛОСТРОЙ  Июль'!CD77:CE77,'[8]МЕТАЛЛОСТРОЙ  Авг.'!CD77:CE77,'[9]МЕТАЛЛОСТРОЙ  Сент.'!CD77:CE77,'[10]МЕТАЛЛОСТРОЙ  Окт.'!CD77:CE77+'[11]МЕТАЛЛОСТРОЙ  Нояб.'!CD77:CE77,'[11]МЕТАЛЛОСТРОЙ  Нояб.'!CD77:CE77,'[12]МЕТАЛЛОСТРОЙ  Дек.'!CD77:CE77)</f>
        <v>404.238</v>
      </c>
      <c r="CF82" s="57">
        <f>CF12+CF60+CF73</f>
        <v>30.2</v>
      </c>
      <c r="CG82" s="58">
        <f>SUM('[1]МЕТАЛЛОСТРОЙ Янв.'!CF77:CG77,'[2]МЕТАЛЛОСТРОЙ Февр.'!CF77:CG77,'[3]МЕТАЛЛОСТРОЙ Март'!CF77:CG77,'[4]МЕТАЛЛОСТРОЙ  Апр.'!CF77:CG77,'[5]МЕТАЛЛОСТРОЙ Май'!CF77:CG77,'[6]МЕТАЛЛОСТРОЙ Июнь'!CF77:CG77,'[7]МЕТАЛЛОСТРОЙ  Июль'!CF77:CG77,'[8]МЕТАЛЛОСТРОЙ  Авг.'!CF77:CG77,'[9]МЕТАЛЛОСТРОЙ  Сент.'!CF77:CG77,'[10]МЕТАЛЛОСТРОЙ  Окт.'!CF77:CG77+'[11]МЕТАЛЛОСТРОЙ  Нояб.'!CF77:CG77,'[11]МЕТАЛЛОСТРОЙ  Нояб.'!CF77:CG77,'[12]МЕТАЛЛОСТРОЙ  Дек.'!CF77:CG77)</f>
        <v>209.94800000000001</v>
      </c>
      <c r="CH82" s="57">
        <f>CH12+CH60+CH73</f>
        <v>138.05000000000001</v>
      </c>
      <c r="CI82" s="58">
        <f>SUM('[1]МЕТАЛЛОСТРОЙ Янв.'!CH77:CI77,'[2]МЕТАЛЛОСТРОЙ Февр.'!CH77:CI77,'[3]МЕТАЛЛОСТРОЙ Март'!CH77:CI77,'[4]МЕТАЛЛОСТРОЙ  Апр.'!CH77:CI77,'[5]МЕТАЛЛОСТРОЙ Май'!CH77:CI77,'[6]МЕТАЛЛОСТРОЙ Июнь'!CH77:CI77,'[7]МЕТАЛЛОСТРОЙ  Июль'!CH77:CI77,'[8]МЕТАЛЛОСТРОЙ  Авг.'!CH77:CI77,'[9]МЕТАЛЛОСТРОЙ  Сент.'!CH77:CI77,'[10]МЕТАЛЛОСТРОЙ  Окт.'!CH77:CI77+'[11]МЕТАЛЛОСТРОЙ  Нояб.'!CH77:CI77,'[11]МЕТАЛЛОСТРОЙ  Нояб.'!CH77:CI77,'[12]МЕТАЛЛОСТРОЙ  Дек.'!CH77:CI77)</f>
        <v>100.36499999999998</v>
      </c>
      <c r="CJ82" s="57">
        <f>CJ12+CJ60+CJ73</f>
        <v>192.6</v>
      </c>
      <c r="CK82" s="58">
        <f>SUM('[1]МЕТАЛЛОСТРОЙ Янв.'!CJ77:CK77,'[2]МЕТАЛЛОСТРОЙ Февр.'!CJ77:CK77,'[3]МЕТАЛЛОСТРОЙ Март'!CJ77:CK77,'[4]МЕТАЛЛОСТРОЙ  Апр.'!CJ77:CK77,'[5]МЕТАЛЛОСТРОЙ Май'!CJ77:CK77,'[6]МЕТАЛЛОСТРОЙ Июнь'!CJ77:CK77,'[7]МЕТАЛЛОСТРОЙ  Июль'!CJ77:CK77,'[8]МЕТАЛЛОСТРОЙ  Авг.'!CJ77:CK77,'[9]МЕТАЛЛОСТРОЙ  Сент.'!CJ77:CK77,'[10]МЕТАЛЛОСТРОЙ  Окт.'!CJ77:CK77+'[11]МЕТАЛЛОСТРОЙ  Нояб.'!CJ77:CK77,'[11]МЕТАЛЛОСТРОЙ  Нояб.'!CJ77:CK77,'[12]МЕТАЛЛОСТРОЙ  Дек.'!CJ77:CK77)</f>
        <v>44.448999999999991</v>
      </c>
      <c r="CL82" s="57">
        <f>CL12+CL60+CL73</f>
        <v>169.14999999999998</v>
      </c>
      <c r="CM82" s="58">
        <f>SUM('[1]МЕТАЛЛОСТРОЙ Янв.'!CL77:CM77,'[2]МЕТАЛЛОСТРОЙ Февр.'!CL77:CM77,'[3]МЕТАЛЛОСТРОЙ Март'!CL77:CM77,'[4]МЕТАЛЛОСТРОЙ  Апр.'!CL77:CM77,'[5]МЕТАЛЛОСТРОЙ Май'!CL77:CM77,'[6]МЕТАЛЛОСТРОЙ Июнь'!CL77:CM77,'[7]МЕТАЛЛОСТРОЙ  Июль'!CL77:CM77,'[8]МЕТАЛЛОСТРОЙ  Авг.'!CL77:CM77,'[9]МЕТАЛЛОСТРОЙ  Сент.'!CL77:CM77,'[10]МЕТАЛЛОСТРОЙ  Окт.'!CL77:CM77+'[11]МЕТАЛЛОСТРОЙ  Нояб.'!CL77:CM77,'[11]МЕТАЛЛОСТРОЙ  Нояб.'!CL77:CM77,'[12]МЕТАЛЛОСТРОЙ  Дек.'!CL77:CM77)</f>
        <v>176.869</v>
      </c>
      <c r="CN82" s="57">
        <f>CN12+CN60+CN73</f>
        <v>22.25</v>
      </c>
      <c r="CO82" s="58">
        <f>SUM('[1]МЕТАЛЛОСТРОЙ Янв.'!CN77:CO77,'[2]МЕТАЛЛОСТРОЙ Февр.'!CN77:CO77,'[3]МЕТАЛЛОСТРОЙ Март'!CN77:CO77,'[4]МЕТАЛЛОСТРОЙ  Апр.'!CN77:CO77,'[5]МЕТАЛЛОСТРОЙ Май'!CN77:CO77,'[6]МЕТАЛЛОСТРОЙ Июнь'!CN77:CO77,'[7]МЕТАЛЛОСТРОЙ  Июль'!CN77:CO77,'[8]МЕТАЛЛОСТРОЙ  Авг.'!CN77:CO77,'[9]МЕТАЛЛОСТРОЙ  Сент.'!CN77:CO77,'[10]МЕТАЛЛОСТРОЙ  Окт.'!CN77:CO77+'[11]МЕТАЛЛОСТРОЙ  Нояб.'!CN77:CO77,'[11]МЕТАЛЛОСТРОЙ  Нояб.'!CN77:CO77,'[12]МЕТАЛЛОСТРОЙ  Дек.'!CN77:CO77)</f>
        <v>83.587000000000003</v>
      </c>
      <c r="CP82" s="74" t="s">
        <v>208</v>
      </c>
      <c r="CQ82" s="77">
        <f>D82+F82+H82+J82+L82+N82+P82+R82+T82+V82+X82+Z82+AB82+AD82+AF82+AH82+AJ82+AL82+AN82+AP82+AR82+AT82+AV82+AX82+AZ82+BB82+BD82+BF82+BH82+BJ82+BL82+BN82+BP82+BR82+BT82+BV82+BX82+BZ82+CB82+CD82+CF82+CH82+CJ82+CL82+CN82</f>
        <v>9492.149999999996</v>
      </c>
      <c r="CR82" s="78">
        <f>E82+G82+I82+K82+M82+O82+Q82+S82+U82+W82+Y82+AA82+AC82+AE82+AG82+AI82+AK82+AM82+AO82+AQ82+AS82+AU82+AW82+AY82+BA82+BC82+BE82+BG82+BI82+BK82+BM82+BO82+BQ82+BS82+BU82+BW82+BY82+CA82+CC82+CE82+CG82+CI82+CK82+CM82+CO82</f>
        <v>9986.0906000000014</v>
      </c>
    </row>
    <row r="83" spans="1:98" ht="32.1" customHeight="1" thickBot="1" x14ac:dyDescent="0.3">
      <c r="A83" s="30" t="s">
        <v>73</v>
      </c>
      <c r="B83" s="31" t="s">
        <v>71</v>
      </c>
      <c r="C83" s="32" t="s">
        <v>69</v>
      </c>
      <c r="D83" s="63"/>
      <c r="E83" s="81">
        <f>SUM('[1]МЕТАЛЛОСТРОЙ Янв.'!D78:E78,'[2]МЕТАЛЛОСТРОЙ Февр.'!D78:E78,'[3]МЕТАЛЛОСТРОЙ Март'!D78:E78,'[4]МЕТАЛЛОСТРОЙ  Апр.'!D78:E78,'[5]МЕТАЛЛОСТРОЙ Май'!D78:E78,'[6]МЕТАЛЛОСТРОЙ Июнь'!D78:E78,'[7]МЕТАЛЛОСТРОЙ  Июль'!D78:E78,'[8]МЕТАЛЛОСТРОЙ  Авг.'!D78:E78,'[9]МЕТАЛЛОСТРОЙ  Сент.'!D78:E78,'[10]МЕТАЛЛОСТРОЙ  Окт.'!D78:E78+'[11]МЕТАЛЛОСТРОЙ  Нояб.'!D78:E78,'[11]МЕТАЛЛОСТРОЙ  Нояб.'!D78:E78,'[12]МЕТАЛЛОСТРОЙ  Дек.'!D78:E78)</f>
        <v>54.748000000000012</v>
      </c>
      <c r="F83" s="63"/>
      <c r="G83" s="81">
        <f>SUM('[1]МЕТАЛЛОСТРОЙ Янв.'!F78:G78,'[2]МЕТАЛЛОСТРОЙ Февр.'!F78:G78,'[3]МЕТАЛЛОСТРОЙ Март'!F78:G78,'[4]МЕТАЛЛОСТРОЙ  Апр.'!F78:G78,'[5]МЕТАЛЛОСТРОЙ Май'!F78:G78,'[6]МЕТАЛЛОСТРОЙ Июнь'!F78:G78,'[7]МЕТАЛЛОСТРОЙ  Июль'!F78:G78,'[8]МЕТАЛЛОСТРОЙ  Авг.'!F78:G78,'[9]МЕТАЛЛОСТРОЙ  Сент.'!F78:G78,'[10]МЕТАЛЛОСТРОЙ  Окт.'!F78:G78+'[11]МЕТАЛЛОСТРОЙ  Нояб.'!F78:G78,'[11]МЕТАЛЛОСТРОЙ  Нояб.'!F78:G78,'[12]МЕТАЛЛОСТРОЙ  Дек.'!F78:G78)</f>
        <v>55.334999999999994</v>
      </c>
      <c r="H83" s="63"/>
      <c r="I83" s="81">
        <f>SUM('[1]МЕТАЛЛОСТРОЙ Янв.'!H78:I78,'[2]МЕТАЛЛОСТРОЙ Февр.'!H78:I78,'[3]МЕТАЛЛОСТРОЙ Март'!H78:I78,'[4]МЕТАЛЛОСТРОЙ  Апр.'!H78:I78,'[5]МЕТАЛЛОСТРОЙ Май'!H78:I78,'[6]МЕТАЛЛОСТРОЙ Июнь'!H78:I78,'[7]МЕТАЛЛОСТРОЙ  Июль'!H78:I78,'[8]МЕТАЛЛОСТРОЙ  Авг.'!H78:I78,'[9]МЕТАЛЛОСТРОЙ  Сент.'!H78:I78,'[10]МЕТАЛЛОСТРОЙ  Окт.'!H78:I78+'[11]МЕТАЛЛОСТРОЙ  Нояб.'!H78:I78,'[11]МЕТАЛЛОСТРОЙ  Нояб.'!H78:I78,'[12]МЕТАЛЛОСТРОЙ  Дек.'!H78:I78)</f>
        <v>228.60399999999998</v>
      </c>
      <c r="J83" s="63"/>
      <c r="K83" s="81">
        <f>SUM('[1]МЕТАЛЛОСТРОЙ Янв.'!J78:K78,'[2]МЕТАЛЛОСТРОЙ Февр.'!J78:K78,'[3]МЕТАЛЛОСТРОЙ Март'!J78:K78,'[4]МЕТАЛЛОСТРОЙ  Апр.'!J78:K78,'[5]МЕТАЛЛОСТРОЙ Май'!J78:K78,'[6]МЕТАЛЛОСТРОЙ Июнь'!J78:K78,'[7]МЕТАЛЛОСТРОЙ  Июль'!J78:K78,'[8]МЕТАЛЛОСТРОЙ  Авг.'!J78:K78,'[9]МЕТАЛЛОСТРОЙ  Сент.'!J78:K78,'[10]МЕТАЛЛОСТРОЙ  Окт.'!J78:K78+'[11]МЕТАЛЛОСТРОЙ  Нояб.'!J78:K78,'[11]МЕТАЛЛОСТРОЙ  Нояб.'!J78:K78,'[12]МЕТАЛЛОСТРОЙ  Дек.'!J78:K78)</f>
        <v>82.306000000000012</v>
      </c>
      <c r="L83" s="63"/>
      <c r="M83" s="81">
        <f>SUM('[1]МЕТАЛЛОСТРОЙ Янв.'!L78:M78,'[2]МЕТАЛЛОСТРОЙ Февр.'!L78:M78,'[3]МЕТАЛЛОСТРОЙ Март'!L78:M78,'[4]МЕТАЛЛОСТРОЙ  Апр.'!L78:M78,'[5]МЕТАЛЛОСТРОЙ Май'!L78:M78,'[6]МЕТАЛЛОСТРОЙ Июнь'!L78:M78,'[7]МЕТАЛЛОСТРОЙ  Июль'!L78:M78,'[8]МЕТАЛЛОСТРОЙ  Авг.'!L78:M78,'[9]МЕТАЛЛОСТРОЙ  Сент.'!L78:M78,'[10]МЕТАЛЛОСТРОЙ  Окт.'!L78:M78+'[11]МЕТАЛЛОСТРОЙ  Нояб.'!L78:M78,'[11]МЕТАЛЛОСТРОЙ  Нояб.'!L78:M78,'[12]МЕТАЛЛОСТРОЙ  Дек.'!L78:M78)</f>
        <v>214.59200000000001</v>
      </c>
      <c r="N83" s="63"/>
      <c r="O83" s="81">
        <f>SUM('[1]МЕТАЛЛОСТРОЙ Янв.'!N78:O78,'[2]МЕТАЛЛОСТРОЙ Февр.'!N78:O78,'[3]МЕТАЛЛОСТРОЙ Март'!N78:O78,'[4]МЕТАЛЛОСТРОЙ  Апр.'!N78:O78,'[5]МЕТАЛЛОСТРОЙ Май'!N78:O78,'[6]МЕТАЛЛОСТРОЙ Июнь'!N78:O78,'[7]МЕТАЛЛОСТРОЙ  Июль'!N78:O78,'[8]МЕТАЛЛОСТРОЙ  Авг.'!N78:O78,'[9]МЕТАЛЛОСТРОЙ  Сент.'!N78:O78,'[10]МЕТАЛЛОСТРОЙ  Окт.'!N78:O78+'[11]МЕТАЛЛОСТРОЙ  Нояб.'!N78:O78,'[11]МЕТАЛЛОСТРОЙ  Нояб.'!N78:O78,'[12]МЕТАЛЛОСТРОЙ  Дек.'!N78:O78)</f>
        <v>299.45600000000002</v>
      </c>
      <c r="P83" s="63"/>
      <c r="Q83" s="81">
        <f>SUM('[1]МЕТАЛЛОСТРОЙ Янв.'!P78:Q78,'[2]МЕТАЛЛОСТРОЙ Февр.'!P78:Q78,'[3]МЕТАЛЛОСТРОЙ Март'!P78:Q78,'[4]МЕТАЛЛОСТРОЙ  Апр.'!P78:Q78,'[5]МЕТАЛЛОСТРОЙ Май'!P78:Q78,'[6]МЕТАЛЛОСТРОЙ Июнь'!P78:Q78,'[7]МЕТАЛЛОСТРОЙ  Июль'!P78:Q78,'[8]МЕТАЛЛОСТРОЙ  Авг.'!P78:Q78,'[9]МЕТАЛЛОСТРОЙ  Сент.'!P78:Q78,'[10]МЕТАЛЛОСТРОЙ  Окт.'!P78:Q78+'[11]МЕТАЛЛОСТРОЙ  Нояб.'!P78:Q78,'[11]МЕТАЛЛОСТРОЙ  Нояб.'!P78:Q78,'[12]МЕТАЛЛОСТРОЙ  Дек.'!P78:Q78)</f>
        <v>90.847999999999985</v>
      </c>
      <c r="R83" s="63"/>
      <c r="S83" s="81">
        <f>SUM('[1]МЕТАЛЛОСТРОЙ Янв.'!R78:S78,'[2]МЕТАЛЛОСТРОЙ Февр.'!R78:S78,'[3]МЕТАЛЛОСТРОЙ Март'!R78:S78,'[4]МЕТАЛЛОСТРОЙ  Апр.'!R78:S78,'[5]МЕТАЛЛОСТРОЙ Май'!R78:S78,'[6]МЕТАЛЛОСТРОЙ Июнь'!R78:S78,'[7]МЕТАЛЛОСТРОЙ  Июль'!R78:S78,'[8]МЕТАЛЛОСТРОЙ  Авг.'!R78:S78,'[9]МЕТАЛЛОСТРОЙ  Сент.'!R78:S78,'[10]МЕТАЛЛОСТРОЙ  Окт.'!R78:S78+'[11]МЕТАЛЛОСТРОЙ  Нояб.'!R78:S78,'[11]МЕТАЛЛОСТРОЙ  Нояб.'!R78:S78,'[12]МЕТАЛЛОСТРОЙ  Дек.'!R78:S78)</f>
        <v>119.203</v>
      </c>
      <c r="T83" s="63"/>
      <c r="U83" s="81">
        <f>SUM('[1]МЕТАЛЛОСТРОЙ Янв.'!T78:U78,'[2]МЕТАЛЛОСТРОЙ Февр.'!T78:U78,'[3]МЕТАЛЛОСТРОЙ Март'!T78:U78,'[4]МЕТАЛЛОСТРОЙ  Апр.'!T78:U78,'[5]МЕТАЛЛОСТРОЙ Май'!T78:U78,'[6]МЕТАЛЛОСТРОЙ Июнь'!T78:U78,'[7]МЕТАЛЛОСТРОЙ  Июль'!T78:U78,'[8]МЕТАЛЛОСТРОЙ  Авг.'!T78:U78,'[9]МЕТАЛЛОСТРОЙ  Сент.'!T78:U78,'[10]МЕТАЛЛОСТРОЙ  Окт.'!T78:U78+'[11]МЕТАЛЛОСТРОЙ  Нояб.'!T78:U78,'[11]МЕТАЛЛОСТРОЙ  Нояб.'!T78:U78,'[12]МЕТАЛЛОСТРОЙ  Дек.'!T78:U78)</f>
        <v>45.563999999999993</v>
      </c>
      <c r="V83" s="63"/>
      <c r="W83" s="81">
        <f>SUM('[1]МЕТАЛЛОСТРОЙ Янв.'!V78:W78,'[2]МЕТАЛЛОСТРОЙ Февр.'!V78:W78,'[3]МЕТАЛЛОСТРОЙ Март'!V78:W78,'[4]МЕТАЛЛОСТРОЙ  Апр.'!V78:W78,'[5]МЕТАЛЛОСТРОЙ Май'!V78:W78,'[6]МЕТАЛЛОСТРОЙ Июнь'!V78:W78,'[7]МЕТАЛЛОСТРОЙ  Июль'!V78:W78,'[8]МЕТАЛЛОСТРОЙ  Авг.'!V78:W78,'[9]МЕТАЛЛОСТРОЙ  Сент.'!V78:W78,'[10]МЕТАЛЛОСТРОЙ  Окт.'!V78:W78+'[11]МЕТАЛЛОСТРОЙ  Нояб.'!V78:W78,'[11]МЕТАЛЛОСТРОЙ  Нояб.'!V78:W78,'[12]МЕТАЛЛОСТРОЙ  Дек.'!V78:W78)</f>
        <v>82.823000000000008</v>
      </c>
      <c r="X83" s="63"/>
      <c r="Y83" s="81">
        <f>SUM('[1]МЕТАЛЛОСТРОЙ Янв.'!X78:Y78,'[2]МЕТАЛЛОСТРОЙ Февр.'!X78:Y78,'[3]МЕТАЛЛОСТРОЙ Март'!X78:Y78,'[4]МЕТАЛЛОСТРОЙ  Апр.'!X78:Y78,'[5]МЕТАЛЛОСТРОЙ Май'!X78:Y78,'[6]МЕТАЛЛОСТРОЙ Июнь'!X78:Y78,'[7]МЕТАЛЛОСТРОЙ  Июль'!X78:Y78,'[8]МЕТАЛЛОСТРОЙ  Авг.'!X78:Y78,'[9]МЕТАЛЛОСТРОЙ  Сент.'!X78:Y78,'[10]МЕТАЛЛОСТРОЙ  Окт.'!X78:Y78+'[11]МЕТАЛЛОСТРОЙ  Нояб.'!X78:Y78,'[11]МЕТАЛЛОСТРОЙ  Нояб.'!X78:Y78,'[12]МЕТАЛЛОСТРОЙ  Дек.'!X78:Y78)</f>
        <v>144.84100000000001</v>
      </c>
      <c r="Z83" s="63"/>
      <c r="AA83" s="81">
        <f>SUM('[1]МЕТАЛЛОСТРОЙ Янв.'!Z78:AA78,'[2]МЕТАЛЛОСТРОЙ Февр.'!Z78:AA78,'[3]МЕТАЛЛОСТРОЙ Март'!Z78:AA78,'[4]МЕТАЛЛОСТРОЙ  Апр.'!Z78:AA78,'[5]МЕТАЛЛОСТРОЙ Май'!Z78:AA78,'[6]МЕТАЛЛОСТРОЙ Июнь'!Z78:AA78,'[7]МЕТАЛЛОСТРОЙ  Июль'!Z78:AA78,'[8]МЕТАЛЛОСТРОЙ  Авг.'!Z78:AA78,'[9]МЕТАЛЛОСТРОЙ  Сент.'!Z78:AA78,'[10]МЕТАЛЛОСТРОЙ  Окт.'!Z78:AA78+'[11]МЕТАЛЛОСТРОЙ  Нояб.'!Z78:AA78,'[11]МЕТАЛЛОСТРОЙ  Нояб.'!Z78:AA78,'[12]МЕТАЛЛОСТРОЙ  Дек.'!Z78:AA78)</f>
        <v>129.09000000000003</v>
      </c>
      <c r="AB83" s="63"/>
      <c r="AC83" s="81">
        <f>SUM('[1]МЕТАЛЛОСТРОЙ Янв.'!AB78:AC78,'[2]МЕТАЛЛОСТРОЙ Февр.'!AB78:AC78,'[3]МЕТАЛЛОСТРОЙ Март'!AB78:AC78,'[4]МЕТАЛЛОСТРОЙ  Апр.'!AB78:AC78,'[5]МЕТАЛЛОСТРОЙ Май'!AB78:AC78,'[6]МЕТАЛЛОСТРОЙ Июнь'!AB78:AC78,'[7]МЕТАЛЛОСТРОЙ  Июль'!AB78:AC78,'[8]МЕТАЛЛОСТРОЙ  Авг.'!AB78:AC78,'[9]МЕТАЛЛОСТРОЙ  Сент.'!AB78:AC78,'[10]МЕТАЛЛОСТРОЙ  Окт.'!AB78:AC78+'[11]МЕТАЛЛОСТРОЙ  Нояб.'!AB78:AC78,'[11]МЕТАЛЛОСТРОЙ  Нояб.'!AB78:AC78,'[12]МЕТАЛЛОСТРОЙ  Дек.'!AB78:AC78)</f>
        <v>75.335000000000008</v>
      </c>
      <c r="AD83" s="63"/>
      <c r="AE83" s="81">
        <f>SUM('[1]МЕТАЛЛОСТРОЙ Янв.'!AD78:AE78,'[2]МЕТАЛЛОСТРОЙ Февр.'!AD78:AE78,'[3]МЕТАЛЛОСТРОЙ Март'!AD78:AE78,'[4]МЕТАЛЛОСТРОЙ  Апр.'!AD78:AE78,'[5]МЕТАЛЛОСТРОЙ Май'!AD78:AE78,'[6]МЕТАЛЛОСТРОЙ Июнь'!AD78:AE78,'[7]МЕТАЛЛОСТРОЙ  Июль'!AD78:AE78,'[8]МЕТАЛЛОСТРОЙ  Авг.'!AD78:AE78,'[9]МЕТАЛЛОСТРОЙ  Сент.'!AD78:AE78,'[10]МЕТАЛЛОСТРОЙ  Окт.'!AD78:AE78+'[11]МЕТАЛЛОСТРОЙ  Нояб.'!AD78:AE78,'[11]МЕТАЛЛОСТРОЙ  Нояб.'!AD78:AE78,'[12]МЕТАЛЛОСТРОЙ  Дек.'!AD78:AE78)</f>
        <v>70.085000000000008</v>
      </c>
      <c r="AF83" s="63"/>
      <c r="AG83" s="81">
        <f>SUM('[1]МЕТАЛЛОСТРОЙ Янв.'!AF78:AG78,'[2]МЕТАЛЛОСТРОЙ Февр.'!AF78:AG78,'[3]МЕТАЛЛОСТРОЙ Март'!AF78:AG78,'[4]МЕТАЛЛОСТРОЙ  Апр.'!AF78:AG78,'[5]МЕТАЛЛОСТРОЙ Май'!AF78:AG78,'[6]МЕТАЛЛОСТРОЙ Июнь'!AF78:AG78,'[7]МЕТАЛЛОСТРОЙ  Июль'!AF78:AG78,'[8]МЕТАЛЛОСТРОЙ  Авг.'!AF78:AG78,'[9]МЕТАЛЛОСТРОЙ  Сент.'!AF78:AG78,'[10]МЕТАЛЛОСТРОЙ  Окт.'!AF78:AG78+'[11]МЕТАЛЛОСТРОЙ  Нояб.'!AF78:AG78,'[11]МЕТАЛЛОСТРОЙ  Нояб.'!AF78:AG78,'[12]МЕТАЛЛОСТРОЙ  Дек.'!AF78:AG78)</f>
        <v>95.655000000000001</v>
      </c>
      <c r="AH83" s="63"/>
      <c r="AI83" s="81">
        <f>SUM('[1]МЕТАЛЛОСТРОЙ Янв.'!AH78:AI78,'[2]МЕТАЛЛОСТРОЙ Февр.'!AH78:AI78,'[3]МЕТАЛЛОСТРОЙ Март'!AH78:AI78,'[4]МЕТАЛЛОСТРОЙ  Апр.'!AH78:AI78,'[5]МЕТАЛЛОСТРОЙ Май'!AH78:AI78,'[6]МЕТАЛЛОСТРОЙ Июнь'!AH78:AI78,'[7]МЕТАЛЛОСТРОЙ  Июль'!AH78:AI78,'[8]МЕТАЛЛОСТРОЙ  Авг.'!AH78:AI78,'[9]МЕТАЛЛОСТРОЙ  Сент.'!AH78:AI78,'[10]МЕТАЛЛОСТРОЙ  Окт.'!AH78:AI78+'[11]МЕТАЛЛОСТРОЙ  Нояб.'!AH78:AI78,'[11]МЕТАЛЛОСТРОЙ  Нояб.'!AH78:AI78,'[12]МЕТАЛЛОСТРОЙ  Дек.'!AH78:AI78)</f>
        <v>52.915000000000006</v>
      </c>
      <c r="AJ83" s="63"/>
      <c r="AK83" s="81">
        <f>SUM('[1]МЕТАЛЛОСТРОЙ Янв.'!AJ78:AK78,'[2]МЕТАЛЛОСТРОЙ Февр.'!AJ78:AK78,'[3]МЕТАЛЛОСТРОЙ Март'!AJ78:AK78,'[4]МЕТАЛЛОСТРОЙ  Апр.'!AJ78:AK78,'[5]МЕТАЛЛОСТРОЙ Май'!AJ78:AK78,'[6]МЕТАЛЛОСТРОЙ Июнь'!AJ78:AK78,'[7]МЕТАЛЛОСТРОЙ  Июль'!AJ78:AK78,'[8]МЕТАЛЛОСТРОЙ  Авг.'!AJ78:AK78,'[9]МЕТАЛЛОСТРОЙ  Сент.'!AJ78:AK78,'[10]МЕТАЛЛОСТРОЙ  Окт.'!AJ78:AK78+'[11]МЕТАЛЛОСТРОЙ  Нояб.'!AJ78:AK78,'[11]МЕТАЛЛОСТРОЙ  Нояб.'!AJ78:AK78,'[12]МЕТАЛЛОСТРОЙ  Дек.'!AJ78:AK78)</f>
        <v>100.24399999999999</v>
      </c>
      <c r="AL83" s="63"/>
      <c r="AM83" s="81">
        <f>SUM('[1]МЕТАЛЛОСТРОЙ Янв.'!AL78:AM78,'[2]МЕТАЛЛОСТРОЙ Февр.'!AL78:AM78,'[3]МЕТАЛЛОСТРОЙ Март'!AL78:AM78,'[4]МЕТАЛЛОСТРОЙ  Апр.'!AL78:AM78,'[5]МЕТАЛЛОСТРОЙ Май'!AL78:AM78,'[6]МЕТАЛЛОСТРОЙ Июнь'!AL78:AM78,'[7]МЕТАЛЛОСТРОЙ  Июль'!AL78:AM78,'[8]МЕТАЛЛОСТРОЙ  Авг.'!AL78:AM78,'[9]МЕТАЛЛОСТРОЙ  Сент.'!AL78:AM78,'[10]МЕТАЛЛОСТРОЙ  Окт.'!AL78:AM78+'[11]МЕТАЛЛОСТРОЙ  Нояб.'!AL78:AM78,'[11]МЕТАЛЛОСТРОЙ  Нояб.'!AL78:AM78,'[12]МЕТАЛЛОСТРОЙ  Дек.'!AL78:AM78)</f>
        <v>98.582000000000008</v>
      </c>
      <c r="AN83" s="63"/>
      <c r="AO83" s="81">
        <f>SUM('[1]МЕТАЛЛОСТРОЙ Янв.'!AN78:AO78,'[2]МЕТАЛЛОСТРОЙ Февр.'!AN78:AO78,'[3]МЕТАЛЛОСТРОЙ Март'!AN78:AO78,'[4]МЕТАЛЛОСТРОЙ  Апр.'!AN78:AO78,'[5]МЕТАЛЛОСТРОЙ Май'!AN78:AO78,'[6]МЕТАЛЛОСТРОЙ Июнь'!AN78:AO78,'[7]МЕТАЛЛОСТРОЙ  Июль'!AN78:AO78,'[8]МЕТАЛЛОСТРОЙ  Авг.'!AN78:AO78,'[9]МЕТАЛЛОСТРОЙ  Сент.'!AN78:AO78,'[10]МЕТАЛЛОСТРОЙ  Окт.'!AN78:AO78+'[11]МЕТАЛЛОСТРОЙ  Нояб.'!AN78:AO78,'[11]МЕТАЛЛОСТРОЙ  Нояб.'!AN78:AO78,'[12]МЕТАЛЛОСТРОЙ  Дек.'!AN78:AO78)</f>
        <v>221.738</v>
      </c>
      <c r="AP83" s="63"/>
      <c r="AQ83" s="81">
        <f>SUM('[1]МЕТАЛЛОСТРОЙ Янв.'!AP78:AQ78,'[2]МЕТАЛЛОСТРОЙ Февр.'!AP78:AQ78,'[3]МЕТАЛЛОСТРОЙ Март'!AP78:AQ78,'[4]МЕТАЛЛОСТРОЙ  Апр.'!AP78:AQ78,'[5]МЕТАЛЛОСТРОЙ Май'!AP78:AQ78,'[6]МЕТАЛЛОСТРОЙ Июнь'!AP78:AQ78,'[7]МЕТАЛЛОСТРОЙ  Июль'!AP78:AQ78,'[8]МЕТАЛЛОСТРОЙ  Авг.'!AP78:AQ78,'[9]МЕТАЛЛОСТРОЙ  Сент.'!AP78:AQ78,'[10]МЕТАЛЛОСТРОЙ  Окт.'!AP78:AQ78+'[11]МЕТАЛЛОСТРОЙ  Нояб.'!AP78:AQ78,'[11]МЕТАЛЛОСТРОЙ  Нояб.'!AP78:AQ78,'[12]МЕТАЛЛОСТРОЙ  Дек.'!AP78:AQ78)</f>
        <v>127.32599999999999</v>
      </c>
      <c r="AR83" s="63"/>
      <c r="AS83" s="81">
        <f>SUM('[1]МЕТАЛЛОСТРОЙ Янв.'!AR78:AS78,'[2]МЕТАЛЛОСТРОЙ Февр.'!AR78:AS78,'[3]МЕТАЛЛОСТРОЙ Март'!AR78:AS78,'[4]МЕТАЛЛОСТРОЙ  Апр.'!AR78:AS78,'[5]МЕТАЛЛОСТРОЙ Май'!AR78:AS78,'[6]МЕТАЛЛОСТРОЙ Июнь'!AR78:AS78,'[7]МЕТАЛЛОСТРОЙ  Июль'!AR78:AS78,'[8]МЕТАЛЛОСТРОЙ  Авг.'!AR78:AS78,'[9]МЕТАЛЛОСТРОЙ  Сент.'!AR78:AS78,'[10]МЕТАЛЛОСТРОЙ  Окт.'!AR78:AS78+'[11]МЕТАЛЛОСТРОЙ  Нояб.'!AR78:AS78,'[11]МЕТАЛЛОСТРОЙ  Нояб.'!AR78:AS78,'[12]МЕТАЛЛОСТРОЙ  Дек.'!AR78:AS78)</f>
        <v>68.73299999999999</v>
      </c>
      <c r="AT83" s="63"/>
      <c r="AU83" s="81">
        <f>SUM('[1]МЕТАЛЛОСТРОЙ Янв.'!AT78:AU78,'[2]МЕТАЛЛОСТРОЙ Февр.'!AT78:AU78,'[3]МЕТАЛЛОСТРОЙ Март'!AT78:AU78,'[4]МЕТАЛЛОСТРОЙ  Апр.'!AT78:AU78,'[5]МЕТАЛЛОСТРОЙ Май'!AT78:AU78,'[6]МЕТАЛЛОСТРОЙ Июнь'!AT78:AU78,'[7]МЕТАЛЛОСТРОЙ  Июль'!AT78:AU78,'[8]МЕТАЛЛОСТРОЙ  Авг.'!AT78:AU78,'[9]МЕТАЛЛОСТРОЙ  Сент.'!AT78:AU78,'[10]МЕТАЛЛОСТРОЙ  Окт.'!AT78:AU78+'[11]МЕТАЛЛОСТРОЙ  Нояб.'!AT78:AU78,'[11]МЕТАЛЛОСТРОЙ  Нояб.'!AT78:AU78,'[12]МЕТАЛЛОСТРОЙ  Дек.'!AT78:AU78)</f>
        <v>121.64399999999999</v>
      </c>
      <c r="AV83" s="63"/>
      <c r="AW83" s="81">
        <f>SUM('[1]МЕТАЛЛОСТРОЙ Янв.'!AV78:AW78,'[2]МЕТАЛЛОСТРОЙ Февр.'!AV78:AW78,'[3]МЕТАЛЛОСТРОЙ Март'!AV78:AW78,'[4]МЕТАЛЛОСТРОЙ  Апр.'!AV78:AW78,'[5]МЕТАЛЛОСТРОЙ Май'!AV78:AW78,'[6]МЕТАЛЛОСТРОЙ Июнь'!AV78:AW78,'[7]МЕТАЛЛОСТРОЙ  Июль'!AV78:AW78,'[8]МЕТАЛЛОСТРОЙ  Авг.'!AV78:AW78,'[9]МЕТАЛЛОСТРОЙ  Сент.'!AV78:AW78,'[10]МЕТАЛЛОСТРОЙ  Окт.'!AV78:AW78+'[11]МЕТАЛЛОСТРОЙ  Нояб.'!AV78:AW78,'[11]МЕТАЛЛОСТРОЙ  Нояб.'!AV78:AW78,'[12]МЕТАЛЛОСТРОЙ  Дек.'!AV78:AW78)</f>
        <v>109.19300000000001</v>
      </c>
      <c r="AX83" s="63"/>
      <c r="AY83" s="81">
        <f>SUM('[1]МЕТАЛЛОСТРОЙ Янв.'!AX78:AY78,'[2]МЕТАЛЛОСТРОЙ Февр.'!AX78:AY78,'[3]МЕТАЛЛОСТРОЙ Март'!AX78:AY78,'[4]МЕТАЛЛОСТРОЙ  Апр.'!AX78:AY78,'[5]МЕТАЛЛОСТРОЙ Май'!AX78:AY78,'[6]МЕТАЛЛОСТРОЙ Июнь'!AX78:AY78,'[7]МЕТАЛЛОСТРОЙ  Июль'!AX78:AY78,'[8]МЕТАЛЛОСТРОЙ  Авг.'!AX78:AY78,'[9]МЕТАЛЛОСТРОЙ  Сент.'!AX78:AY78,'[10]МЕТАЛЛОСТРОЙ  Окт.'!AX78:AY78+'[11]МЕТАЛЛОСТРОЙ  Нояб.'!AX78:AY78,'[11]МЕТАЛЛОСТРОЙ  Нояб.'!AX78:AY78,'[12]МЕТАЛЛОСТРОЙ  Дек.'!AX78:AY78)</f>
        <v>87.954999999999984</v>
      </c>
      <c r="AZ83" s="63"/>
      <c r="BA83" s="81">
        <f>SUM('[1]МЕТАЛЛОСТРОЙ Янв.'!AZ78:BA78,'[2]МЕТАЛЛОСТРОЙ Февр.'!AZ78:BA78,'[3]МЕТАЛЛОСТРОЙ Март'!AZ78:BA78,'[4]МЕТАЛЛОСТРОЙ  Апр.'!AZ78:BA78,'[5]МЕТАЛЛОСТРОЙ Май'!AZ78:BA78,'[6]МЕТАЛЛОСТРОЙ Июнь'!AZ78:BA78,'[7]МЕТАЛЛОСТРОЙ  Июль'!AZ78:BA78,'[8]МЕТАЛЛОСТРОЙ  Авг.'!AZ78:BA78,'[9]МЕТАЛЛОСТРОЙ  Сент.'!AZ78:BA78,'[10]МЕТАЛЛОСТРОЙ  Окт.'!AZ78:BA78+'[11]МЕТАЛЛОСТРОЙ  Нояб.'!AZ78:BA78,'[11]МЕТАЛЛОСТРОЙ  Нояб.'!AZ78:BA78,'[12]МЕТАЛЛОСТРОЙ  Дек.'!AZ78:BA78)</f>
        <v>225.774</v>
      </c>
      <c r="BB83" s="63"/>
      <c r="BC83" s="81">
        <f>SUM('[1]МЕТАЛЛОСТРОЙ Янв.'!BB78:BC78,'[2]МЕТАЛЛОСТРОЙ Февр.'!BB78:BC78,'[3]МЕТАЛЛОСТРОЙ Март'!BB78:BC78,'[4]МЕТАЛЛОСТРОЙ  Апр.'!BB78:BC78,'[5]МЕТАЛЛОСТРОЙ Май'!BB78:BC78,'[6]МЕТАЛЛОСТРОЙ Июнь'!BB78:BC78,'[7]МЕТАЛЛОСТРОЙ  Июль'!BB78:BC78,'[8]МЕТАЛЛОСТРОЙ  Авг.'!BB78:BC78,'[9]МЕТАЛЛОСТРОЙ  Сент.'!BB78:BC78,'[10]МЕТАЛЛОСТРОЙ  Окт.'!BB78:BC78+'[11]МЕТАЛЛОСТРОЙ  Нояб.'!BB78:BC78,'[11]МЕТАЛЛОСТРОЙ  Нояб.'!BB78:BC78,'[12]МЕТАЛЛОСТРОЙ  Дек.'!BB78:BC78)</f>
        <v>188.16699999999997</v>
      </c>
      <c r="BD83" s="63"/>
      <c r="BE83" s="81">
        <f>SUM('[1]МЕТАЛЛОСТРОЙ Янв.'!BD78:BE78,'[2]МЕТАЛЛОСТРОЙ Февр.'!BD78:BE78,'[3]МЕТАЛЛОСТРОЙ Март'!BD78:BE78,'[4]МЕТАЛЛОСТРОЙ  Апр.'!BD78:BE78,'[5]МЕТАЛЛОСТРОЙ Май'!BD78:BE78,'[6]МЕТАЛЛОСТРОЙ Июнь'!BD78:BE78,'[7]МЕТАЛЛОСТРОЙ  Июль'!BD78:BE78,'[8]МЕТАЛЛОСТРОЙ  Авг.'!BD78:BE78,'[9]МЕТАЛЛОСТРОЙ  Сент.'!BD78:BE78,'[10]МЕТАЛЛОСТРОЙ  Окт.'!BD78:BE78+'[11]МЕТАЛЛОСТРОЙ  Нояб.'!BD78:BE78,'[11]МЕТАЛЛОСТРОЙ  Нояб.'!BD78:BE78,'[12]МЕТАЛЛОСТРОЙ  Дек.'!BD78:BE78)</f>
        <v>90.105000000000004</v>
      </c>
      <c r="BF83" s="63"/>
      <c r="BG83" s="81">
        <f>SUM('[1]МЕТАЛЛОСТРОЙ Янв.'!BF78:BG78,'[2]МЕТАЛЛОСТРОЙ Февр.'!BF78:BG78,'[3]МЕТАЛЛОСТРОЙ Март'!BF78:BG78,'[4]МЕТАЛЛОСТРОЙ  Апр.'!BF78:BG78,'[5]МЕТАЛЛОСТРОЙ Май'!BF78:BG78,'[6]МЕТАЛЛОСТРОЙ Июнь'!BF78:BG78,'[7]МЕТАЛЛОСТРОЙ  Июль'!BF78:BG78,'[8]МЕТАЛЛОСТРОЙ  Авг.'!BF78:BG78,'[9]МЕТАЛЛОСТРОЙ  Сент.'!BF78:BG78,'[10]МЕТАЛЛОСТРОЙ  Окт.'!BF78:BG78+'[11]МЕТАЛЛОСТРОЙ  Нояб.'!BF78:BG78,'[11]МЕТАЛЛОСТРОЙ  Нояб.'!BF78:BG78,'[12]МЕТАЛЛОСТРОЙ  Дек.'!BF78:BG78)</f>
        <v>80.828000000000003</v>
      </c>
      <c r="BH83" s="63"/>
      <c r="BI83" s="81">
        <f>SUM('[1]МЕТАЛЛОСТРОЙ Янв.'!BH78:BI78,'[2]МЕТАЛЛОСТРОЙ Февр.'!BH78:BI78,'[3]МЕТАЛЛОСТРОЙ Март'!BH78:BI78,'[4]МЕТАЛЛОСТРОЙ  Апр.'!BH78:BI78,'[5]МЕТАЛЛОСТРОЙ Май'!BH78:BI78,'[6]МЕТАЛЛОСТРОЙ Июнь'!BH78:BI78,'[7]МЕТАЛЛОСТРОЙ  Июль'!BH78:BI78,'[8]МЕТАЛЛОСТРОЙ  Авг.'!BH78:BI78,'[9]МЕТАЛЛОСТРОЙ  Сент.'!BH78:BI78,'[10]МЕТАЛЛОСТРОЙ  Окт.'!BH78:BI78+'[11]МЕТАЛЛОСТРОЙ  Нояб.'!BH78:BI78,'[11]МЕТАЛЛОСТРОЙ  Нояб.'!BH78:BI78,'[12]МЕТАЛЛОСТРОЙ  Дек.'!BH78:BI78)</f>
        <v>167.14799999999997</v>
      </c>
      <c r="BJ83" s="63"/>
      <c r="BK83" s="81">
        <f>SUM('[1]МЕТАЛЛОСТРОЙ Янв.'!BJ78:BK78,'[2]МЕТАЛЛОСТРОЙ Февр.'!BJ78:BK78,'[3]МЕТАЛЛОСТРОЙ Март'!BJ78:BK78,'[4]МЕТАЛЛОСТРОЙ  Апр.'!BJ78:BK78,'[5]МЕТАЛЛОСТРОЙ Май'!BJ78:BK78,'[6]МЕТАЛЛОСТРОЙ Июнь'!BJ78:BK78,'[7]МЕТАЛЛОСТРОЙ  Июль'!BJ78:BK78,'[8]МЕТАЛЛОСТРОЙ  Авг.'!BJ78:BK78,'[9]МЕТАЛЛОСТРОЙ  Сент.'!BJ78:BK78,'[10]МЕТАЛЛОСТРОЙ  Окт.'!BJ78:BK78+'[11]МЕТАЛЛОСТРОЙ  Нояб.'!BJ78:BK78,'[11]МЕТАЛЛОСТРОЙ  Нояб.'!BJ78:BK78,'[12]МЕТАЛЛОСТРОЙ  Дек.'!BJ78:BK78)</f>
        <v>103.99</v>
      </c>
      <c r="BL83" s="63"/>
      <c r="BM83" s="81">
        <f>SUM('[1]МЕТАЛЛОСТРОЙ Янв.'!BL78:BM78,'[2]МЕТАЛЛОСТРОЙ Февр.'!BL78:BM78,'[3]МЕТАЛЛОСТРОЙ Март'!BL78:BM78,'[4]МЕТАЛЛОСТРОЙ  Апр.'!BL78:BM78,'[5]МЕТАЛЛОСТРОЙ Май'!BL78:BM78,'[6]МЕТАЛЛОСТРОЙ Июнь'!BL78:BM78,'[7]МЕТАЛЛОСТРОЙ  Июль'!BL78:BM78,'[8]МЕТАЛЛОСТРОЙ  Авг.'!BL78:BM78,'[9]МЕТАЛЛОСТРОЙ  Сент.'!BL78:BM78,'[10]МЕТАЛЛОСТРОЙ  Окт.'!BL78:BM78+'[11]МЕТАЛЛОСТРОЙ  Нояб.'!BL78:BM78,'[11]МЕТАЛЛОСТРОЙ  Нояб.'!BL78:BM78,'[12]МЕТАЛЛОСТРОЙ  Дек.'!BL78:BM78)</f>
        <v>66.617000000000004</v>
      </c>
      <c r="BN83" s="63"/>
      <c r="BO83" s="81">
        <f>SUM('[1]МЕТАЛЛОСТРОЙ Янв.'!BN78:BO78,'[2]МЕТАЛЛОСТРОЙ Февр.'!BN78:BO78,'[3]МЕТАЛЛОСТРОЙ Март'!BN78:BO78,'[4]МЕТАЛЛОСТРОЙ  Апр.'!BN78:BO78,'[5]МЕТАЛЛОСТРОЙ Май'!BN78:BO78,'[6]МЕТАЛЛОСТРОЙ Июнь'!BN78:BO78,'[7]МЕТАЛЛОСТРОЙ  Июль'!BN78:BO78,'[8]МЕТАЛЛОСТРОЙ  Авг.'!BN78:BO78,'[9]МЕТАЛЛОСТРОЙ  Сент.'!BN78:BO78,'[10]МЕТАЛЛОСТРОЙ  Окт.'!BN78:BO78+'[11]МЕТАЛЛОСТРОЙ  Нояб.'!BN78:BO78,'[11]МЕТАЛЛОСТРОЙ  Нояб.'!BN78:BO78,'[12]МЕТАЛЛОСТРОЙ  Дек.'!BN78:BO78)</f>
        <v>68.186999999999998</v>
      </c>
      <c r="BP83" s="63"/>
      <c r="BQ83" s="81">
        <f>SUM('[1]МЕТАЛЛОСТРОЙ Янв.'!BP78:BQ78,'[2]МЕТАЛЛОСТРОЙ Февр.'!BP78:BQ78,'[3]МЕТАЛЛОСТРОЙ Март'!BP78:BQ78,'[4]МЕТАЛЛОСТРОЙ  Апр.'!BP78:BQ78,'[5]МЕТАЛЛОСТРОЙ Май'!BP78:BQ78,'[6]МЕТАЛЛОСТРОЙ Июнь'!BP78:BQ78,'[7]МЕТАЛЛОСТРОЙ  Июль'!BP78:BQ78,'[8]МЕТАЛЛОСТРОЙ  Авг.'!BP78:BQ78,'[9]МЕТАЛЛОСТРОЙ  Сент.'!BP78:BQ78,'[10]МЕТАЛЛОСТРОЙ  Окт.'!BP78:BQ78+'[11]МЕТАЛЛОСТРОЙ  Нояб.'!BP78:BQ78,'[11]МЕТАЛЛОСТРОЙ  Нояб.'!BP78:BQ78,'[12]МЕТАЛЛОСТРОЙ  Дек.'!BP78:BQ78)</f>
        <v>75.757999999999996</v>
      </c>
      <c r="BR83" s="63"/>
      <c r="BS83" s="81">
        <f>SUM('[1]МЕТАЛЛОСТРОЙ Янв.'!BR78:BS78,'[2]МЕТАЛЛОСТРОЙ Февр.'!BR78:BS78,'[3]МЕТАЛЛОСТРОЙ Март'!BR78:BS78,'[4]МЕТАЛЛОСТРОЙ  Апр.'!BR78:BS78,'[5]МЕТАЛЛОСТРОЙ Май'!BR78:BS78,'[6]МЕТАЛЛОСТРОЙ Июнь'!BR78:BS78,'[7]МЕТАЛЛОСТРОЙ  Июль'!BR78:BS78,'[8]МЕТАЛЛОСТРОЙ  Авг.'!BR78:BS78,'[9]МЕТАЛЛОСТРОЙ  Сент.'!BR78:BS78,'[10]МЕТАЛЛОСТРОЙ  Окт.'!BR78:BS78+'[11]МЕТАЛЛОСТРОЙ  Нояб.'!BR78:BS78,'[11]МЕТАЛЛОСТРОЙ  Нояб.'!BR78:BS78,'[12]МЕТАЛЛОСТРОЙ  Дек.'!BR78:BS78)</f>
        <v>76.260000000000005</v>
      </c>
      <c r="BT83" s="63"/>
      <c r="BU83" s="81">
        <f>SUM('[1]МЕТАЛЛОСТРОЙ Янв.'!BT78:BU78,'[2]МЕТАЛЛОСТРОЙ Февр.'!BT78:BU78,'[3]МЕТАЛЛОСТРОЙ Март'!BT78:BU78,'[4]МЕТАЛЛОСТРОЙ  Апр.'!BT78:BU78,'[5]МЕТАЛЛОСТРОЙ Май'!BT78:BU78,'[6]МЕТАЛЛОСТРОЙ Июнь'!BT78:BU78,'[7]МЕТАЛЛОСТРОЙ  Июль'!BT78:BU78,'[8]МЕТАЛЛОСТРОЙ  Авг.'!BT78:BU78,'[9]МЕТАЛЛОСТРОЙ  Сент.'!BT78:BU78,'[10]МЕТАЛЛОСТРОЙ  Окт.'!BT78:BU78+'[11]МЕТАЛЛОСТРОЙ  Нояб.'!BT78:BU78,'[11]МЕТАЛЛОСТРОЙ  Нояб.'!BT78:BU78,'[12]МЕТАЛЛОСТРОЙ  Дек.'!BT78:BU78)</f>
        <v>96.882999999999981</v>
      </c>
      <c r="BV83" s="63"/>
      <c r="BW83" s="81">
        <f>SUM('[1]МЕТАЛЛОСТРОЙ Янв.'!BV78:BW78,'[2]МЕТАЛЛОСТРОЙ Февр.'!BV78:BW78,'[3]МЕТАЛЛОСТРОЙ Март'!BV78:BW78,'[4]МЕТАЛЛОСТРОЙ  Апр.'!BV78:BW78,'[5]МЕТАЛЛОСТРОЙ Май'!BV78:BW78,'[6]МЕТАЛЛОСТРОЙ Июнь'!BV78:BW78,'[7]МЕТАЛЛОСТРОЙ  Июль'!BV78:BW78,'[8]МЕТАЛЛОСТРОЙ  Авг.'!BV78:BW78,'[9]МЕТАЛЛОСТРОЙ  Сент.'!BV78:BW78,'[10]МЕТАЛЛОСТРОЙ  Окт.'!BV78:BW78+'[11]МЕТАЛЛОСТРОЙ  Нояб.'!BV78:BW78,'[11]МЕТАЛЛОСТРОЙ  Нояб.'!BV78:BW78,'[12]МЕТАЛЛОСТРОЙ  Дек.'!BV78:BW78)</f>
        <v>133.35499999999999</v>
      </c>
      <c r="BX83" s="63"/>
      <c r="BY83" s="81">
        <f>SUM('[1]МЕТАЛЛОСТРОЙ Янв.'!BX78:BY78,'[2]МЕТАЛЛОСТРОЙ Февр.'!BX78:BY78,'[3]МЕТАЛЛОСТРОЙ Март'!BX78:BY78,'[4]МЕТАЛЛОСТРОЙ  Апр.'!BX78:BY78,'[5]МЕТАЛЛОСТРОЙ Май'!BX78:BY78,'[6]МЕТАЛЛОСТРОЙ Июнь'!BX78:BY78,'[7]МЕТАЛЛОСТРОЙ  Июль'!BX78:BY78,'[8]МЕТАЛЛОСТРОЙ  Авг.'!BX78:BY78,'[9]МЕТАЛЛОСТРОЙ  Сент.'!BX78:BY78,'[10]МЕТАЛЛОСТРОЙ  Окт.'!BX78:BY78+'[11]МЕТАЛЛОСТРОЙ  Нояб.'!BX78:BY78,'[11]МЕТАЛЛОСТРОЙ  Нояб.'!BX78:BY78,'[12]МЕТАЛЛОСТРОЙ  Дек.'!BX78:BY78)</f>
        <v>103.251</v>
      </c>
      <c r="BZ83" s="63"/>
      <c r="CA83" s="81">
        <f>SUM('[1]МЕТАЛЛОСТРОЙ Янв.'!BZ78:CA78,'[2]МЕТАЛЛОСТРОЙ Февр.'!BZ78:CA78,'[3]МЕТАЛЛОСТРОЙ Март'!BZ78:CA78,'[4]МЕТАЛЛОСТРОЙ  Апр.'!BZ78:CA78,'[5]МЕТАЛЛОСТРОЙ Май'!BZ78:CA78,'[6]МЕТАЛЛОСТРОЙ Июнь'!BZ78:CA78,'[7]МЕТАЛЛОСТРОЙ  Июль'!BZ78:CA78,'[8]МЕТАЛЛОСТРОЙ  Авг.'!BZ78:CA78,'[9]МЕТАЛЛОСТРОЙ  Сент.'!BZ78:CA78,'[10]МЕТАЛЛОСТРОЙ  Окт.'!BZ78:CA78+'[11]МЕТАЛЛОСТРОЙ  Нояб.'!BZ78:CA78,'[11]МЕТАЛЛОСТРОЙ  Нояб.'!BZ78:CA78,'[12]МЕТАЛЛОСТРОЙ  Дек.'!BZ78:CA78)</f>
        <v>270.13699999999994</v>
      </c>
      <c r="CB83" s="63"/>
      <c r="CC83" s="81">
        <f>SUM('[1]МЕТАЛЛОСТРОЙ Янв.'!CB78:CC78,'[2]МЕТАЛЛОСТРОЙ Февр.'!CB78:CC78,'[3]МЕТАЛЛОСТРОЙ Март'!CB78:CC78,'[4]МЕТАЛЛОСТРОЙ  Апр.'!CB78:CC78,'[5]МЕТАЛЛОСТРОЙ Май'!CB78:CC78,'[6]МЕТАЛЛОСТРОЙ Июнь'!CB78:CC78,'[7]МЕТАЛЛОСТРОЙ  Июль'!CB78:CC78,'[8]МЕТАЛЛОСТРОЙ  Авг.'!CB78:CC78,'[9]МЕТАЛЛОСТРОЙ  Сент.'!CB78:CC78,'[10]МЕТАЛЛОСТРОЙ  Окт.'!CB78:CC78+'[11]МЕТАЛЛОСТРОЙ  Нояб.'!CB78:CC78,'[11]МЕТАЛЛОСТРОЙ  Нояб.'!CB78:CC78,'[12]МЕТАЛЛОСТРОЙ  Дек.'!CB78:CC78)</f>
        <v>39.594999999999999</v>
      </c>
      <c r="CD83" s="63"/>
      <c r="CE83" s="81">
        <f>SUM('[1]МЕТАЛЛОСТРОЙ Янв.'!CD78:CE78,'[2]МЕТАЛЛОСТРОЙ Февр.'!CD78:CE78,'[3]МЕТАЛЛОСТРОЙ Март'!CD78:CE78,'[4]МЕТАЛЛОСТРОЙ  Апр.'!CD78:CE78,'[5]МЕТАЛЛОСТРОЙ Май'!CD78:CE78,'[6]МЕТАЛЛОСТРОЙ Июнь'!CD78:CE78,'[7]МЕТАЛЛОСТРОЙ  Июль'!CD78:CE78,'[8]МЕТАЛЛОСТРОЙ  Авг.'!CD78:CE78,'[9]МЕТАЛЛОСТРОЙ  Сент.'!CD78:CE78,'[10]МЕТАЛЛОСТРОЙ  Окт.'!CD78:CE78+'[11]МЕТАЛЛОСТРОЙ  Нояб.'!CD78:CE78,'[11]МЕТАЛЛОСТРОЙ  Нояб.'!CD78:CE78,'[12]МЕТАЛЛОСТРОЙ  Дек.'!CD78:CE78)</f>
        <v>53.866000000000007</v>
      </c>
      <c r="CF83" s="63"/>
      <c r="CG83" s="81">
        <f>SUM('[1]МЕТАЛЛОСТРОЙ Янв.'!CF78:CG78,'[2]МЕТАЛЛОСТРОЙ Февр.'!CF78:CG78,'[3]МЕТАЛЛОСТРОЙ Март'!CF78:CG78,'[4]МЕТАЛЛОСТРОЙ  Апр.'!CF78:CG78,'[5]МЕТАЛЛОСТРОЙ Май'!CF78:CG78,'[6]МЕТАЛЛОСТРОЙ Июнь'!CF78:CG78,'[7]МЕТАЛЛОСТРОЙ  Июль'!CF78:CG78,'[8]МЕТАЛЛОСТРОЙ  Авг.'!CF78:CG78,'[9]МЕТАЛЛОСТРОЙ  Сент.'!CF78:CG78,'[10]МЕТАЛЛОСТРОЙ  Окт.'!CF78:CG78+'[11]МЕТАЛЛОСТРОЙ  Нояб.'!CF78:CG78,'[11]МЕТАЛЛОСТРОЙ  Нояб.'!CF78:CG78,'[12]МЕТАЛЛОСТРОЙ  Дек.'!CF78:CG78)</f>
        <v>76.14200000000001</v>
      </c>
      <c r="CH83" s="63"/>
      <c r="CI83" s="81">
        <f>SUM('[1]МЕТАЛЛОСТРОЙ Янв.'!CH78:CI78,'[2]МЕТАЛЛОСТРОЙ Февр.'!CH78:CI78,'[3]МЕТАЛЛОСТРОЙ Март'!CH78:CI78,'[4]МЕТАЛЛОСТРОЙ  Апр.'!CH78:CI78,'[5]МЕТАЛЛОСТРОЙ Май'!CH78:CI78,'[6]МЕТАЛЛОСТРОЙ Июнь'!CH78:CI78,'[7]МЕТАЛЛОСТРОЙ  Июль'!CH78:CI78,'[8]МЕТАЛЛОСТРОЙ  Авг.'!CH78:CI78,'[9]МЕТАЛЛОСТРОЙ  Сент.'!CH78:CI78,'[10]МЕТАЛЛОСТРОЙ  Окт.'!CH78:CI78+'[11]МЕТАЛЛОСТРОЙ  Нояб.'!CH78:CI78,'[11]МЕТАЛЛОСТРОЙ  Нояб.'!CH78:CI78,'[12]МЕТАЛЛОСТРОЙ  Дек.'!CH78:CI78)</f>
        <v>117.56899999999999</v>
      </c>
      <c r="CJ83" s="63"/>
      <c r="CK83" s="81">
        <f>SUM('[1]МЕТАЛЛОСТРОЙ Янв.'!CJ78:CK78,'[2]МЕТАЛЛОСТРОЙ Февр.'!CJ78:CK78,'[3]МЕТАЛЛОСТРОЙ Март'!CJ78:CK78,'[4]МЕТАЛЛОСТРОЙ  Апр.'!CJ78:CK78,'[5]МЕТАЛЛОСТРОЙ Май'!CJ78:CK78,'[6]МЕТАЛЛОСТРОЙ Июнь'!CJ78:CK78,'[7]МЕТАЛЛОСТРОЙ  Июль'!CJ78:CK78,'[8]МЕТАЛЛОСТРОЙ  Авг.'!CJ78:CK78,'[9]МЕТАЛЛОСТРОЙ  Сент.'!CJ78:CK78,'[10]МЕТАЛЛОСТРОЙ  Окт.'!CJ78:CK78+'[11]МЕТАЛЛОСТРОЙ  Нояб.'!CJ78:CK78,'[11]МЕТАЛЛОСТРОЙ  Нояб.'!CJ78:CK78,'[12]МЕТАЛЛОСТРОЙ  Дек.'!CJ78:CK78)</f>
        <v>70.326999999999998</v>
      </c>
      <c r="CL83" s="63"/>
      <c r="CM83" s="81">
        <f>SUM('[1]МЕТАЛЛОСТРОЙ Янв.'!CL78:CM78,'[2]МЕТАЛЛОСТРОЙ Февр.'!CL78:CM78,'[3]МЕТАЛЛОСТРОЙ Март'!CL78:CM78,'[4]МЕТАЛЛОСТРОЙ  Апр.'!CL78:CM78,'[5]МЕТАЛЛОСТРОЙ Май'!CL78:CM78,'[6]МЕТАЛЛОСТРОЙ Июнь'!CL78:CM78,'[7]МЕТАЛЛОСТРОЙ  Июль'!CL78:CM78,'[8]МЕТАЛЛОСТРОЙ  Авг.'!CL78:CM78,'[9]МЕТАЛЛОСТРОЙ  Сент.'!CL78:CM78,'[10]МЕТАЛЛОСТРОЙ  Окт.'!CL78:CM78+'[11]МЕТАЛЛОСТРОЙ  Нояб.'!CL78:CM78,'[11]МЕТАЛЛОСТРОЙ  Нояб.'!CL78:CM78,'[12]МЕТАЛЛОСТРОЙ  Дек.'!CL78:CM78)</f>
        <v>111.15600000000001</v>
      </c>
      <c r="CN83" s="63"/>
      <c r="CO83" s="81">
        <f>SUM('[1]МЕТАЛЛОСТРОЙ Янв.'!CN78:CO78,'[2]МЕТАЛЛОСТРОЙ Февр.'!CN78:CO78,'[3]МЕТАЛЛОСТРОЙ Март'!CN78:CO78,'[4]МЕТАЛЛОСТРОЙ  Апр.'!CN78:CO78,'[5]МЕТАЛЛОСТРОЙ Май'!CN78:CO78,'[6]МЕТАЛЛОСТРОЙ Июнь'!CN78:CO78,'[7]МЕТАЛЛОСТРОЙ  Июль'!CN78:CO78,'[8]МЕТАЛЛОСТРОЙ  Авг.'!CN78:CO78,'[9]МЕТАЛЛОСТРОЙ  Сент.'!CN78:CO78,'[10]МЕТАЛЛОСТРОЙ  Окт.'!CN78:CO78+'[11]МЕТАЛЛОСТРОЙ  Нояб.'!CN78:CO78,'[11]МЕТАЛЛОСТРОЙ  Нояб.'!CN78:CO78,'[12]МЕТАЛЛОСТРОЙ  Дек.'!CN78:CO78)</f>
        <v>50.883000000000003</v>
      </c>
      <c r="CP83" s="19"/>
      <c r="CQ83" s="19"/>
      <c r="CR83" s="60"/>
      <c r="CT83" s="90">
        <f>CQ80-CR83</f>
        <v>1</v>
      </c>
    </row>
    <row r="84" spans="1:98" s="82" customFormat="1" ht="31.5" customHeight="1" thickBot="1" x14ac:dyDescent="0.3">
      <c r="A84" s="246"/>
      <c r="B84" s="247"/>
      <c r="C84" s="248"/>
      <c r="D84" s="245" t="s">
        <v>90</v>
      </c>
      <c r="E84" s="245"/>
      <c r="F84" s="245" t="s">
        <v>91</v>
      </c>
      <c r="G84" s="245"/>
      <c r="H84" s="245" t="s">
        <v>92</v>
      </c>
      <c r="I84" s="245"/>
      <c r="J84" s="245" t="s">
        <v>210</v>
      </c>
      <c r="K84" s="245"/>
      <c r="L84" s="245" t="s">
        <v>93</v>
      </c>
      <c r="M84" s="245"/>
      <c r="N84" s="245" t="s">
        <v>94</v>
      </c>
      <c r="O84" s="245"/>
      <c r="P84" s="245" t="s">
        <v>95</v>
      </c>
      <c r="Q84" s="245"/>
      <c r="R84" s="245" t="s">
        <v>96</v>
      </c>
      <c r="S84" s="245"/>
      <c r="T84" s="245" t="s">
        <v>97</v>
      </c>
      <c r="U84" s="245"/>
      <c r="V84" s="245" t="s">
        <v>98</v>
      </c>
      <c r="W84" s="245"/>
      <c r="X84" s="245" t="s">
        <v>99</v>
      </c>
      <c r="Y84" s="245"/>
      <c r="Z84" s="245" t="s">
        <v>100</v>
      </c>
      <c r="AA84" s="245"/>
      <c r="AB84" s="245" t="s">
        <v>101</v>
      </c>
      <c r="AC84" s="245"/>
      <c r="AD84" s="245" t="s">
        <v>102</v>
      </c>
      <c r="AE84" s="245"/>
      <c r="AF84" s="245" t="s">
        <v>103</v>
      </c>
      <c r="AG84" s="245"/>
      <c r="AH84" s="245" t="s">
        <v>104</v>
      </c>
      <c r="AI84" s="245"/>
      <c r="AJ84" s="245" t="s">
        <v>105</v>
      </c>
      <c r="AK84" s="245"/>
      <c r="AL84" s="245" t="s">
        <v>213</v>
      </c>
      <c r="AM84" s="245"/>
      <c r="AN84" s="245" t="s">
        <v>106</v>
      </c>
      <c r="AO84" s="245"/>
      <c r="AP84" s="245" t="s">
        <v>107</v>
      </c>
      <c r="AQ84" s="245"/>
      <c r="AR84" s="245" t="s">
        <v>108</v>
      </c>
      <c r="AS84" s="245"/>
      <c r="AT84" s="245" t="s">
        <v>109</v>
      </c>
      <c r="AU84" s="245"/>
      <c r="AV84" s="245" t="s">
        <v>110</v>
      </c>
      <c r="AW84" s="245"/>
      <c r="AX84" s="245" t="s">
        <v>111</v>
      </c>
      <c r="AY84" s="245"/>
      <c r="AZ84" s="245" t="s">
        <v>112</v>
      </c>
      <c r="BA84" s="245"/>
      <c r="BB84" s="245" t="s">
        <v>113</v>
      </c>
      <c r="BC84" s="245"/>
      <c r="BD84" s="245" t="s">
        <v>114</v>
      </c>
      <c r="BE84" s="245"/>
      <c r="BF84" s="245" t="s">
        <v>214</v>
      </c>
      <c r="BG84" s="245"/>
      <c r="BH84" s="245" t="s">
        <v>115</v>
      </c>
      <c r="BI84" s="245"/>
      <c r="BJ84" s="245" t="s">
        <v>116</v>
      </c>
      <c r="BK84" s="245"/>
      <c r="BL84" s="245" t="s">
        <v>117</v>
      </c>
      <c r="BM84" s="245"/>
      <c r="BN84" s="245" t="s">
        <v>118</v>
      </c>
      <c r="BO84" s="245"/>
      <c r="BP84" s="245" t="s">
        <v>119</v>
      </c>
      <c r="BQ84" s="245"/>
      <c r="BR84" s="245" t="s">
        <v>120</v>
      </c>
      <c r="BS84" s="245"/>
      <c r="BT84" s="245" t="s">
        <v>121</v>
      </c>
      <c r="BU84" s="245"/>
      <c r="BV84" s="245" t="s">
        <v>122</v>
      </c>
      <c r="BW84" s="245"/>
      <c r="BX84" s="245" t="s">
        <v>123</v>
      </c>
      <c r="BY84" s="245"/>
      <c r="BZ84" s="245" t="s">
        <v>124</v>
      </c>
      <c r="CA84" s="245"/>
      <c r="CB84" s="245" t="s">
        <v>125</v>
      </c>
      <c r="CC84" s="245"/>
      <c r="CD84" s="245" t="s">
        <v>126</v>
      </c>
      <c r="CE84" s="245"/>
      <c r="CF84" s="245" t="s">
        <v>127</v>
      </c>
      <c r="CG84" s="245"/>
      <c r="CH84" s="245" t="s">
        <v>128</v>
      </c>
      <c r="CI84" s="245"/>
      <c r="CJ84" s="245" t="s">
        <v>129</v>
      </c>
      <c r="CK84" s="245"/>
      <c r="CL84" s="245" t="s">
        <v>130</v>
      </c>
      <c r="CM84" s="245"/>
      <c r="CN84" s="245" t="s">
        <v>131</v>
      </c>
      <c r="CO84" s="245"/>
      <c r="CP84" s="79" t="s">
        <v>224</v>
      </c>
      <c r="CQ84" s="80">
        <f>CR82-CQ82</f>
        <v>493.94060000000536</v>
      </c>
      <c r="CR84" s="19" t="s">
        <v>225</v>
      </c>
    </row>
    <row r="85" spans="1:98" hidden="1" x14ac:dyDescent="0.25">
      <c r="A85" s="39"/>
      <c r="B85" s="39"/>
    </row>
    <row r="86" spans="1:98" hidden="1" x14ac:dyDescent="0.25">
      <c r="A86" s="39"/>
      <c r="B86" s="39"/>
    </row>
    <row r="87" spans="1:98" hidden="1" x14ac:dyDescent="0.25">
      <c r="A87" s="65"/>
      <c r="B87" t="s">
        <v>203</v>
      </c>
      <c r="CP87" s="90"/>
    </row>
    <row r="88" spans="1:98" hidden="1" x14ac:dyDescent="0.25">
      <c r="A88" s="66"/>
      <c r="B88" t="s">
        <v>202</v>
      </c>
    </row>
    <row r="89" spans="1:98" hidden="1" x14ac:dyDescent="0.25"/>
    <row r="90" spans="1:98" x14ac:dyDescent="0.25">
      <c r="A90" s="138">
        <v>1</v>
      </c>
      <c r="B90" s="138" t="s">
        <v>231</v>
      </c>
      <c r="C90" s="116" t="s">
        <v>228</v>
      </c>
      <c r="D90" s="125"/>
      <c r="E90" s="156">
        <v>-312.149</v>
      </c>
      <c r="F90" s="126"/>
      <c r="G90" s="156">
        <v>262.39400000000001</v>
      </c>
      <c r="H90" s="126"/>
      <c r="I90" s="127">
        <v>166.05799999999999</v>
      </c>
      <c r="J90" s="126"/>
      <c r="K90" s="156">
        <v>-448.37</v>
      </c>
      <c r="L90" s="126"/>
      <c r="M90" s="127">
        <v>1390.4690000000001</v>
      </c>
      <c r="N90" s="126"/>
      <c r="O90" s="127">
        <v>1871.5709999999999</v>
      </c>
      <c r="P90" s="126"/>
      <c r="Q90" s="127">
        <v>-66.498999999999995</v>
      </c>
      <c r="R90" s="126"/>
      <c r="S90" s="127">
        <v>341.04</v>
      </c>
      <c r="T90" s="126"/>
      <c r="U90" s="127">
        <v>893.38099999999997</v>
      </c>
      <c r="V90" s="126"/>
      <c r="W90" s="127">
        <v>747.928</v>
      </c>
      <c r="X90" s="126"/>
      <c r="Y90" s="127">
        <v>629.00400000000002</v>
      </c>
      <c r="Z90" s="126"/>
      <c r="AA90" s="127">
        <v>-66.066999999999993</v>
      </c>
      <c r="AB90" s="126"/>
      <c r="AC90" s="127">
        <v>290.70400000000001</v>
      </c>
      <c r="AD90" s="126"/>
      <c r="AE90" s="127">
        <v>80.691999999999993</v>
      </c>
      <c r="AF90" s="126"/>
      <c r="AG90" s="127">
        <v>95.844999999999999</v>
      </c>
      <c r="AH90" s="126"/>
      <c r="AI90" s="127">
        <v>-570.68799999999999</v>
      </c>
      <c r="AJ90" s="126"/>
      <c r="AK90" s="127">
        <v>541.58000000000004</v>
      </c>
      <c r="AL90" s="126"/>
      <c r="AM90" s="127">
        <v>2161.0459999999998</v>
      </c>
      <c r="AN90" s="126"/>
      <c r="AO90" s="127">
        <v>660.08600000000001</v>
      </c>
      <c r="AP90" s="126"/>
      <c r="AQ90" s="127">
        <v>0.55500000000000005</v>
      </c>
      <c r="AR90" s="126"/>
      <c r="AS90" s="127">
        <v>98.72</v>
      </c>
      <c r="AT90" s="126"/>
      <c r="AU90" s="127">
        <v>182.64099999999999</v>
      </c>
      <c r="AV90" s="126"/>
      <c r="AW90" s="127">
        <v>-540.18100000000004</v>
      </c>
      <c r="AX90" s="126"/>
      <c r="AY90" s="127">
        <v>160.66399999999999</v>
      </c>
      <c r="AZ90" s="126"/>
      <c r="BA90" s="127">
        <v>1305.0519999999999</v>
      </c>
      <c r="BB90" s="126"/>
      <c r="BC90" s="127">
        <v>601.62699999999995</v>
      </c>
      <c r="BD90" s="126"/>
      <c r="BE90" s="127">
        <v>1301.962</v>
      </c>
      <c r="BF90" s="126"/>
      <c r="BG90" s="127">
        <v>-343.79300000000001</v>
      </c>
      <c r="BH90" s="126"/>
      <c r="BI90" s="127">
        <v>-154.54900000000001</v>
      </c>
      <c r="BJ90" s="126"/>
      <c r="BK90" s="127">
        <v>50.128</v>
      </c>
      <c r="BL90" s="126"/>
      <c r="BM90" s="127">
        <v>-101.55800000000001</v>
      </c>
      <c r="BN90" s="126"/>
      <c r="BO90" s="127">
        <v>-465.50099999999998</v>
      </c>
      <c r="BP90" s="126"/>
      <c r="BQ90" s="127">
        <v>-22.986999999999998</v>
      </c>
      <c r="BR90" s="126"/>
      <c r="BS90" s="127">
        <v>-485.85899999999998</v>
      </c>
      <c r="BT90" s="126"/>
      <c r="BU90" s="157">
        <v>-1025.2449999999999</v>
      </c>
      <c r="BV90" s="126"/>
      <c r="BW90" s="127">
        <v>-35.262999999999998</v>
      </c>
      <c r="BX90" s="126"/>
      <c r="BY90" s="127">
        <v>-53.246000000000002</v>
      </c>
      <c r="BZ90" s="126"/>
      <c r="CA90" s="127">
        <v>-785.07100000000003</v>
      </c>
      <c r="CB90" s="126"/>
      <c r="CC90" s="127">
        <v>-64.478999999999999</v>
      </c>
      <c r="CD90" s="126"/>
      <c r="CE90" s="127">
        <v>388.46899999999999</v>
      </c>
      <c r="CF90" s="126"/>
      <c r="CG90" s="127">
        <v>-216.49600000000001</v>
      </c>
      <c r="CH90" s="126"/>
      <c r="CI90" s="157">
        <v>-1043.6410000000001</v>
      </c>
      <c r="CJ90" s="126"/>
      <c r="CK90" s="127">
        <v>-436.399</v>
      </c>
      <c r="CL90" s="126"/>
      <c r="CM90" s="127">
        <v>1093.376</v>
      </c>
      <c r="CN90" s="126"/>
      <c r="CO90" s="127">
        <v>-818.48699999999997</v>
      </c>
    </row>
    <row r="91" spans="1:98" ht="23.25" x14ac:dyDescent="0.25">
      <c r="A91" s="139">
        <v>2</v>
      </c>
      <c r="B91" s="140" t="s">
        <v>227</v>
      </c>
      <c r="C91" s="116" t="s">
        <v>228</v>
      </c>
      <c r="D91" s="117"/>
      <c r="E91" s="118">
        <v>129.30766</v>
      </c>
      <c r="F91" s="117"/>
      <c r="G91" s="118">
        <v>142.68539000000001</v>
      </c>
      <c r="H91" s="117"/>
      <c r="I91" s="118">
        <v>348.14960000000002</v>
      </c>
      <c r="J91" s="117"/>
      <c r="K91" s="118">
        <v>290.06357000000003</v>
      </c>
      <c r="L91" s="117"/>
      <c r="M91" s="118">
        <v>373.55617000000001</v>
      </c>
      <c r="N91" s="117"/>
      <c r="O91" s="118">
        <v>609.66458999999998</v>
      </c>
      <c r="P91" s="117"/>
      <c r="Q91" s="118">
        <v>250.50201999999999</v>
      </c>
      <c r="R91" s="117"/>
      <c r="S91" s="118">
        <v>165.72006999999999</v>
      </c>
      <c r="T91" s="117"/>
      <c r="U91" s="118">
        <v>307.24754000000001</v>
      </c>
      <c r="V91" s="117"/>
      <c r="W91" s="118">
        <v>263.22008</v>
      </c>
      <c r="X91" s="117"/>
      <c r="Y91" s="118">
        <v>271.79054000000002</v>
      </c>
      <c r="Z91" s="117"/>
      <c r="AA91" s="118">
        <v>247.16304</v>
      </c>
      <c r="AB91" s="117"/>
      <c r="AC91" s="118">
        <v>268.43200999999999</v>
      </c>
      <c r="AD91" s="117"/>
      <c r="AE91" s="118">
        <v>261.57781</v>
      </c>
      <c r="AF91" s="117"/>
      <c r="AG91" s="118">
        <v>271.52283</v>
      </c>
      <c r="AH91" s="117"/>
      <c r="AI91" s="118">
        <v>264.19533999999999</v>
      </c>
      <c r="AJ91" s="117"/>
      <c r="AK91" s="118">
        <v>236.76712000000001</v>
      </c>
      <c r="AL91" s="117"/>
      <c r="AM91" s="118">
        <v>779.11437000000001</v>
      </c>
      <c r="AN91" s="117"/>
      <c r="AO91" s="118">
        <v>658.23361</v>
      </c>
      <c r="AP91" s="117"/>
      <c r="AQ91" s="118">
        <v>264.29730000000001</v>
      </c>
      <c r="AR91" s="117"/>
      <c r="AS91" s="118">
        <v>105.98934</v>
      </c>
      <c r="AT91" s="117"/>
      <c r="AU91" s="118">
        <v>130.17353</v>
      </c>
      <c r="AV91" s="117"/>
      <c r="AW91" s="118">
        <v>141.63933</v>
      </c>
      <c r="AX91" s="117"/>
      <c r="AY91" s="118">
        <v>299.77953000000002</v>
      </c>
      <c r="AZ91" s="117"/>
      <c r="BA91" s="118">
        <v>382.89413999999999</v>
      </c>
      <c r="BB91" s="117"/>
      <c r="BC91" s="118">
        <v>351.88296000000003</v>
      </c>
      <c r="BD91" s="117"/>
      <c r="BE91" s="118">
        <v>375.35498000000001</v>
      </c>
      <c r="BF91" s="117"/>
      <c r="BG91" s="118">
        <v>83.591409999999996</v>
      </c>
      <c r="BH91" s="117"/>
      <c r="BI91" s="118">
        <v>349.00301000000002</v>
      </c>
      <c r="BJ91" s="117"/>
      <c r="BK91" s="118">
        <v>130.81721999999999</v>
      </c>
      <c r="BL91" s="117"/>
      <c r="BM91" s="118">
        <v>141.91533000000001</v>
      </c>
      <c r="BN91" s="117"/>
      <c r="BO91" s="118">
        <v>144.62225000000001</v>
      </c>
      <c r="BP91" s="117"/>
      <c r="BQ91" s="118">
        <v>127.06547999999999</v>
      </c>
      <c r="BR91" s="117"/>
      <c r="BS91" s="118">
        <v>143.67850999999999</v>
      </c>
      <c r="BT91" s="117"/>
      <c r="BU91" s="118">
        <v>134.40986000000001</v>
      </c>
      <c r="BV91" s="117"/>
      <c r="BW91" s="118">
        <v>59.013129999999997</v>
      </c>
      <c r="BX91" s="117"/>
      <c r="BY91" s="118">
        <v>195.46645000000001</v>
      </c>
      <c r="BZ91" s="117"/>
      <c r="CA91" s="118">
        <v>335.85676999999998</v>
      </c>
      <c r="CB91" s="117"/>
      <c r="CC91" s="118">
        <v>108.95637000000001</v>
      </c>
      <c r="CD91" s="117"/>
      <c r="CE91" s="118">
        <v>161.20184</v>
      </c>
      <c r="CF91" s="117"/>
      <c r="CG91" s="118">
        <v>183.43163000000001</v>
      </c>
      <c r="CH91" s="117"/>
      <c r="CI91" s="118">
        <v>122.15922999999999</v>
      </c>
      <c r="CJ91" s="117"/>
      <c r="CK91" s="118">
        <v>170.55206000000001</v>
      </c>
      <c r="CL91" s="117"/>
      <c r="CM91" s="118">
        <v>464.40681999999998</v>
      </c>
      <c r="CN91" s="117"/>
      <c r="CO91" s="118">
        <v>126.09278</v>
      </c>
    </row>
    <row r="92" spans="1:98" ht="23.25" x14ac:dyDescent="0.25">
      <c r="A92" s="163">
        <v>3</v>
      </c>
      <c r="B92" s="163" t="s">
        <v>242</v>
      </c>
      <c r="C92" s="164" t="s">
        <v>228</v>
      </c>
      <c r="D92" s="117"/>
      <c r="E92" s="119">
        <v>3.7914599999999998</v>
      </c>
      <c r="F92" s="117"/>
      <c r="G92" s="119">
        <v>19.924579999999999</v>
      </c>
      <c r="H92" s="117"/>
      <c r="I92" s="119">
        <v>27.199159999999999</v>
      </c>
      <c r="J92" s="117"/>
      <c r="K92" s="119">
        <v>2.4300600000000001</v>
      </c>
      <c r="L92" s="117"/>
      <c r="M92" s="119">
        <v>57.441270000000003</v>
      </c>
      <c r="N92" s="117"/>
      <c r="O92" s="119">
        <v>90.473479999999995</v>
      </c>
      <c r="P92" s="117"/>
      <c r="Q92" s="119">
        <v>51.414430000000003</v>
      </c>
      <c r="R92" s="117"/>
      <c r="S92" s="119">
        <v>43.172020000000003</v>
      </c>
      <c r="T92" s="117"/>
      <c r="U92" s="119">
        <v>22.565670000000001</v>
      </c>
      <c r="V92" s="117"/>
      <c r="W92" s="119">
        <v>34.450110000000002</v>
      </c>
      <c r="X92" s="117"/>
      <c r="Y92" s="119">
        <v>29.266439999999999</v>
      </c>
      <c r="Z92" s="117"/>
      <c r="AA92" s="119">
        <v>45.614280000000001</v>
      </c>
      <c r="AB92" s="117"/>
      <c r="AC92" s="119">
        <v>37.896790000000003</v>
      </c>
      <c r="AD92" s="117"/>
      <c r="AE92" s="119">
        <v>21.379660000000001</v>
      </c>
      <c r="AF92" s="117"/>
      <c r="AG92" s="119">
        <v>24.071370000000002</v>
      </c>
      <c r="AH92" s="117"/>
      <c r="AI92" s="119">
        <v>22.889099999999999</v>
      </c>
      <c r="AJ92" s="117"/>
      <c r="AK92" s="119">
        <v>79.159890000000004</v>
      </c>
      <c r="AL92" s="117"/>
      <c r="AM92" s="119">
        <v>71.172619999999995</v>
      </c>
      <c r="AN92" s="117"/>
      <c r="AO92" s="119">
        <v>11.757</v>
      </c>
      <c r="AP92" s="117"/>
      <c r="AQ92" s="119">
        <v>33.463990000000003</v>
      </c>
      <c r="AR92" s="117"/>
      <c r="AS92" s="119">
        <v>7.8857600000000003</v>
      </c>
      <c r="AT92" s="117"/>
      <c r="AU92" s="119">
        <v>18.369319999999998</v>
      </c>
      <c r="AV92" s="117"/>
      <c r="AW92" s="119">
        <v>22.856120000000001</v>
      </c>
      <c r="AX92" s="117"/>
      <c r="AY92" s="119">
        <v>19.76491</v>
      </c>
      <c r="AZ92" s="117"/>
      <c r="BA92" s="119">
        <v>23.468509999999998</v>
      </c>
      <c r="BB92" s="117"/>
      <c r="BC92" s="119">
        <v>19.00619</v>
      </c>
      <c r="BD92" s="117"/>
      <c r="BE92" s="119">
        <v>51.080820000000003</v>
      </c>
      <c r="BF92" s="117"/>
      <c r="BG92" s="119">
        <v>19.12049</v>
      </c>
      <c r="BH92" s="117"/>
      <c r="BI92" s="119">
        <v>33.266210000000001</v>
      </c>
      <c r="BJ92" s="117"/>
      <c r="BK92" s="119">
        <v>2.0045500000000001</v>
      </c>
      <c r="BL92" s="117"/>
      <c r="BM92" s="119">
        <v>15.8026</v>
      </c>
      <c r="BN92" s="117"/>
      <c r="BO92" s="119">
        <v>5.7613200000000004</v>
      </c>
      <c r="BP92" s="117"/>
      <c r="BQ92" s="119">
        <v>20.887530000000002</v>
      </c>
      <c r="BR92" s="117"/>
      <c r="BS92" s="119">
        <v>20.33952</v>
      </c>
      <c r="BT92" s="117"/>
      <c r="BU92" s="119">
        <v>30.175429999999999</v>
      </c>
      <c r="BV92" s="117"/>
      <c r="BW92" s="119">
        <v>4.2693099999999999</v>
      </c>
      <c r="BX92" s="117"/>
      <c r="BY92" s="119">
        <v>10.431900000000001</v>
      </c>
      <c r="BZ92" s="117"/>
      <c r="CA92" s="119">
        <v>15.59821</v>
      </c>
      <c r="CB92" s="117"/>
      <c r="CC92" s="119">
        <v>5.6130800000000001</v>
      </c>
      <c r="CD92" s="117"/>
      <c r="CE92" s="119">
        <v>14.393000000000001</v>
      </c>
      <c r="CF92" s="117"/>
      <c r="CG92" s="119">
        <v>18.92118</v>
      </c>
      <c r="CH92" s="117"/>
      <c r="CI92" s="119">
        <v>12.78021</v>
      </c>
      <c r="CJ92" s="117"/>
      <c r="CK92" s="119">
        <v>3.1745999999999999</v>
      </c>
      <c r="CL92" s="117"/>
      <c r="CM92" s="119">
        <v>16.90719</v>
      </c>
      <c r="CN92" s="117"/>
      <c r="CO92" s="119">
        <v>8.1602300000000003</v>
      </c>
    </row>
    <row r="93" spans="1:98" s="144" customFormat="1" ht="23.25" x14ac:dyDescent="0.25">
      <c r="A93" s="141">
        <v>4</v>
      </c>
      <c r="B93" s="150" t="s">
        <v>233</v>
      </c>
      <c r="C93" s="137" t="s">
        <v>228</v>
      </c>
      <c r="D93" s="152"/>
      <c r="E93" s="153">
        <f t="shared" ref="E93" si="0">SUM(E90:E92)</f>
        <v>-179.04988</v>
      </c>
      <c r="F93" s="152"/>
      <c r="G93" s="153">
        <f t="shared" ref="G93" si="1">SUM(G90:G92)</f>
        <v>425.00396999999998</v>
      </c>
      <c r="H93" s="152"/>
      <c r="I93" s="153">
        <f t="shared" ref="I93" si="2">SUM(I90:I92)</f>
        <v>541.40675999999996</v>
      </c>
      <c r="J93" s="152"/>
      <c r="K93" s="153">
        <f t="shared" ref="K93" si="3">SUM(K90:K92)</f>
        <v>-155.87636999999998</v>
      </c>
      <c r="L93" s="152"/>
      <c r="M93" s="153">
        <f t="shared" ref="M93" si="4">SUM(M90:M92)</f>
        <v>1821.4664400000001</v>
      </c>
      <c r="N93" s="152"/>
      <c r="O93" s="153">
        <f t="shared" ref="O93" si="5">SUM(O90:O92)</f>
        <v>2571.7090699999999</v>
      </c>
      <c r="P93" s="152"/>
      <c r="Q93" s="153">
        <f t="shared" ref="Q93" si="6">SUM(Q90:Q92)</f>
        <v>235.41745</v>
      </c>
      <c r="R93" s="152"/>
      <c r="S93" s="153">
        <f t="shared" ref="S93" si="7">SUM(S90:S92)</f>
        <v>549.93209000000002</v>
      </c>
      <c r="T93" s="152"/>
      <c r="U93" s="153">
        <f t="shared" ref="U93" si="8">SUM(U90:U92)</f>
        <v>1223.1942099999999</v>
      </c>
      <c r="V93" s="152"/>
      <c r="W93" s="153">
        <f t="shared" ref="W93" si="9">SUM(W90:W92)</f>
        <v>1045.5981899999999</v>
      </c>
      <c r="X93" s="152"/>
      <c r="Y93" s="153">
        <f t="shared" ref="Y93" si="10">SUM(Y90:Y92)</f>
        <v>930.06098000000009</v>
      </c>
      <c r="Z93" s="152"/>
      <c r="AA93" s="153">
        <f t="shared" ref="AA93" si="11">SUM(AA90:AA92)</f>
        <v>226.71032000000002</v>
      </c>
      <c r="AB93" s="152"/>
      <c r="AC93" s="153">
        <f t="shared" ref="AC93" si="12">SUM(AC90:AC92)</f>
        <v>597.03279999999995</v>
      </c>
      <c r="AD93" s="152"/>
      <c r="AE93" s="153">
        <f t="shared" ref="AE93" si="13">SUM(AE90:AE92)</f>
        <v>363.64947000000001</v>
      </c>
      <c r="AF93" s="152"/>
      <c r="AG93" s="153">
        <f t="shared" ref="AG93" si="14">SUM(AG90:AG92)</f>
        <v>391.43920000000003</v>
      </c>
      <c r="AH93" s="152"/>
      <c r="AI93" s="153">
        <f t="shared" ref="AI93" si="15">SUM(AI90:AI92)</f>
        <v>-283.60356000000002</v>
      </c>
      <c r="AJ93" s="152"/>
      <c r="AK93" s="153">
        <f t="shared" ref="AK93" si="16">SUM(AK90:AK92)</f>
        <v>857.50701000000004</v>
      </c>
      <c r="AL93" s="152"/>
      <c r="AM93" s="153">
        <f t="shared" ref="AM93" si="17">SUM(AM90:AM92)</f>
        <v>3011.3329899999994</v>
      </c>
      <c r="AN93" s="152"/>
      <c r="AO93" s="153">
        <f t="shared" ref="AO93" si="18">SUM(AO90:AO92)</f>
        <v>1330.0766100000001</v>
      </c>
      <c r="AP93" s="152"/>
      <c r="AQ93" s="153">
        <f t="shared" ref="AQ93" si="19">SUM(AQ90:AQ92)</f>
        <v>298.31629000000004</v>
      </c>
      <c r="AR93" s="152"/>
      <c r="AS93" s="153">
        <f t="shared" ref="AS93" si="20">SUM(AS90:AS92)</f>
        <v>212.5951</v>
      </c>
      <c r="AT93" s="152"/>
      <c r="AU93" s="153">
        <f t="shared" ref="AU93" si="21">SUM(AU90:AU92)</f>
        <v>331.18385000000001</v>
      </c>
      <c r="AV93" s="152"/>
      <c r="AW93" s="153">
        <f t="shared" ref="AW93" si="22">SUM(AW90:AW92)</f>
        <v>-375.68555000000009</v>
      </c>
      <c r="AX93" s="152"/>
      <c r="AY93" s="153">
        <f t="shared" ref="AY93" si="23">SUM(AY90:AY92)</f>
        <v>480.20844</v>
      </c>
      <c r="AZ93" s="152"/>
      <c r="BA93" s="153">
        <f t="shared" ref="BA93" si="24">SUM(BA90:BA92)</f>
        <v>1711.4146499999999</v>
      </c>
      <c r="BB93" s="152"/>
      <c r="BC93" s="153">
        <f t="shared" ref="BC93" si="25">SUM(BC90:BC92)</f>
        <v>972.51614999999993</v>
      </c>
      <c r="BD93" s="152"/>
      <c r="BE93" s="153">
        <f t="shared" ref="BE93" si="26">SUM(BE90:BE92)</f>
        <v>1728.3978</v>
      </c>
      <c r="BF93" s="152"/>
      <c r="BG93" s="153">
        <f t="shared" ref="BG93" si="27">SUM(BG90:BG92)</f>
        <v>-241.08110000000002</v>
      </c>
      <c r="BH93" s="152"/>
      <c r="BI93" s="153">
        <f t="shared" ref="BI93" si="28">SUM(BI90:BI92)</f>
        <v>227.72022000000001</v>
      </c>
      <c r="BJ93" s="152"/>
      <c r="BK93" s="153">
        <f t="shared" ref="BK93" si="29">SUM(BK90:BK92)</f>
        <v>182.94977</v>
      </c>
      <c r="BL93" s="152"/>
      <c r="BM93" s="153">
        <f t="shared" ref="BM93" si="30">SUM(BM90:BM92)</f>
        <v>56.159930000000003</v>
      </c>
      <c r="BN93" s="152"/>
      <c r="BO93" s="153">
        <f t="shared" ref="BO93" si="31">SUM(BO90:BO92)</f>
        <v>-315.11742999999996</v>
      </c>
      <c r="BP93" s="152"/>
      <c r="BQ93" s="153">
        <f t="shared" ref="BQ93" si="32">SUM(BQ90:BQ92)</f>
        <v>124.96601</v>
      </c>
      <c r="BR93" s="152"/>
      <c r="BS93" s="153">
        <f t="shared" ref="BS93" si="33">SUM(BS90:BS92)</f>
        <v>-321.84096999999997</v>
      </c>
      <c r="BT93" s="152"/>
      <c r="BU93" s="153">
        <f t="shared" ref="BU93" si="34">SUM(BU90:BU92)</f>
        <v>-860.6597099999999</v>
      </c>
      <c r="BV93" s="152"/>
      <c r="BW93" s="153">
        <f t="shared" ref="BW93" si="35">SUM(BW90:BW92)</f>
        <v>28.019439999999999</v>
      </c>
      <c r="BX93" s="152"/>
      <c r="BY93" s="153">
        <f t="shared" ref="BY93" si="36">SUM(BY90:BY92)</f>
        <v>152.65235000000001</v>
      </c>
      <c r="BZ93" s="152"/>
      <c r="CA93" s="153">
        <f t="shared" ref="CA93" si="37">SUM(CA90:CA92)</f>
        <v>-433.61602000000005</v>
      </c>
      <c r="CB93" s="152"/>
      <c r="CC93" s="153">
        <f t="shared" ref="CC93" si="38">SUM(CC90:CC92)</f>
        <v>50.090450000000004</v>
      </c>
      <c r="CD93" s="152"/>
      <c r="CE93" s="153">
        <f t="shared" ref="CE93" si="39">SUM(CE90:CE92)</f>
        <v>564.06384000000003</v>
      </c>
      <c r="CF93" s="152"/>
      <c r="CG93" s="153">
        <f t="shared" ref="CG93" si="40">SUM(CG90:CG92)</f>
        <v>-14.143189999999997</v>
      </c>
      <c r="CH93" s="152"/>
      <c r="CI93" s="153">
        <f t="shared" ref="CI93" si="41">SUM(CI90:CI92)</f>
        <v>-908.70156000000009</v>
      </c>
      <c r="CJ93" s="152"/>
      <c r="CK93" s="153">
        <f t="shared" ref="CK93" si="42">SUM(CK90:CK92)</f>
        <v>-262.67234000000002</v>
      </c>
      <c r="CL93" s="152"/>
      <c r="CM93" s="153">
        <f t="shared" ref="CM93" si="43">SUM(CM90:CM92)</f>
        <v>1574.6900099999998</v>
      </c>
      <c r="CN93" s="152"/>
      <c r="CO93" s="153">
        <f t="shared" ref="CO93" si="44">SUM(CO90:CO92)</f>
        <v>-684.23398999999995</v>
      </c>
    </row>
    <row r="94" spans="1:98" ht="36.75" customHeight="1" x14ac:dyDescent="0.25">
      <c r="A94" s="159">
        <v>5</v>
      </c>
      <c r="B94" s="159" t="s">
        <v>232</v>
      </c>
      <c r="C94" s="116" t="s">
        <v>228</v>
      </c>
      <c r="D94" s="117"/>
      <c r="E94" s="117">
        <v>6.4320000000000004</v>
      </c>
      <c r="F94" s="117"/>
      <c r="G94" s="117">
        <v>5.1130000000000004</v>
      </c>
      <c r="H94" s="117"/>
      <c r="I94" s="117">
        <v>5.8780000000000001</v>
      </c>
      <c r="J94" s="117"/>
      <c r="K94" s="117">
        <v>7.1840000000000002</v>
      </c>
      <c r="L94" s="117"/>
      <c r="M94" s="117"/>
      <c r="N94" s="117"/>
      <c r="O94" s="117"/>
      <c r="P94" s="117"/>
      <c r="Q94" s="117">
        <v>5.8339999999999996</v>
      </c>
      <c r="R94" s="117"/>
      <c r="S94" s="117">
        <v>7.3819999999999997</v>
      </c>
      <c r="T94" s="117"/>
      <c r="U94" s="117">
        <v>6.524</v>
      </c>
      <c r="V94" s="117"/>
      <c r="W94" s="117"/>
      <c r="X94" s="117"/>
      <c r="Y94" s="117">
        <v>5.915</v>
      </c>
      <c r="Z94" s="117"/>
      <c r="AA94" s="117"/>
      <c r="AB94" s="117"/>
      <c r="AC94" s="117">
        <v>5.4260000000000002</v>
      </c>
      <c r="AD94" s="117"/>
      <c r="AE94" s="117">
        <v>4.1849999999999996</v>
      </c>
      <c r="AF94" s="117"/>
      <c r="AG94" s="117">
        <v>5.2549999999999999</v>
      </c>
      <c r="AH94" s="117"/>
      <c r="AI94" s="117">
        <v>5.2549999999999999</v>
      </c>
      <c r="AJ94" s="117"/>
      <c r="AK94" s="117"/>
      <c r="AL94" s="117"/>
      <c r="AM94" s="117">
        <v>32.481999999999999</v>
      </c>
      <c r="AN94" s="117"/>
      <c r="AO94" s="117"/>
      <c r="AP94" s="160"/>
      <c r="AQ94" s="160">
        <v>5.6630000000000003</v>
      </c>
      <c r="AR94" s="160"/>
      <c r="AS94" s="160"/>
      <c r="AT94" s="160"/>
      <c r="AU94" s="160"/>
      <c r="AV94" s="160"/>
      <c r="AW94" s="160"/>
      <c r="AX94" s="160"/>
      <c r="AY94" s="160">
        <v>7.1580000000000004</v>
      </c>
      <c r="AZ94" s="160"/>
      <c r="BA94" s="160"/>
      <c r="BB94" s="160"/>
      <c r="BC94" s="160"/>
      <c r="BD94" s="160"/>
      <c r="BE94" s="160"/>
      <c r="BF94" s="160"/>
      <c r="BG94" s="160"/>
      <c r="BH94" s="160"/>
      <c r="BI94" s="160"/>
      <c r="BJ94" s="160"/>
      <c r="BK94" s="160"/>
      <c r="BL94" s="160"/>
      <c r="BM94" s="160"/>
      <c r="BN94" s="160"/>
      <c r="BO94" s="160">
        <v>5.984</v>
      </c>
      <c r="BP94" s="160"/>
      <c r="BQ94" s="160"/>
      <c r="BR94" s="160"/>
      <c r="BS94" s="160"/>
      <c r="BT94" s="160"/>
      <c r="BU94" s="160">
        <v>4.4969999999999999</v>
      </c>
      <c r="BV94" s="160"/>
      <c r="BW94" s="160">
        <v>5.1120000000000001</v>
      </c>
      <c r="BX94" s="160"/>
      <c r="BY94" s="160">
        <v>5.5960000000000001</v>
      </c>
      <c r="BZ94" s="160"/>
      <c r="CA94" s="160">
        <v>3.492</v>
      </c>
      <c r="CB94" s="160"/>
      <c r="CC94" s="160"/>
      <c r="CD94" s="160"/>
      <c r="CE94" s="160"/>
      <c r="CF94" s="160"/>
      <c r="CG94" s="160">
        <v>4.5279999999999996</v>
      </c>
      <c r="CH94" s="160"/>
      <c r="CI94" s="160"/>
      <c r="CJ94" s="160"/>
      <c r="CK94" s="160">
        <v>5.92</v>
      </c>
      <c r="CL94" s="160"/>
      <c r="CM94" s="160">
        <v>5.64</v>
      </c>
      <c r="CN94" s="160"/>
      <c r="CO94" s="160"/>
    </row>
    <row r="95" spans="1:98" ht="36.75" customHeight="1" x14ac:dyDescent="0.25">
      <c r="A95" s="161"/>
      <c r="B95" s="161"/>
      <c r="C95" s="116"/>
      <c r="D95" s="117"/>
      <c r="E95" s="117">
        <v>6.4320000000000004</v>
      </c>
      <c r="F95" s="117"/>
      <c r="G95" s="117"/>
      <c r="H95" s="117"/>
      <c r="I95" s="117">
        <v>5.8780000000000001</v>
      </c>
      <c r="J95" s="117"/>
      <c r="K95" s="117"/>
      <c r="L95" s="117"/>
      <c r="M95" s="117"/>
      <c r="N95" s="117"/>
      <c r="O95" s="117"/>
      <c r="P95" s="117"/>
      <c r="Q95" s="117"/>
      <c r="R95" s="117"/>
      <c r="S95" s="117"/>
      <c r="T95" s="117"/>
      <c r="U95" s="117"/>
      <c r="V95" s="117"/>
      <c r="W95" s="117"/>
      <c r="X95" s="117"/>
      <c r="Y95" s="117">
        <v>5.915</v>
      </c>
      <c r="Z95" s="117"/>
      <c r="AA95" s="117"/>
      <c r="AB95" s="117"/>
      <c r="AC95" s="117"/>
      <c r="AD95" s="117"/>
      <c r="AE95" s="117"/>
      <c r="AF95" s="117"/>
      <c r="AG95" s="117">
        <v>5.6849999999999996</v>
      </c>
      <c r="AH95" s="117"/>
      <c r="AI95" s="117">
        <v>5.4850000000000003</v>
      </c>
      <c r="AJ95" s="117"/>
      <c r="AK95" s="117"/>
      <c r="AL95" s="117"/>
      <c r="AM95" s="117">
        <v>30.152999999999999</v>
      </c>
      <c r="AN95" s="117"/>
      <c r="AO95" s="117"/>
      <c r="AP95" s="160"/>
      <c r="AQ95" s="160">
        <v>5.6840000000000002</v>
      </c>
      <c r="AR95" s="160"/>
      <c r="AS95" s="160"/>
      <c r="AT95" s="160"/>
      <c r="AU95" s="160"/>
      <c r="AV95" s="160"/>
      <c r="AW95" s="160"/>
      <c r="AX95" s="160"/>
      <c r="AY95" s="160"/>
      <c r="AZ95" s="160"/>
      <c r="BA95" s="160"/>
      <c r="BB95" s="160"/>
      <c r="BC95" s="160"/>
      <c r="BD95" s="160"/>
      <c r="BE95" s="160"/>
      <c r="BF95" s="160"/>
      <c r="BG95" s="160"/>
      <c r="BH95" s="160"/>
      <c r="BI95" s="160"/>
      <c r="BJ95" s="160"/>
      <c r="BK95" s="160"/>
      <c r="BL95" s="160"/>
      <c r="BM95" s="160"/>
      <c r="BN95" s="160"/>
      <c r="BO95" s="160"/>
      <c r="BP95" s="160"/>
      <c r="BQ95" s="160"/>
      <c r="BR95" s="160"/>
      <c r="BS95" s="160"/>
      <c r="BT95" s="160"/>
      <c r="BU95" s="160">
        <v>5.633</v>
      </c>
      <c r="BV95" s="160"/>
      <c r="BW95" s="160">
        <v>5.069</v>
      </c>
      <c r="BX95" s="160"/>
      <c r="BY95" s="160"/>
      <c r="BZ95" s="160"/>
      <c r="CA95" s="160">
        <v>3.5009999999999999</v>
      </c>
      <c r="CB95" s="160"/>
      <c r="CC95" s="160"/>
      <c r="CD95" s="160"/>
      <c r="CE95" s="160"/>
      <c r="CF95" s="160"/>
      <c r="CG95" s="160">
        <v>4.5279999999999996</v>
      </c>
      <c r="CH95" s="160"/>
      <c r="CI95" s="160"/>
      <c r="CJ95" s="160"/>
      <c r="CK95" s="160">
        <v>6.2859999999999996</v>
      </c>
      <c r="CL95" s="160"/>
      <c r="CM95" s="160"/>
      <c r="CN95" s="160"/>
      <c r="CO95" s="160"/>
    </row>
    <row r="96" spans="1:98" x14ac:dyDescent="0.25">
      <c r="A96" s="160"/>
      <c r="B96" s="160"/>
      <c r="C96" s="160"/>
      <c r="D96" s="160"/>
      <c r="E96" s="160"/>
      <c r="F96" s="160"/>
      <c r="G96" s="160"/>
      <c r="H96" s="160"/>
      <c r="I96" s="160">
        <v>6.0640000000000001</v>
      </c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  <c r="Y96" s="160">
        <v>7.4630000000000001</v>
      </c>
      <c r="Z96" s="160"/>
      <c r="AA96" s="160"/>
      <c r="AB96" s="160"/>
      <c r="AC96" s="160"/>
      <c r="AD96" s="160"/>
      <c r="AE96" s="160">
        <v>5.6390000000000002</v>
      </c>
      <c r="AF96" s="160"/>
      <c r="AG96" s="160"/>
      <c r="AH96" s="160"/>
      <c r="AI96" s="160"/>
      <c r="AJ96" s="160"/>
      <c r="AK96" s="160"/>
      <c r="AL96" s="160"/>
      <c r="AM96" s="160">
        <v>30.152999999999999</v>
      </c>
      <c r="AN96" s="160"/>
      <c r="AO96" s="160"/>
      <c r="AP96" s="160"/>
      <c r="AQ96" s="160"/>
      <c r="AR96" s="160"/>
      <c r="AS96" s="160"/>
      <c r="AT96" s="160"/>
      <c r="AU96" s="160"/>
      <c r="AV96" s="160"/>
      <c r="AW96" s="160"/>
      <c r="AX96" s="160"/>
      <c r="AY96" s="160">
        <v>7.9669999999999996</v>
      </c>
      <c r="AZ96" s="160"/>
      <c r="BA96" s="160"/>
      <c r="BB96" s="160"/>
      <c r="BC96" s="160"/>
      <c r="BD96" s="160"/>
      <c r="BE96" s="160"/>
      <c r="BF96" s="160"/>
      <c r="BG96" s="160"/>
      <c r="BH96" s="160"/>
      <c r="BI96" s="160"/>
      <c r="BJ96" s="160"/>
      <c r="BK96" s="160"/>
      <c r="BL96" s="160"/>
      <c r="BM96" s="160"/>
      <c r="BN96" s="160"/>
      <c r="BO96" s="160"/>
      <c r="BP96" s="160"/>
      <c r="BQ96" s="160"/>
      <c r="BR96" s="160"/>
      <c r="BS96" s="160"/>
      <c r="BT96" s="160"/>
      <c r="BU96" s="160">
        <v>5.6840000000000002</v>
      </c>
      <c r="BV96" s="160"/>
      <c r="BW96" s="160"/>
      <c r="BX96" s="160"/>
      <c r="BY96" s="160"/>
      <c r="BZ96" s="160"/>
      <c r="CA96" s="160">
        <v>6.4569999999999999</v>
      </c>
      <c r="CB96" s="160"/>
      <c r="CC96" s="160"/>
      <c r="CD96" s="160"/>
      <c r="CE96" s="160"/>
      <c r="CF96" s="160"/>
      <c r="CG96" s="160">
        <v>4.6779999999999999</v>
      </c>
      <c r="CH96" s="160"/>
      <c r="CI96" s="160"/>
      <c r="CJ96" s="160"/>
      <c r="CK96" s="160">
        <v>5.7089999999999996</v>
      </c>
      <c r="CL96" s="160"/>
      <c r="CM96" s="160">
        <v>7.0410000000000004</v>
      </c>
      <c r="CN96" s="160"/>
      <c r="CO96" s="160"/>
    </row>
    <row r="97" spans="1:94" x14ac:dyDescent="0.25">
      <c r="A97" s="160"/>
      <c r="B97" s="160"/>
      <c r="C97" s="160"/>
      <c r="D97" s="160"/>
      <c r="E97" s="160"/>
      <c r="F97" s="160"/>
      <c r="G97" s="160"/>
      <c r="H97" s="160"/>
      <c r="I97" s="160">
        <v>6.6</v>
      </c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  <c r="Y97" s="160"/>
      <c r="Z97" s="160"/>
      <c r="AA97" s="160"/>
      <c r="AB97" s="160"/>
      <c r="AC97" s="160"/>
      <c r="AD97" s="160"/>
      <c r="AE97" s="160">
        <v>5.67</v>
      </c>
      <c r="AF97" s="160"/>
      <c r="AG97" s="160"/>
      <c r="AH97" s="160"/>
      <c r="AI97" s="160"/>
      <c r="AJ97" s="160"/>
      <c r="AK97" s="160"/>
      <c r="AL97" s="160"/>
      <c r="AM97" s="160">
        <v>30.152999999999999</v>
      </c>
      <c r="AN97" s="160"/>
      <c r="AO97" s="160"/>
      <c r="AP97" s="160"/>
      <c r="AQ97" s="160"/>
      <c r="AR97" s="160"/>
      <c r="AS97" s="160"/>
      <c r="AT97" s="160"/>
      <c r="AU97" s="160"/>
      <c r="AV97" s="160"/>
      <c r="AW97" s="160"/>
      <c r="AX97" s="160"/>
      <c r="AY97" s="160"/>
      <c r="AZ97" s="160"/>
      <c r="BA97" s="160"/>
      <c r="BB97" s="160"/>
      <c r="BC97" s="160"/>
      <c r="BD97" s="160"/>
      <c r="BE97" s="160"/>
      <c r="BF97" s="160"/>
      <c r="BG97" s="160"/>
      <c r="BH97" s="160"/>
      <c r="BI97" s="160"/>
      <c r="BJ97" s="160"/>
      <c r="BK97" s="160"/>
      <c r="BL97" s="160"/>
      <c r="BM97" s="160"/>
      <c r="BN97" s="160"/>
      <c r="BO97" s="160"/>
      <c r="BP97" s="160"/>
      <c r="BQ97" s="160"/>
      <c r="BR97" s="160"/>
      <c r="BS97" s="160"/>
      <c r="BT97" s="160"/>
      <c r="BU97" s="160">
        <v>5.6840000000000002</v>
      </c>
      <c r="BV97" s="160"/>
      <c r="BW97" s="160"/>
      <c r="BX97" s="160"/>
      <c r="BY97" s="160"/>
      <c r="BZ97" s="160"/>
      <c r="CA97" s="160">
        <v>4.7320000000000002</v>
      </c>
      <c r="CB97" s="160"/>
      <c r="CC97" s="160"/>
      <c r="CD97" s="160"/>
      <c r="CE97" s="160"/>
      <c r="CF97" s="160"/>
      <c r="CG97" s="160"/>
      <c r="CH97" s="160"/>
      <c r="CI97" s="160"/>
      <c r="CJ97" s="160"/>
      <c r="CK97" s="160"/>
      <c r="CL97" s="160"/>
      <c r="CM97" s="160">
        <v>5.64</v>
      </c>
      <c r="CN97" s="160"/>
      <c r="CO97" s="160"/>
    </row>
    <row r="98" spans="1:94" x14ac:dyDescent="0.25">
      <c r="A98" s="160"/>
      <c r="B98" s="160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  <c r="Y98" s="160"/>
      <c r="Z98" s="160"/>
      <c r="AA98" s="160"/>
      <c r="AB98" s="160"/>
      <c r="AC98" s="160"/>
      <c r="AD98" s="160"/>
      <c r="AE98" s="160"/>
      <c r="AF98" s="160"/>
      <c r="AG98" s="160"/>
      <c r="AH98" s="160"/>
      <c r="AI98" s="160"/>
      <c r="AJ98" s="160"/>
      <c r="AK98" s="160"/>
      <c r="AL98" s="160"/>
      <c r="AM98" s="160">
        <v>30.152999999999999</v>
      </c>
      <c r="AN98" s="160"/>
      <c r="AO98" s="160"/>
      <c r="AP98" s="160"/>
      <c r="AQ98" s="160"/>
      <c r="AR98" s="160"/>
      <c r="AS98" s="160"/>
      <c r="AT98" s="160"/>
      <c r="AU98" s="160"/>
      <c r="AV98" s="160"/>
      <c r="AW98" s="160"/>
      <c r="AX98" s="160"/>
      <c r="AY98" s="160"/>
      <c r="AZ98" s="160"/>
      <c r="BA98" s="160"/>
      <c r="BB98" s="160"/>
      <c r="BC98" s="160"/>
      <c r="BD98" s="160"/>
      <c r="BE98" s="160"/>
      <c r="BF98" s="160"/>
      <c r="BG98" s="160"/>
      <c r="BH98" s="160"/>
      <c r="BI98" s="160"/>
      <c r="BJ98" s="160"/>
      <c r="BK98" s="160"/>
      <c r="BL98" s="160"/>
      <c r="BM98" s="160"/>
      <c r="BN98" s="160"/>
      <c r="BO98" s="160"/>
      <c r="BP98" s="160"/>
      <c r="BQ98" s="160"/>
      <c r="BR98" s="160"/>
      <c r="BS98" s="160"/>
      <c r="BT98" s="160"/>
      <c r="BU98" s="160">
        <v>5.6840000000000002</v>
      </c>
      <c r="BV98" s="160"/>
      <c r="BW98" s="160"/>
      <c r="BX98" s="160"/>
      <c r="BY98" s="160"/>
      <c r="BZ98" s="160"/>
      <c r="CA98" s="160">
        <v>6.5229999999999997</v>
      </c>
      <c r="CB98" s="160"/>
      <c r="CC98" s="160"/>
      <c r="CD98" s="160"/>
      <c r="CE98" s="160"/>
      <c r="CF98" s="160"/>
      <c r="CG98" s="160"/>
      <c r="CH98" s="160"/>
      <c r="CI98" s="160"/>
      <c r="CJ98" s="160"/>
      <c r="CK98" s="160"/>
      <c r="CL98" s="160"/>
      <c r="CM98" s="160"/>
      <c r="CN98" s="160"/>
      <c r="CO98" s="160"/>
    </row>
    <row r="99" spans="1:94" x14ac:dyDescent="0.25">
      <c r="A99" s="160"/>
      <c r="B99" s="160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  <c r="Y99" s="160"/>
      <c r="Z99" s="160"/>
      <c r="AA99" s="160"/>
      <c r="AB99" s="160"/>
      <c r="AC99" s="160"/>
      <c r="AD99" s="160"/>
      <c r="AE99" s="160"/>
      <c r="AF99" s="160"/>
      <c r="AG99" s="160"/>
      <c r="AH99" s="160"/>
      <c r="AI99" s="160"/>
      <c r="AJ99" s="160"/>
      <c r="AK99" s="160"/>
      <c r="AL99" s="160"/>
      <c r="AM99" s="160">
        <v>13.807</v>
      </c>
      <c r="AN99" s="160"/>
      <c r="AO99" s="160"/>
      <c r="AP99" s="160"/>
      <c r="AQ99" s="160"/>
      <c r="AR99" s="160"/>
      <c r="AS99" s="160"/>
      <c r="AT99" s="160"/>
      <c r="AU99" s="160"/>
      <c r="AV99" s="160"/>
      <c r="AW99" s="160"/>
      <c r="AX99" s="160"/>
      <c r="AY99" s="160"/>
      <c r="AZ99" s="160"/>
      <c r="BA99" s="160"/>
      <c r="BB99" s="160"/>
      <c r="BC99" s="160"/>
      <c r="BD99" s="160"/>
      <c r="BE99" s="160"/>
      <c r="BF99" s="160"/>
      <c r="BG99" s="160"/>
      <c r="BH99" s="160"/>
      <c r="BI99" s="160"/>
      <c r="BJ99" s="160"/>
      <c r="BK99" s="160"/>
      <c r="BL99" s="160"/>
      <c r="BM99" s="160"/>
      <c r="BN99" s="160"/>
      <c r="BO99" s="160"/>
      <c r="BP99" s="160"/>
      <c r="BQ99" s="160"/>
      <c r="BR99" s="160"/>
      <c r="BS99" s="160"/>
      <c r="BT99" s="160"/>
      <c r="BU99" s="160"/>
      <c r="BV99" s="160"/>
      <c r="BW99" s="160"/>
      <c r="BX99" s="160"/>
      <c r="BY99" s="160"/>
      <c r="BZ99" s="160"/>
      <c r="CA99" s="160"/>
      <c r="CB99" s="160"/>
      <c r="CC99" s="160"/>
      <c r="CD99" s="160"/>
      <c r="CE99" s="160"/>
      <c r="CF99" s="160"/>
      <c r="CG99" s="160"/>
      <c r="CH99" s="160"/>
      <c r="CI99" s="160"/>
      <c r="CJ99" s="160"/>
      <c r="CK99" s="160"/>
      <c r="CL99" s="160"/>
      <c r="CM99" s="160"/>
      <c r="CN99" s="160"/>
      <c r="CO99" s="160"/>
    </row>
    <row r="100" spans="1:94" x14ac:dyDescent="0.25">
      <c r="A100" s="160"/>
      <c r="B100" s="160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  <c r="Y100" s="160"/>
      <c r="Z100" s="160"/>
      <c r="AA100" s="160"/>
      <c r="AB100" s="160"/>
      <c r="AC100" s="160"/>
      <c r="AD100" s="160"/>
      <c r="AE100" s="160"/>
      <c r="AF100" s="160"/>
      <c r="AG100" s="160"/>
      <c r="AH100" s="160"/>
      <c r="AI100" s="160"/>
      <c r="AJ100" s="160"/>
      <c r="AK100" s="160"/>
      <c r="AL100" s="160"/>
      <c r="AM100" s="160">
        <v>19.620999999999999</v>
      </c>
      <c r="AN100" s="160"/>
      <c r="AO100" s="160"/>
      <c r="AP100" s="160"/>
      <c r="AQ100" s="160"/>
      <c r="AR100" s="160"/>
      <c r="AS100" s="160"/>
      <c r="AT100" s="160"/>
      <c r="AU100" s="160"/>
      <c r="AV100" s="160"/>
      <c r="AW100" s="160"/>
      <c r="AX100" s="160"/>
      <c r="AY100" s="160"/>
      <c r="AZ100" s="160"/>
      <c r="BA100" s="160"/>
      <c r="BB100" s="160"/>
      <c r="BC100" s="160"/>
      <c r="BD100" s="160"/>
      <c r="BE100" s="160"/>
      <c r="BF100" s="160"/>
      <c r="BG100" s="160"/>
      <c r="BH100" s="160"/>
      <c r="BI100" s="160"/>
      <c r="BJ100" s="160"/>
      <c r="BK100" s="160"/>
      <c r="BL100" s="160"/>
      <c r="BM100" s="160"/>
      <c r="BN100" s="160"/>
      <c r="BO100" s="160"/>
      <c r="BP100" s="160"/>
      <c r="BQ100" s="160"/>
      <c r="BR100" s="160"/>
      <c r="BS100" s="160"/>
      <c r="BT100" s="160"/>
      <c r="BU100" s="160"/>
      <c r="BV100" s="160"/>
      <c r="BW100" s="160"/>
      <c r="BX100" s="160"/>
      <c r="BY100" s="160"/>
      <c r="BZ100" s="160"/>
      <c r="CA100" s="160"/>
      <c r="CB100" s="160"/>
      <c r="CC100" s="160"/>
      <c r="CD100" s="160"/>
      <c r="CE100" s="160"/>
      <c r="CF100" s="160"/>
      <c r="CG100" s="160"/>
      <c r="CH100" s="160"/>
      <c r="CI100" s="160"/>
      <c r="CJ100" s="160"/>
      <c r="CK100" s="160"/>
      <c r="CL100" s="160"/>
      <c r="CM100" s="160"/>
      <c r="CN100" s="160"/>
      <c r="CO100" s="160"/>
    </row>
    <row r="101" spans="1:94" x14ac:dyDescent="0.25">
      <c r="A101" s="160"/>
      <c r="B101" s="160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  <c r="Y101" s="160"/>
      <c r="Z101" s="160"/>
      <c r="AA101" s="160"/>
      <c r="AB101" s="160"/>
      <c r="AC101" s="160"/>
      <c r="AD101" s="160"/>
      <c r="AE101" s="160"/>
      <c r="AF101" s="160"/>
      <c r="AG101" s="160"/>
      <c r="AH101" s="160"/>
      <c r="AI101" s="160"/>
      <c r="AJ101" s="160"/>
      <c r="AK101" s="160"/>
      <c r="AL101" s="160"/>
      <c r="AM101" s="160">
        <v>18.927</v>
      </c>
      <c r="AN101" s="160"/>
      <c r="AO101" s="160"/>
      <c r="AP101" s="160"/>
      <c r="AQ101" s="160"/>
      <c r="AR101" s="160"/>
      <c r="AS101" s="160"/>
      <c r="AT101" s="160"/>
      <c r="AU101" s="160"/>
      <c r="AV101" s="160"/>
      <c r="AW101" s="160"/>
      <c r="AX101" s="160"/>
      <c r="AY101" s="160"/>
      <c r="AZ101" s="160"/>
      <c r="BA101" s="160"/>
      <c r="BB101" s="160"/>
      <c r="BC101" s="160"/>
      <c r="BD101" s="160"/>
      <c r="BE101" s="160"/>
      <c r="BF101" s="160"/>
      <c r="BG101" s="160"/>
      <c r="BH101" s="160"/>
      <c r="BI101" s="160"/>
      <c r="BJ101" s="160"/>
      <c r="BK101" s="160"/>
      <c r="BL101" s="160"/>
      <c r="BM101" s="160"/>
      <c r="BN101" s="160"/>
      <c r="BO101" s="160"/>
      <c r="BP101" s="160"/>
      <c r="BQ101" s="160"/>
      <c r="BR101" s="160"/>
      <c r="BS101" s="160"/>
      <c r="BT101" s="160"/>
      <c r="BU101" s="160"/>
      <c r="BV101" s="160"/>
      <c r="BW101" s="160"/>
      <c r="BX101" s="160"/>
      <c r="BY101" s="160"/>
      <c r="BZ101" s="160"/>
      <c r="CA101" s="160"/>
      <c r="CB101" s="160"/>
      <c r="CC101" s="160"/>
      <c r="CD101" s="160"/>
      <c r="CE101" s="160"/>
      <c r="CF101" s="160"/>
      <c r="CG101" s="160"/>
      <c r="CH101" s="160"/>
      <c r="CI101" s="160"/>
      <c r="CJ101" s="160"/>
      <c r="CK101" s="160"/>
      <c r="CL101" s="160"/>
      <c r="CM101" s="160"/>
      <c r="CN101" s="160"/>
      <c r="CO101" s="160"/>
    </row>
    <row r="102" spans="1:94" x14ac:dyDescent="0.25">
      <c r="A102" s="116">
        <v>6</v>
      </c>
      <c r="B102" s="116" t="s">
        <v>234</v>
      </c>
      <c r="C102" s="116" t="s">
        <v>228</v>
      </c>
      <c r="D102" s="160"/>
      <c r="E102" s="160">
        <v>-166.18588</v>
      </c>
      <c r="F102" s="160"/>
      <c r="G102" s="160">
        <f t="shared" ref="G102" si="45">G93-(G94+G95+G96+G97+G98+G99+G100+G101)</f>
        <v>419.89096999999998</v>
      </c>
      <c r="H102" s="160"/>
      <c r="I102" s="160">
        <f t="shared" ref="I102" si="46">I93-(I94+I95+I96+I97+I98+I99+I100+I101)</f>
        <v>516.98676</v>
      </c>
      <c r="J102" s="160"/>
      <c r="K102" s="160">
        <v>-148.69237000000001</v>
      </c>
      <c r="L102" s="160"/>
      <c r="M102" s="160">
        <f t="shared" ref="M102" si="47">M93-(M94+M95+M96+M97+M98+M99+M100+M101)</f>
        <v>1821.4664400000001</v>
      </c>
      <c r="N102" s="160"/>
      <c r="O102" s="160">
        <f t="shared" ref="O102" si="48">O93-(O94+O95+O96+O97+O98+O99+O100+O101)</f>
        <v>2571.7090699999999</v>
      </c>
      <c r="P102" s="160"/>
      <c r="Q102" s="160">
        <f t="shared" ref="Q102" si="49">Q93-(Q94+Q95+Q96+Q97+Q98+Q99+Q100+Q101)</f>
        <v>229.58345</v>
      </c>
      <c r="R102" s="160"/>
      <c r="S102" s="160">
        <f t="shared" ref="S102" si="50">S93-(S94+S95+S96+S97+S98+S99+S100+S101)</f>
        <v>542.55009000000007</v>
      </c>
      <c r="T102" s="160"/>
      <c r="U102" s="160">
        <f t="shared" ref="U102" si="51">U93-(U94+U95+U96+U97+U98+U99+U100+U101)</f>
        <v>1216.67021</v>
      </c>
      <c r="V102" s="160"/>
      <c r="W102" s="160">
        <f t="shared" ref="W102" si="52">W93-(W94+W95+W96+W97+W98+W99+W100+W101)</f>
        <v>1045.5981899999999</v>
      </c>
      <c r="X102" s="160"/>
      <c r="Y102" s="160">
        <f t="shared" ref="Y102" si="53">Y93-(Y94+Y95+Y96+Y97+Y98+Y99+Y100+Y101)</f>
        <v>910.76798000000008</v>
      </c>
      <c r="Z102" s="160"/>
      <c r="AA102" s="160">
        <f t="shared" ref="AA102" si="54">AA93-(AA94+AA95+AA96+AA97+AA98+AA99+AA100+AA101)</f>
        <v>226.71032000000002</v>
      </c>
      <c r="AB102" s="160"/>
      <c r="AC102" s="160">
        <f t="shared" ref="AC102" si="55">AC93-(AC94+AC95+AC96+AC97+AC98+AC99+AC100+AC101)</f>
        <v>591.60679999999991</v>
      </c>
      <c r="AD102" s="160"/>
      <c r="AE102" s="160">
        <f t="shared" ref="AE102" si="56">AE93-(AE94+AE95+AE96+AE97+AE98+AE99+AE100+AE101)</f>
        <v>348.15547000000004</v>
      </c>
      <c r="AF102" s="160"/>
      <c r="AG102" s="160">
        <f t="shared" ref="AG102" si="57">AG93-(AG94+AG95+AG96+AG97+AG98+AG99+AG100+AG101)</f>
        <v>380.49920000000003</v>
      </c>
      <c r="AH102" s="160"/>
      <c r="AI102" s="160">
        <v>-272.86356000000001</v>
      </c>
      <c r="AJ102" s="160"/>
      <c r="AK102" s="160">
        <f t="shared" ref="AK102" si="58">AK93-(AK94+AK95+AK96+AK97+AK98+AK99+AK100+AK101)</f>
        <v>857.50701000000004</v>
      </c>
      <c r="AL102" s="160"/>
      <c r="AM102" s="160">
        <f t="shared" ref="AM102" si="59">AM93-(AM94+AM95+AM96+AM97+AM98+AM99+AM100+AM101)</f>
        <v>2805.8839899999994</v>
      </c>
      <c r="AN102" s="160"/>
      <c r="AO102" s="160">
        <f t="shared" ref="AO102" si="60">AO93-(AO94+AO95+AO96+AO97+AO98+AO99+AO100+AO101)</f>
        <v>1330.0766100000001</v>
      </c>
      <c r="AP102" s="160"/>
      <c r="AQ102" s="160">
        <f t="shared" ref="AQ102" si="61">AQ93-(AQ94+AQ95+AQ96+AQ97+AQ98+AQ99+AQ100+AQ101)</f>
        <v>286.96929000000006</v>
      </c>
      <c r="AR102" s="160"/>
      <c r="AS102" s="160">
        <f t="shared" ref="AS102" si="62">AS93-(AS94+AS95+AS96+AS97+AS98+AS99+AS100+AS101)</f>
        <v>212.5951</v>
      </c>
      <c r="AT102" s="160"/>
      <c r="AU102" s="160">
        <f t="shared" ref="AU102" si="63">AU93-(AU94+AU95+AU96+AU97+AU98+AU99+AU100+AU101)</f>
        <v>331.18385000000001</v>
      </c>
      <c r="AV102" s="160"/>
      <c r="AW102" s="160">
        <f t="shared" ref="AW102" si="64">AW93-(AW94+AW95+AW96+AW97+AW98+AW99+AW100+AW101)</f>
        <v>-375.68555000000009</v>
      </c>
      <c r="AX102" s="160"/>
      <c r="AY102" s="160">
        <f t="shared" ref="AY102" si="65">AY93-(AY94+AY95+AY96+AY97+AY98+AY99+AY100+AY101)</f>
        <v>465.08344</v>
      </c>
      <c r="AZ102" s="160"/>
      <c r="BA102" s="160">
        <f t="shared" ref="BA102" si="66">BA93-(BA94+BA95+BA96+BA97+BA98+BA99+BA100+BA101)</f>
        <v>1711.4146499999999</v>
      </c>
      <c r="BB102" s="160"/>
      <c r="BC102" s="160">
        <f t="shared" ref="BC102" si="67">BC93-(BC94+BC95+BC96+BC97+BC98+BC99+BC100+BC101)</f>
        <v>972.51614999999993</v>
      </c>
      <c r="BD102" s="160"/>
      <c r="BE102" s="160">
        <f t="shared" ref="BE102" si="68">BE93-(BE94+BE95+BE96+BE97+BE98+BE99+BE100+BE101)</f>
        <v>1728.3978</v>
      </c>
      <c r="BF102" s="160"/>
      <c r="BG102" s="160">
        <f t="shared" ref="BG102" si="69">BG93-(BG94+BG95+BG96+BG97+BG98+BG99+BG100+BG101)</f>
        <v>-241.08110000000002</v>
      </c>
      <c r="BH102" s="160"/>
      <c r="BI102" s="160">
        <f t="shared" ref="BI102" si="70">BI93-(BI94+BI95+BI96+BI97+BI98+BI99+BI100+BI101)</f>
        <v>227.72022000000001</v>
      </c>
      <c r="BJ102" s="160"/>
      <c r="BK102" s="160">
        <f t="shared" ref="BK102" si="71">BK93-(BK94+BK95+BK96+BK97+BK98+BK99+BK100+BK101)</f>
        <v>182.94977</v>
      </c>
      <c r="BL102" s="160"/>
      <c r="BM102" s="160">
        <f t="shared" ref="BM102" si="72">BM93-(BM94+BM95+BM96+BM97+BM98+BM99+BM100+BM101)</f>
        <v>56.159930000000003</v>
      </c>
      <c r="BN102" s="160"/>
      <c r="BO102" s="160">
        <v>-309.13342999999998</v>
      </c>
      <c r="BP102" s="160"/>
      <c r="BQ102" s="160">
        <f t="shared" ref="BQ102" si="73">BQ93-(BQ94+BQ95+BQ96+BQ97+BQ98+BQ99+BQ100+BQ101)</f>
        <v>124.96601</v>
      </c>
      <c r="BR102" s="160"/>
      <c r="BS102" s="160">
        <f t="shared" ref="BS102" si="74">BS93-(BS94+BS95+BS96+BS97+BS98+BS99+BS100+BS101)</f>
        <v>-321.84096999999997</v>
      </c>
      <c r="BT102" s="160"/>
      <c r="BU102" s="160">
        <v>-833.47771</v>
      </c>
      <c r="BV102" s="160"/>
      <c r="BW102" s="160">
        <f t="shared" ref="BW102" si="75">BW93-(BW94+BW95+BW96+BW97+BW98+BW99+BW100+BW101)</f>
        <v>17.838439999999999</v>
      </c>
      <c r="BX102" s="160"/>
      <c r="BY102" s="160">
        <f t="shared" ref="BY102" si="76">BY93-(BY94+BY95+BY96+BY97+BY98+BY99+BY100+BY101)</f>
        <v>147.05635000000001</v>
      </c>
      <c r="BZ102" s="160"/>
      <c r="CA102" s="160">
        <v>-408.91102000000001</v>
      </c>
      <c r="CB102" s="160"/>
      <c r="CC102" s="160">
        <f t="shared" ref="CC102" si="77">CC93-(CC94+CC95+CC96+CC97+CC98+CC99+CC100+CC101)</f>
        <v>50.090450000000004</v>
      </c>
      <c r="CD102" s="160"/>
      <c r="CE102" s="160">
        <f t="shared" ref="CE102" si="78">CE93-(CE94+CE95+CE96+CE97+CE98+CE99+CE100+CE101)</f>
        <v>564.06384000000003</v>
      </c>
      <c r="CF102" s="160"/>
      <c r="CG102" s="160">
        <v>-0.40919</v>
      </c>
      <c r="CH102" s="160"/>
      <c r="CI102" s="160">
        <f t="shared" ref="CI102" si="79">CI93-(CI94+CI95+CI96+CI97+CI98+CI99+CI100+CI101)</f>
        <v>-908.70156000000009</v>
      </c>
      <c r="CJ102" s="160"/>
      <c r="CK102" s="160">
        <v>-244.75734</v>
      </c>
      <c r="CL102" s="160"/>
      <c r="CM102" s="160">
        <f t="shared" ref="CM102" si="80">CM93-(CM94+CM95+CM96+CM97+CM98+CM99+CM100+CM101)</f>
        <v>1556.3690099999999</v>
      </c>
      <c r="CN102" s="160"/>
      <c r="CO102" s="160">
        <f t="shared" ref="CO102" si="81">CO93-(CO94+CO95+CO96+CO97+CO98+CO99+CO100+CO101)</f>
        <v>-684.23398999999995</v>
      </c>
    </row>
    <row r="103" spans="1:94" x14ac:dyDescent="0.25">
      <c r="A103" s="116">
        <v>7</v>
      </c>
      <c r="B103" s="166" t="s">
        <v>239</v>
      </c>
      <c r="C103" s="116" t="s">
        <v>228</v>
      </c>
      <c r="D103" s="160"/>
      <c r="E103" s="168">
        <f t="shared" ref="E103:G103" si="82">E102-E82</f>
        <v>-403.10188000000005</v>
      </c>
      <c r="F103" s="168"/>
      <c r="G103" s="168">
        <f t="shared" si="82"/>
        <v>94.033969999999954</v>
      </c>
      <c r="H103" s="160"/>
      <c r="I103" s="168">
        <f t="shared" ref="I103:K103" si="83">I102-I82</f>
        <v>316.96375999999998</v>
      </c>
      <c r="J103" s="160"/>
      <c r="K103" s="168">
        <f t="shared" si="83"/>
        <v>-446.42837000000009</v>
      </c>
      <c r="L103" s="160"/>
      <c r="M103" s="168">
        <f t="shared" ref="M103" si="84">M102-M82</f>
        <v>1736.2854400000001</v>
      </c>
      <c r="N103" s="160"/>
      <c r="O103" s="168">
        <f t="shared" ref="O103" si="85">O102-O82</f>
        <v>2208.2860700000001</v>
      </c>
      <c r="P103" s="160"/>
      <c r="Q103" s="168">
        <f t="shared" ref="Q103" si="86">Q102-Q82</f>
        <v>207.05844999999999</v>
      </c>
      <c r="R103" s="160"/>
      <c r="S103" s="168">
        <f t="shared" ref="S103" si="87">S102-S82</f>
        <v>348.51209000000006</v>
      </c>
      <c r="T103" s="160"/>
      <c r="U103" s="168">
        <f t="shared" ref="U103" si="88">U102-U82</f>
        <v>1198.99621</v>
      </c>
      <c r="V103" s="160"/>
      <c r="W103" s="168">
        <f t="shared" ref="W103" si="89">W102-W82</f>
        <v>939.47018999999989</v>
      </c>
      <c r="X103" s="160"/>
      <c r="Y103" s="168">
        <f t="shared" ref="Y103" si="90">Y102-Y82</f>
        <v>321.95198000000005</v>
      </c>
      <c r="Z103" s="160"/>
      <c r="AA103" s="168">
        <f t="shared" ref="AA103" si="91">AA102-AA82</f>
        <v>146.30232000000001</v>
      </c>
      <c r="AB103" s="160"/>
      <c r="AC103" s="168">
        <f t="shared" ref="AC103" si="92">AC102-AC82</f>
        <v>517.84179999999992</v>
      </c>
      <c r="AD103" s="160"/>
      <c r="AE103" s="168">
        <f t="shared" ref="AE103" si="93">AE102-AE82</f>
        <v>260.00587000000002</v>
      </c>
      <c r="AF103" s="160"/>
      <c r="AG103" s="168">
        <f t="shared" ref="AG103:AI103" si="94">AG102-AG82</f>
        <v>156.53320000000002</v>
      </c>
      <c r="AH103" s="160"/>
      <c r="AI103" s="168">
        <f t="shared" si="94"/>
        <v>-320.98556000000002</v>
      </c>
      <c r="AJ103" s="160"/>
      <c r="AK103" s="168">
        <f t="shared" ref="AK103" si="95">AK102-AK82</f>
        <v>825.42201</v>
      </c>
      <c r="AL103" s="160"/>
      <c r="AM103" s="168">
        <f t="shared" ref="AM103" si="96">AM102-AM82</f>
        <v>1962.9719899999991</v>
      </c>
      <c r="AN103" s="160"/>
      <c r="AO103" s="168">
        <f t="shared" ref="AO103" si="97">AO102-AO82</f>
        <v>1003.7876100000001</v>
      </c>
      <c r="AP103" s="160"/>
      <c r="AQ103" s="168">
        <f t="shared" ref="AQ103" si="98">AQ102-AQ82</f>
        <v>224.62129000000004</v>
      </c>
      <c r="AR103" s="160"/>
      <c r="AS103" s="168">
        <f t="shared" ref="AS103" si="99">AS102-AS82</f>
        <v>38.277100000000019</v>
      </c>
      <c r="AT103" s="160"/>
      <c r="AU103" s="168">
        <f t="shared" ref="AU103" si="100">AU102-AU82</f>
        <v>-174.08914999999996</v>
      </c>
      <c r="AV103" s="160"/>
      <c r="AW103" s="170">
        <v>-339.61567000000002</v>
      </c>
      <c r="AX103" s="160"/>
      <c r="AY103" s="168">
        <f t="shared" ref="AY103" si="101">AY102-AY82</f>
        <v>-70.306560000000104</v>
      </c>
      <c r="AZ103" s="160"/>
      <c r="BA103" s="168">
        <f t="shared" ref="BA103" si="102">BA102-BA82</f>
        <v>1549.0606499999999</v>
      </c>
      <c r="BB103" s="160"/>
      <c r="BC103" s="168">
        <f t="shared" ref="BC103" si="103">BC102-BC82</f>
        <v>867.19314999999995</v>
      </c>
      <c r="BD103" s="160"/>
      <c r="BE103" s="168">
        <f t="shared" ref="BE103" si="104">BE102-BE82</f>
        <v>1476.4158</v>
      </c>
      <c r="BF103" s="160"/>
      <c r="BG103" s="168">
        <f t="shared" ref="BG103" si="105">BG102-BG82</f>
        <v>-720.35710000000006</v>
      </c>
      <c r="BH103" s="160"/>
      <c r="BI103" s="168">
        <f t="shared" ref="BI103" si="106">BI102-BI82</f>
        <v>-383.50577999999996</v>
      </c>
      <c r="BJ103" s="160"/>
      <c r="BK103" s="168">
        <f t="shared" ref="BK103" si="107">BK102-BK82</f>
        <v>153.65477000000001</v>
      </c>
      <c r="BL103" s="160"/>
      <c r="BM103" s="168">
        <f t="shared" ref="BM103:CO103" si="108">BM102-BM82</f>
        <v>-171.81007</v>
      </c>
      <c r="BN103" s="160"/>
      <c r="BO103" s="168">
        <f t="shared" si="108"/>
        <v>-335.14943</v>
      </c>
      <c r="BP103" s="160"/>
      <c r="BQ103" s="168">
        <f t="shared" si="108"/>
        <v>30.630009999999999</v>
      </c>
      <c r="BR103" s="160"/>
      <c r="BS103" s="168">
        <f t="shared" si="108"/>
        <v>-379.65796999999998</v>
      </c>
      <c r="BT103" s="160"/>
      <c r="BU103" s="168">
        <f t="shared" si="108"/>
        <v>-933.81570999999997</v>
      </c>
      <c r="BV103" s="160"/>
      <c r="BW103" s="168">
        <f t="shared" si="108"/>
        <v>-177.27456000000004</v>
      </c>
      <c r="BX103" s="160"/>
      <c r="BY103" s="168">
        <f t="shared" si="108"/>
        <v>-144.47665000000001</v>
      </c>
      <c r="BZ103" s="160"/>
      <c r="CA103" s="168">
        <f t="shared" si="108"/>
        <v>-1044.96002</v>
      </c>
      <c r="CB103" s="160"/>
      <c r="CC103" s="168">
        <f t="shared" si="108"/>
        <v>-157.64754999999997</v>
      </c>
      <c r="CD103" s="160"/>
      <c r="CE103" s="168">
        <f t="shared" si="108"/>
        <v>159.82584000000003</v>
      </c>
      <c r="CF103" s="160"/>
      <c r="CG103" s="168">
        <f t="shared" si="108"/>
        <v>-210.35719</v>
      </c>
      <c r="CH103" s="160"/>
      <c r="CI103" s="168">
        <f t="shared" si="108"/>
        <v>-1009.0665600000001</v>
      </c>
      <c r="CJ103" s="160"/>
      <c r="CK103" s="168">
        <f t="shared" si="108"/>
        <v>-289.20634000000001</v>
      </c>
      <c r="CL103" s="160"/>
      <c r="CM103" s="168">
        <f t="shared" si="108"/>
        <v>1379.50001</v>
      </c>
      <c r="CN103" s="160"/>
      <c r="CO103" s="168">
        <f t="shared" si="108"/>
        <v>-767.82098999999994</v>
      </c>
    </row>
    <row r="104" spans="1:94" x14ac:dyDescent="0.25">
      <c r="A104" s="116">
        <v>8</v>
      </c>
      <c r="B104" s="116" t="s">
        <v>240</v>
      </c>
      <c r="C104" s="160"/>
      <c r="D104" s="160"/>
      <c r="E104" s="160">
        <f>1605.42*6.31*12*0.9/1000</f>
        <v>109.40616215999999</v>
      </c>
      <c r="F104" s="160"/>
      <c r="G104" s="160">
        <f>2385.6*6.32*12*0.9/1000</f>
        <v>162.83151359999999</v>
      </c>
      <c r="H104" s="160"/>
      <c r="I104" s="160">
        <f>5205.11*6.31*12*0.9/1000</f>
        <v>354.71783627999997</v>
      </c>
      <c r="J104" s="160"/>
      <c r="K104" s="160">
        <f>3879.2*6.31*12*0.9/1000</f>
        <v>264.3597216</v>
      </c>
      <c r="L104" s="160"/>
      <c r="M104" s="160">
        <f>5875.5*6.31*12*0.9/1000</f>
        <v>400.40357400000005</v>
      </c>
      <c r="N104" s="160"/>
      <c r="O104" s="160">
        <f>9398.9*6.31*12*0.9/1000</f>
        <v>640.51623719999986</v>
      </c>
      <c r="P104" s="160"/>
      <c r="Q104" s="160">
        <f>4173.97*6.31*12*0.9/1000</f>
        <v>284.44770756000003</v>
      </c>
      <c r="R104" s="160"/>
      <c r="S104" s="160">
        <f>2762.07*6.31*12*0.9/1000</f>
        <v>188.22954636000003</v>
      </c>
      <c r="T104" s="160"/>
      <c r="U104" s="160">
        <f>4399.64*6.31*12*0.9/1000</f>
        <v>299.82666672000005</v>
      </c>
      <c r="V104" s="160"/>
      <c r="W104" s="160">
        <f>4161.42*6.31*12*0.9/1000</f>
        <v>283.59245016</v>
      </c>
      <c r="X104" s="160"/>
      <c r="Y104" s="160">
        <f>4167.87*6.31*12*0.9/1000</f>
        <v>284.03200476000001</v>
      </c>
      <c r="Z104" s="160"/>
      <c r="AA104" s="168">
        <f>4147.16*6.31*12*0.9/1000</f>
        <v>282.62065967999996</v>
      </c>
      <c r="AB104" s="160"/>
      <c r="AC104" s="168">
        <f>4151.17*6.31*12*0.9/1000</f>
        <v>282.89393315999996</v>
      </c>
      <c r="AD104" s="160"/>
      <c r="AE104" s="160">
        <f>4133.46*6.31*12*0.9/1000</f>
        <v>281.68703207999999</v>
      </c>
      <c r="AF104" s="160"/>
      <c r="AG104" s="160">
        <f>4163.71*6.31*12*0.9/1000</f>
        <v>283.74850907999996</v>
      </c>
      <c r="AH104" s="160"/>
      <c r="AI104" s="160">
        <f>4116.53*6.31*12*0.9/1000</f>
        <v>280.53328643999998</v>
      </c>
      <c r="AJ104" s="160"/>
      <c r="AK104" s="160">
        <f>4372.06*6.31*12*0.9/1000</f>
        <v>297.94714488</v>
      </c>
      <c r="AL104" s="160"/>
      <c r="AM104" s="160">
        <f>11981.5*6.31*12*0.9/1000</f>
        <v>816.51526200000001</v>
      </c>
      <c r="AN104" s="160"/>
      <c r="AO104" s="160">
        <f>9024.5*6.31*12*0.9/1000</f>
        <v>615.00162599999999</v>
      </c>
      <c r="AP104" s="160"/>
      <c r="AQ104" s="160">
        <f>4136.55*6.31*12*0.9/1000</f>
        <v>281.89760940000002</v>
      </c>
      <c r="AR104" s="160"/>
      <c r="AS104" s="160">
        <f>1581.1*6.31*12*0.9/1000</f>
        <v>107.74880279999998</v>
      </c>
      <c r="AT104" s="160"/>
      <c r="AU104" s="160">
        <f>2022.47*6.31*12*0.9/1000</f>
        <v>137.82728555999998</v>
      </c>
      <c r="AV104" s="160"/>
      <c r="AW104" s="168">
        <f>2300.7*6.31*12*0.9/1000</f>
        <v>156.78810359999997</v>
      </c>
      <c r="AX104" s="168"/>
      <c r="AY104" s="168">
        <f>4280.99*6.31*12*0.9/1000</f>
        <v>291.74090651999995</v>
      </c>
      <c r="AZ104" s="160"/>
      <c r="BA104" s="168">
        <f>6183.7*6.31*12*0.9/1000</f>
        <v>421.40678759999997</v>
      </c>
      <c r="BB104" s="160"/>
      <c r="BC104" s="168">
        <f>5858.8*6.31*12*0.9/1000</f>
        <v>399.2655024</v>
      </c>
      <c r="BD104" s="168"/>
      <c r="BE104" s="168">
        <f>6072.7*6.31*12*0.9/1000</f>
        <v>413.84235959999995</v>
      </c>
      <c r="BF104" s="160"/>
      <c r="BG104" s="168">
        <f>1566.8*6.31*12*0.9/1000</f>
        <v>106.77428639999999</v>
      </c>
      <c r="BH104" s="160"/>
      <c r="BI104" s="168">
        <f>5336.6*6.31*12*0.9/1000</f>
        <v>363.6786168000001</v>
      </c>
      <c r="BJ104" s="160"/>
      <c r="BK104" s="168">
        <f>1796.4*6.31*12*0.9/1000</f>
        <v>122.42106720000001</v>
      </c>
      <c r="BL104" s="160"/>
      <c r="BM104" s="168">
        <f>1869.3*6.31*12*0.9/1000</f>
        <v>127.38905640000002</v>
      </c>
      <c r="BN104" s="160"/>
      <c r="BO104" s="168">
        <f>2195.7*6.31*12*0.9/1000</f>
        <v>149.6325636</v>
      </c>
      <c r="BP104" s="160"/>
      <c r="BQ104" s="168">
        <f>2024.6*6.31*12*0.9/1000</f>
        <v>137.97244080000002</v>
      </c>
      <c r="BR104" s="160"/>
      <c r="BS104" s="168">
        <f>2377.9*6.31*12*0.9/1000</f>
        <v>162.04912919999998</v>
      </c>
      <c r="BT104" s="160"/>
      <c r="BU104" s="168">
        <f>2303.3*6.31*12*0.9/1000</f>
        <v>156.96528839999999</v>
      </c>
      <c r="BV104" s="160"/>
      <c r="BW104" s="168">
        <f>844.1*6.31*12*0.9/1000</f>
        <v>57.523726799999999</v>
      </c>
      <c r="BX104" s="160"/>
      <c r="BY104" s="160">
        <f>2731.73*6.31*12*0.9/1000</f>
        <v>186.16193604</v>
      </c>
      <c r="BZ104" s="160"/>
      <c r="CA104" s="168">
        <f>4890.9*6.31*12*0.9/1000</f>
        <v>333.30505319999992</v>
      </c>
      <c r="CB104" s="160"/>
      <c r="CC104" s="160">
        <f>1611.5*6.31*12*0.9/1000</f>
        <v>109.82050199999999</v>
      </c>
      <c r="CD104" s="160"/>
      <c r="CE104" s="160">
        <f>2507.69*6.31*12*0.9/1000</f>
        <v>170.89405812000001</v>
      </c>
      <c r="CF104" s="160"/>
      <c r="CG104" s="160">
        <f>2763.39*6.31*12*0.9/1000</f>
        <v>188.31950171999998</v>
      </c>
      <c r="CH104" s="160"/>
      <c r="CI104" s="160">
        <f>1897.61*6.31*12*0.9/1000</f>
        <v>129.31832628000001</v>
      </c>
      <c r="CJ104" s="160"/>
      <c r="CK104" s="160">
        <f>2532*6.31*12*0.9/1000</f>
        <v>172.55073599999997</v>
      </c>
      <c r="CL104" s="160"/>
      <c r="CM104" s="160">
        <f>6575.5*6.31*12*0.9/1000</f>
        <v>448.10717399999999</v>
      </c>
      <c r="CN104" s="160"/>
      <c r="CO104" s="160">
        <f>1892.18*6.31*12*0.9/1000</f>
        <v>128.94828264</v>
      </c>
    </row>
    <row r="105" spans="1:94" x14ac:dyDescent="0.25">
      <c r="A105" s="116">
        <v>9</v>
      </c>
      <c r="B105" s="166" t="s">
        <v>241</v>
      </c>
      <c r="C105" s="160"/>
      <c r="D105" s="160"/>
      <c r="E105" s="168">
        <f>E103+E104</f>
        <v>-293.69571784000004</v>
      </c>
      <c r="F105" s="160"/>
      <c r="G105" s="168">
        <f>G103+G104</f>
        <v>256.86548359999995</v>
      </c>
      <c r="H105" s="160"/>
      <c r="I105" s="168">
        <f>I103+I104</f>
        <v>671.68159627999989</v>
      </c>
      <c r="J105" s="160"/>
      <c r="K105" s="168">
        <f>K103+K104</f>
        <v>-182.06864840000009</v>
      </c>
      <c r="L105" s="160"/>
      <c r="M105" s="168">
        <f>M103+M104</f>
        <v>2136.689014</v>
      </c>
      <c r="N105" s="160"/>
      <c r="O105" s="168">
        <f>O103+O104</f>
        <v>2848.8023072000001</v>
      </c>
      <c r="P105" s="160"/>
      <c r="Q105" s="168">
        <f>Q103+Q104</f>
        <v>491.50615756000002</v>
      </c>
      <c r="R105" s="160"/>
      <c r="S105" s="168">
        <f>S103+S104</f>
        <v>536.74163636000003</v>
      </c>
      <c r="T105" s="160"/>
      <c r="U105" s="168">
        <f>U103+U104</f>
        <v>1498.8228767200001</v>
      </c>
      <c r="V105" s="160"/>
      <c r="W105" s="168">
        <f>W104+W103</f>
        <v>1223.0626401599998</v>
      </c>
      <c r="X105" s="160"/>
      <c r="Y105" s="168">
        <f>Y103+Y104</f>
        <v>605.98398476000011</v>
      </c>
      <c r="Z105" s="160"/>
      <c r="AA105" s="168">
        <f>AA103+AA104</f>
        <v>428.92297967999997</v>
      </c>
      <c r="AB105" s="160"/>
      <c r="AC105" s="168">
        <f>AC104+AC103</f>
        <v>800.73573315999988</v>
      </c>
      <c r="AD105" s="160"/>
      <c r="AE105" s="168">
        <f>AE103+AE104</f>
        <v>541.69290208000007</v>
      </c>
      <c r="AF105" s="160"/>
      <c r="AG105" s="168">
        <f>AG103+AG104</f>
        <v>440.28170907999998</v>
      </c>
      <c r="AH105" s="160"/>
      <c r="AI105" s="168">
        <f>AI103+AI104</f>
        <v>-40.452273560000037</v>
      </c>
      <c r="AJ105" s="160"/>
      <c r="AK105" s="168">
        <f>AK103+AK104</f>
        <v>1123.36915488</v>
      </c>
      <c r="AL105" s="160"/>
      <c r="AM105" s="168">
        <f>AM103+AM104</f>
        <v>2779.487251999999</v>
      </c>
      <c r="AN105" s="160"/>
      <c r="AO105" s="168">
        <f>AO103+AO104</f>
        <v>1618.7892360000001</v>
      </c>
      <c r="AP105" s="160"/>
      <c r="AQ105" s="168">
        <f>AQ103+AQ104</f>
        <v>506.51889940000007</v>
      </c>
      <c r="AR105" s="160"/>
      <c r="AS105" s="168">
        <f>AS103+AS104</f>
        <v>146.02590279999998</v>
      </c>
      <c r="AT105" s="160"/>
      <c r="AU105" s="168">
        <f>AU103+AU104</f>
        <v>-36.261864439999982</v>
      </c>
      <c r="AV105" s="160"/>
      <c r="AW105" s="168">
        <f>AW103+AW104</f>
        <v>-182.82756640000005</v>
      </c>
      <c r="AX105" s="160"/>
      <c r="AY105" s="168">
        <f>AY103+AY104</f>
        <v>221.43434651999985</v>
      </c>
      <c r="AZ105" s="160"/>
      <c r="BA105" s="168">
        <f>BA103+BA104</f>
        <v>1970.4674375999998</v>
      </c>
      <c r="BB105" s="160"/>
      <c r="BC105" s="168">
        <f>BC103+BC104</f>
        <v>1266.4586523999999</v>
      </c>
      <c r="BD105" s="160"/>
      <c r="BE105" s="168">
        <f>BE103+BE104</f>
        <v>1890.2581596</v>
      </c>
      <c r="BF105" s="160"/>
      <c r="BG105" s="168">
        <f>BG103+BG104</f>
        <v>-613.58281360000001</v>
      </c>
      <c r="BH105" s="160"/>
      <c r="BI105" s="168">
        <f>BI103+BI104</f>
        <v>-19.827163199999859</v>
      </c>
      <c r="BJ105" s="160"/>
      <c r="BK105" s="168">
        <f>BK103+BK104</f>
        <v>276.07583720000002</v>
      </c>
      <c r="BL105" s="160"/>
      <c r="BM105" s="168">
        <f>BM103+BM104</f>
        <v>-44.421013599999981</v>
      </c>
      <c r="BN105" s="160"/>
      <c r="BO105" s="168">
        <f>BO103+BO104</f>
        <v>-185.5168664</v>
      </c>
      <c r="BP105" s="160"/>
      <c r="BQ105" s="168">
        <f>BQ103+BQ104</f>
        <v>168.60245080000001</v>
      </c>
      <c r="BR105" s="160"/>
      <c r="BS105" s="168">
        <f>BS103+BS104</f>
        <v>-217.6088408</v>
      </c>
      <c r="BT105" s="160"/>
      <c r="BU105" s="168">
        <f>BU103+BU104</f>
        <v>-776.8504216</v>
      </c>
      <c r="BV105" s="160"/>
      <c r="BW105" s="168">
        <f>BW103+BW104</f>
        <v>-119.75083320000005</v>
      </c>
      <c r="BX105" s="160"/>
      <c r="BY105" s="168">
        <f>BY103+BY104</f>
        <v>41.685286039999994</v>
      </c>
      <c r="BZ105" s="160"/>
      <c r="CA105" s="168">
        <f>CA103+CA104</f>
        <v>-711.65496680000001</v>
      </c>
      <c r="CB105" s="160"/>
      <c r="CC105" s="168">
        <f>CC103+CC104</f>
        <v>-47.827047999999976</v>
      </c>
      <c r="CD105" s="160"/>
      <c r="CE105" s="168">
        <f>CE103+CE104</f>
        <v>330.71989812000004</v>
      </c>
      <c r="CF105" s="160"/>
      <c r="CG105" s="168">
        <f>CG104+CG103</f>
        <v>-22.037688280000026</v>
      </c>
      <c r="CH105" s="160"/>
      <c r="CI105" s="168">
        <f>CI103+CI104</f>
        <v>-879.74823372000014</v>
      </c>
      <c r="CJ105" s="160"/>
      <c r="CK105" s="168">
        <f>CK103+CK104</f>
        <v>-116.65560400000004</v>
      </c>
      <c r="CL105" s="160"/>
      <c r="CM105" s="168">
        <f>CM103+CM104</f>
        <v>1827.607184</v>
      </c>
      <c r="CN105" s="160"/>
      <c r="CO105" s="168">
        <f>CO103+CO104</f>
        <v>-638.87270735999994</v>
      </c>
      <c r="CP105" s="175"/>
    </row>
    <row r="107" spans="1:94" x14ac:dyDescent="0.25">
      <c r="E107" s="175">
        <f>E105+G105+I105+K105+M105+O105+Q105+S105+U105+W105+Y105+AA105+AC105+AE105+AG105+AI105+AK105+AM105+AO105+AQ105+AS105+AU105+AW105+AY105+BA105+BC105+BE105+BG105+BI105+BK105+BM105+BO105+BQ105+BS105+BU105+BW105+BY105+CA105+CC105+CE105+CG105+CI105+CK105+CM105+CO105</f>
        <v>21519.628446800005</v>
      </c>
    </row>
  </sheetData>
  <mergeCells count="162">
    <mergeCell ref="A6:C7"/>
    <mergeCell ref="CQ26:CQ27"/>
    <mergeCell ref="CP26:CP27"/>
    <mergeCell ref="CN84:CO84"/>
    <mergeCell ref="BX84:BY84"/>
    <mergeCell ref="BZ84:CA84"/>
    <mergeCell ref="CB84:CC84"/>
    <mergeCell ref="CD84:CE84"/>
    <mergeCell ref="CF84:CG84"/>
    <mergeCell ref="CH84:CI84"/>
    <mergeCell ref="CJ84:CK84"/>
    <mergeCell ref="A84:C84"/>
    <mergeCell ref="CL84:CM84"/>
    <mergeCell ref="BF84:BG84"/>
    <mergeCell ref="BH84:BI84"/>
    <mergeCell ref="BJ84:BK84"/>
    <mergeCell ref="BL84:BM84"/>
    <mergeCell ref="BN84:BO84"/>
    <mergeCell ref="BP84:BQ84"/>
    <mergeCell ref="BR84:BS84"/>
    <mergeCell ref="BT84:BU84"/>
    <mergeCell ref="BV84:BW84"/>
    <mergeCell ref="AN84:AO84"/>
    <mergeCell ref="AP84:AQ84"/>
    <mergeCell ref="AR84:AS84"/>
    <mergeCell ref="AT84:AU84"/>
    <mergeCell ref="AV84:AW84"/>
    <mergeCell ref="AX84:AY84"/>
    <mergeCell ref="AZ84:BA84"/>
    <mergeCell ref="BB84:BC84"/>
    <mergeCell ref="BD84:BE84"/>
    <mergeCell ref="V84:W84"/>
    <mergeCell ref="X84:Y84"/>
    <mergeCell ref="Z84:AA84"/>
    <mergeCell ref="AB84:AC84"/>
    <mergeCell ref="AD84:AE84"/>
    <mergeCell ref="AF84:AG84"/>
    <mergeCell ref="AH84:AI84"/>
    <mergeCell ref="AJ84:AK84"/>
    <mergeCell ref="AL84:AM84"/>
    <mergeCell ref="D84:E84"/>
    <mergeCell ref="F84:G84"/>
    <mergeCell ref="H84:I84"/>
    <mergeCell ref="J84:K84"/>
    <mergeCell ref="L84:M84"/>
    <mergeCell ref="N84:O84"/>
    <mergeCell ref="P84:Q84"/>
    <mergeCell ref="R84:S84"/>
    <mergeCell ref="T84:U84"/>
    <mergeCell ref="C8:C11"/>
    <mergeCell ref="B8:B11"/>
    <mergeCell ref="A8:A11"/>
    <mergeCell ref="D8:CO9"/>
    <mergeCell ref="P10:Q10"/>
    <mergeCell ref="R10:S10"/>
    <mergeCell ref="T10:U10"/>
    <mergeCell ref="V10:W10"/>
    <mergeCell ref="X10:Y10"/>
    <mergeCell ref="Z10:AA10"/>
    <mergeCell ref="AB10:AC10"/>
    <mergeCell ref="F10:G10"/>
    <mergeCell ref="H10:I10"/>
    <mergeCell ref="J10:K10"/>
    <mergeCell ref="L10:M10"/>
    <mergeCell ref="N10:O10"/>
    <mergeCell ref="BL10:BM10"/>
    <mergeCell ref="BN10:BO10"/>
    <mergeCell ref="BP10:BQ10"/>
    <mergeCell ref="BR10:BS10"/>
    <mergeCell ref="BT10:BU10"/>
    <mergeCell ref="BV10:BW10"/>
    <mergeCell ref="BX10:BY10"/>
    <mergeCell ref="BZ10:CA10"/>
    <mergeCell ref="A13:A14"/>
    <mergeCell ref="B13:B14"/>
    <mergeCell ref="A15:A16"/>
    <mergeCell ref="B15:B16"/>
    <mergeCell ref="A17:A18"/>
    <mergeCell ref="B17:B18"/>
    <mergeCell ref="A19:A20"/>
    <mergeCell ref="B19:B20"/>
    <mergeCell ref="A21:A22"/>
    <mergeCell ref="B21:B22"/>
    <mergeCell ref="A23:A24"/>
    <mergeCell ref="B23:B24"/>
    <mergeCell ref="A26:A27"/>
    <mergeCell ref="B26:B27"/>
    <mergeCell ref="A28:A29"/>
    <mergeCell ref="B28:B29"/>
    <mergeCell ref="A30:A31"/>
    <mergeCell ref="B30:B31"/>
    <mergeCell ref="A32:A33"/>
    <mergeCell ref="B32:B33"/>
    <mergeCell ref="B67:B68"/>
    <mergeCell ref="A69:A70"/>
    <mergeCell ref="B69:B70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48:A49"/>
    <mergeCell ref="B48:B49"/>
    <mergeCell ref="A50:A51"/>
    <mergeCell ref="B50:B51"/>
    <mergeCell ref="A78:A79"/>
    <mergeCell ref="B78:B79"/>
    <mergeCell ref="A71:A72"/>
    <mergeCell ref="B71:B72"/>
    <mergeCell ref="A74:A75"/>
    <mergeCell ref="B74:B75"/>
    <mergeCell ref="A76:A77"/>
    <mergeCell ref="B76:B77"/>
    <mergeCell ref="D10:E10"/>
    <mergeCell ref="A52:A53"/>
    <mergeCell ref="B52:B53"/>
    <mergeCell ref="A54:A55"/>
    <mergeCell ref="B54:B55"/>
    <mergeCell ref="A56:A57"/>
    <mergeCell ref="B56:B57"/>
    <mergeCell ref="A58:A59"/>
    <mergeCell ref="B58:B59"/>
    <mergeCell ref="A61:A62"/>
    <mergeCell ref="B61:B62"/>
    <mergeCell ref="A63:A64"/>
    <mergeCell ref="B63:B64"/>
    <mergeCell ref="A65:A66"/>
    <mergeCell ref="B65:B66"/>
    <mergeCell ref="A67:A68"/>
    <mergeCell ref="CB10:CC10"/>
    <mergeCell ref="CD10:CE10"/>
    <mergeCell ref="CF10:CG10"/>
    <mergeCell ref="CH10:CI10"/>
    <mergeCell ref="CJ10:CK10"/>
    <mergeCell ref="CL10:CM10"/>
    <mergeCell ref="CN10:CO10"/>
    <mergeCell ref="AD10:AE10"/>
    <mergeCell ref="AF10:AG10"/>
    <mergeCell ref="AH10:AI10"/>
    <mergeCell ref="AJ10:AK10"/>
    <mergeCell ref="AL10:AM10"/>
    <mergeCell ref="AN10:AO10"/>
    <mergeCell ref="AP10:AQ10"/>
    <mergeCell ref="AR10:AS10"/>
    <mergeCell ref="AT10:AU10"/>
    <mergeCell ref="AV10:AW10"/>
    <mergeCell ref="AX10:AY10"/>
    <mergeCell ref="AZ10:BA10"/>
    <mergeCell ref="BB10:BC10"/>
    <mergeCell ref="BD10:BE10"/>
    <mergeCell ref="BF10:BG10"/>
    <mergeCell ref="BH10:BI10"/>
    <mergeCell ref="BJ10:BK10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101"/>
  <sheetViews>
    <sheetView workbookViewId="0">
      <pane xSplit="3" topLeftCell="D1" activePane="topRight" state="frozen"/>
      <selection pane="topRight" activeCell="CO96" sqref="CO96"/>
    </sheetView>
  </sheetViews>
  <sheetFormatPr defaultRowHeight="15" x14ac:dyDescent="0.25"/>
  <cols>
    <col min="2" max="2" width="63.28515625" customWidth="1"/>
    <col min="4" max="93" width="10.7109375" customWidth="1"/>
    <col min="94" max="94" width="20.42578125" customWidth="1"/>
    <col min="95" max="95" width="14" customWidth="1"/>
    <col min="96" max="96" width="14.7109375" customWidth="1"/>
  </cols>
  <sheetData>
    <row r="1" spans="1:95" x14ac:dyDescent="0.25">
      <c r="A1" s="1"/>
      <c r="B1" s="1"/>
      <c r="C1" s="1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</row>
    <row r="2" spans="1:95" ht="25.5" x14ac:dyDescent="0.35">
      <c r="A2" s="2" t="s">
        <v>132</v>
      </c>
      <c r="B2" s="2"/>
      <c r="C2" s="2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</row>
    <row r="3" spans="1:95" ht="15.75" thickBot="1" x14ac:dyDescent="0.3">
      <c r="A3" s="1"/>
      <c r="B3" s="1"/>
      <c r="C3" s="1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</row>
    <row r="4" spans="1:95" ht="15.95" customHeight="1" x14ac:dyDescent="0.25">
      <c r="A4" s="210" t="s">
        <v>0</v>
      </c>
      <c r="B4" s="207" t="s">
        <v>1</v>
      </c>
      <c r="C4" s="207" t="s">
        <v>2</v>
      </c>
      <c r="D4" s="239" t="s">
        <v>82</v>
      </c>
      <c r="E4" s="240"/>
      <c r="F4" s="240"/>
      <c r="G4" s="240"/>
      <c r="H4" s="240"/>
      <c r="I4" s="240"/>
      <c r="J4" s="240"/>
      <c r="K4" s="240"/>
      <c r="L4" s="240"/>
      <c r="M4" s="240"/>
      <c r="N4" s="240"/>
      <c r="O4" s="240"/>
      <c r="P4" s="240"/>
      <c r="Q4" s="240"/>
      <c r="R4" s="240"/>
      <c r="S4" s="240"/>
      <c r="T4" s="240"/>
      <c r="U4" s="240"/>
      <c r="V4" s="240"/>
      <c r="W4" s="240"/>
      <c r="X4" s="240"/>
      <c r="Y4" s="240"/>
      <c r="Z4" s="240"/>
      <c r="AA4" s="240"/>
      <c r="AB4" s="240"/>
      <c r="AC4" s="240"/>
      <c r="AD4" s="240"/>
      <c r="AE4" s="240"/>
      <c r="AF4" s="240"/>
      <c r="AG4" s="240"/>
      <c r="AH4" s="240"/>
      <c r="AI4" s="240"/>
      <c r="AJ4" s="240"/>
      <c r="AK4" s="240"/>
      <c r="AL4" s="240"/>
      <c r="AM4" s="240"/>
      <c r="AN4" s="240"/>
      <c r="AO4" s="240"/>
      <c r="AP4" s="240"/>
      <c r="AQ4" s="240"/>
      <c r="AR4" s="240"/>
      <c r="AS4" s="240"/>
      <c r="AT4" s="240"/>
      <c r="AU4" s="240"/>
      <c r="AV4" s="240"/>
      <c r="AW4" s="240"/>
      <c r="AX4" s="240"/>
      <c r="AY4" s="240"/>
      <c r="AZ4" s="240"/>
      <c r="BA4" s="240"/>
      <c r="BB4" s="240"/>
      <c r="BC4" s="240"/>
      <c r="BD4" s="240"/>
      <c r="BE4" s="240"/>
      <c r="BF4" s="240"/>
      <c r="BG4" s="240"/>
      <c r="BH4" s="240"/>
      <c r="BI4" s="240"/>
      <c r="BJ4" s="240"/>
      <c r="BK4" s="240"/>
      <c r="BL4" s="240"/>
      <c r="BM4" s="240"/>
      <c r="BN4" s="240"/>
      <c r="BO4" s="240"/>
      <c r="BP4" s="240"/>
      <c r="BQ4" s="240"/>
      <c r="BR4" s="240"/>
      <c r="BS4" s="240"/>
      <c r="BT4" s="240"/>
      <c r="BU4" s="240"/>
      <c r="BV4" s="240"/>
      <c r="BW4" s="240"/>
      <c r="BX4" s="240"/>
      <c r="BY4" s="240"/>
      <c r="BZ4" s="240"/>
      <c r="CA4" s="240"/>
      <c r="CB4" s="240"/>
      <c r="CC4" s="240"/>
      <c r="CD4" s="240"/>
      <c r="CE4" s="240"/>
      <c r="CF4" s="240"/>
      <c r="CG4" s="240"/>
      <c r="CH4" s="240"/>
      <c r="CI4" s="240"/>
      <c r="CJ4" s="240"/>
      <c r="CK4" s="240"/>
      <c r="CL4" s="240"/>
      <c r="CM4" s="240"/>
      <c r="CN4" s="240"/>
      <c r="CO4" s="241"/>
    </row>
    <row r="5" spans="1:95" ht="15.95" customHeight="1" thickBot="1" x14ac:dyDescent="0.3">
      <c r="A5" s="211"/>
      <c r="B5" s="208"/>
      <c r="C5" s="208"/>
      <c r="D5" s="242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243"/>
      <c r="V5" s="243"/>
      <c r="W5" s="243"/>
      <c r="X5" s="243"/>
      <c r="Y5" s="243"/>
      <c r="Z5" s="243"/>
      <c r="AA5" s="243"/>
      <c r="AB5" s="243"/>
      <c r="AC5" s="243"/>
      <c r="AD5" s="243"/>
      <c r="AE5" s="243"/>
      <c r="AF5" s="243"/>
      <c r="AG5" s="243"/>
      <c r="AH5" s="243"/>
      <c r="AI5" s="243"/>
      <c r="AJ5" s="243"/>
      <c r="AK5" s="243"/>
      <c r="AL5" s="243"/>
      <c r="AM5" s="243"/>
      <c r="AN5" s="243"/>
      <c r="AO5" s="243"/>
      <c r="AP5" s="243"/>
      <c r="AQ5" s="243"/>
      <c r="AR5" s="243"/>
      <c r="AS5" s="243"/>
      <c r="AT5" s="243"/>
      <c r="AU5" s="243"/>
      <c r="AV5" s="243"/>
      <c r="AW5" s="243"/>
      <c r="AX5" s="243"/>
      <c r="AY5" s="243"/>
      <c r="AZ5" s="243"/>
      <c r="BA5" s="243"/>
      <c r="BB5" s="243"/>
      <c r="BC5" s="243"/>
      <c r="BD5" s="243"/>
      <c r="BE5" s="243"/>
      <c r="BF5" s="243"/>
      <c r="BG5" s="243"/>
      <c r="BH5" s="243"/>
      <c r="BI5" s="243"/>
      <c r="BJ5" s="243"/>
      <c r="BK5" s="243"/>
      <c r="BL5" s="243"/>
      <c r="BM5" s="243"/>
      <c r="BN5" s="243"/>
      <c r="BO5" s="243"/>
      <c r="BP5" s="243"/>
      <c r="BQ5" s="243"/>
      <c r="BR5" s="243"/>
      <c r="BS5" s="243"/>
      <c r="BT5" s="243"/>
      <c r="BU5" s="243"/>
      <c r="BV5" s="243"/>
      <c r="BW5" s="243"/>
      <c r="BX5" s="243"/>
      <c r="BY5" s="243"/>
      <c r="BZ5" s="243"/>
      <c r="CA5" s="243"/>
      <c r="CB5" s="243"/>
      <c r="CC5" s="243"/>
      <c r="CD5" s="243"/>
      <c r="CE5" s="243"/>
      <c r="CF5" s="243"/>
      <c r="CG5" s="243"/>
      <c r="CH5" s="243"/>
      <c r="CI5" s="243"/>
      <c r="CJ5" s="243"/>
      <c r="CK5" s="243"/>
      <c r="CL5" s="243"/>
      <c r="CM5" s="243"/>
      <c r="CN5" s="243"/>
      <c r="CO5" s="244"/>
    </row>
    <row r="6" spans="1:95" ht="32.1" customHeight="1" thickBot="1" x14ac:dyDescent="0.3">
      <c r="A6" s="211"/>
      <c r="B6" s="208"/>
      <c r="C6" s="208"/>
      <c r="D6" s="254" t="s">
        <v>133</v>
      </c>
      <c r="E6" s="255"/>
      <c r="F6" s="254" t="s">
        <v>134</v>
      </c>
      <c r="G6" s="255"/>
      <c r="H6" s="254" t="s">
        <v>135</v>
      </c>
      <c r="I6" s="255"/>
      <c r="J6" s="254" t="s">
        <v>136</v>
      </c>
      <c r="K6" s="255"/>
      <c r="L6" s="254" t="s">
        <v>137</v>
      </c>
      <c r="M6" s="255"/>
      <c r="N6" s="254" t="s">
        <v>138</v>
      </c>
      <c r="O6" s="255"/>
      <c r="P6" s="254" t="s">
        <v>139</v>
      </c>
      <c r="Q6" s="255"/>
      <c r="R6" s="254" t="s">
        <v>140</v>
      </c>
      <c r="S6" s="255"/>
      <c r="T6" s="254" t="s">
        <v>217</v>
      </c>
      <c r="U6" s="255"/>
      <c r="V6" s="254" t="s">
        <v>218</v>
      </c>
      <c r="W6" s="255"/>
      <c r="X6" s="254" t="s">
        <v>141</v>
      </c>
      <c r="Y6" s="255"/>
      <c r="Z6" s="254" t="s">
        <v>142</v>
      </c>
      <c r="AA6" s="255"/>
      <c r="AB6" s="254" t="s">
        <v>143</v>
      </c>
      <c r="AC6" s="255"/>
      <c r="AD6" s="254" t="s">
        <v>144</v>
      </c>
      <c r="AE6" s="255"/>
      <c r="AF6" s="254" t="s">
        <v>145</v>
      </c>
      <c r="AG6" s="255"/>
      <c r="AH6" s="254" t="s">
        <v>146</v>
      </c>
      <c r="AI6" s="255"/>
      <c r="AJ6" s="254" t="s">
        <v>147</v>
      </c>
      <c r="AK6" s="255"/>
      <c r="AL6" s="254" t="s">
        <v>148</v>
      </c>
      <c r="AM6" s="255"/>
      <c r="AN6" s="254" t="s">
        <v>149</v>
      </c>
      <c r="AO6" s="255"/>
      <c r="AP6" s="254" t="s">
        <v>150</v>
      </c>
      <c r="AQ6" s="255"/>
      <c r="AR6" s="254" t="s">
        <v>151</v>
      </c>
      <c r="AS6" s="255"/>
      <c r="AT6" s="254" t="s">
        <v>152</v>
      </c>
      <c r="AU6" s="255"/>
      <c r="AV6" s="254" t="s">
        <v>153</v>
      </c>
      <c r="AW6" s="255"/>
      <c r="AX6" s="254" t="s">
        <v>154</v>
      </c>
      <c r="AY6" s="255"/>
      <c r="AZ6" s="254" t="s">
        <v>155</v>
      </c>
      <c r="BA6" s="255"/>
      <c r="BB6" s="254" t="s">
        <v>156</v>
      </c>
      <c r="BC6" s="255"/>
      <c r="BD6" s="254" t="s">
        <v>157</v>
      </c>
      <c r="BE6" s="255"/>
      <c r="BF6" s="254" t="s">
        <v>158</v>
      </c>
      <c r="BG6" s="255"/>
      <c r="BH6" s="254" t="s">
        <v>159</v>
      </c>
      <c r="BI6" s="255"/>
      <c r="BJ6" s="254" t="s">
        <v>219</v>
      </c>
      <c r="BK6" s="255"/>
      <c r="BL6" s="254" t="s">
        <v>160</v>
      </c>
      <c r="BM6" s="255"/>
      <c r="BN6" s="254" t="s">
        <v>161</v>
      </c>
      <c r="BO6" s="255"/>
      <c r="BP6" s="254" t="s">
        <v>162</v>
      </c>
      <c r="BQ6" s="255"/>
      <c r="BR6" s="254" t="s">
        <v>163</v>
      </c>
      <c r="BS6" s="255"/>
      <c r="BT6" s="254" t="s">
        <v>164</v>
      </c>
      <c r="BU6" s="255"/>
      <c r="BV6" s="254" t="s">
        <v>165</v>
      </c>
      <c r="BW6" s="255"/>
      <c r="BX6" s="254" t="s">
        <v>166</v>
      </c>
      <c r="BY6" s="255"/>
      <c r="BZ6" s="254" t="s">
        <v>167</v>
      </c>
      <c r="CA6" s="255"/>
      <c r="CB6" s="254" t="s">
        <v>168</v>
      </c>
      <c r="CC6" s="255"/>
      <c r="CD6" s="254" t="s">
        <v>169</v>
      </c>
      <c r="CE6" s="255"/>
      <c r="CF6" s="254" t="s">
        <v>170</v>
      </c>
      <c r="CG6" s="255"/>
      <c r="CH6" s="254" t="s">
        <v>171</v>
      </c>
      <c r="CI6" s="255"/>
      <c r="CJ6" s="254" t="s">
        <v>172</v>
      </c>
      <c r="CK6" s="255"/>
      <c r="CL6" s="254" t="s">
        <v>173</v>
      </c>
      <c r="CM6" s="255"/>
      <c r="CN6" s="254" t="s">
        <v>174</v>
      </c>
      <c r="CO6" s="256"/>
    </row>
    <row r="7" spans="1:95" ht="32.1" customHeight="1" thickBot="1" x14ac:dyDescent="0.3">
      <c r="A7" s="212"/>
      <c r="B7" s="209"/>
      <c r="C7" s="209"/>
      <c r="D7" s="45" t="s">
        <v>187</v>
      </c>
      <c r="E7" s="46" t="s">
        <v>188</v>
      </c>
      <c r="F7" s="45" t="s">
        <v>187</v>
      </c>
      <c r="G7" s="46" t="s">
        <v>188</v>
      </c>
      <c r="H7" s="45" t="s">
        <v>187</v>
      </c>
      <c r="I7" s="46" t="s">
        <v>188</v>
      </c>
      <c r="J7" s="45" t="s">
        <v>187</v>
      </c>
      <c r="K7" s="46" t="s">
        <v>188</v>
      </c>
      <c r="L7" s="45" t="s">
        <v>187</v>
      </c>
      <c r="M7" s="46" t="s">
        <v>188</v>
      </c>
      <c r="N7" s="45" t="s">
        <v>187</v>
      </c>
      <c r="O7" s="46" t="s">
        <v>188</v>
      </c>
      <c r="P7" s="45" t="s">
        <v>187</v>
      </c>
      <c r="Q7" s="46" t="s">
        <v>188</v>
      </c>
      <c r="R7" s="45" t="s">
        <v>187</v>
      </c>
      <c r="S7" s="46" t="s">
        <v>188</v>
      </c>
      <c r="T7" s="45" t="s">
        <v>187</v>
      </c>
      <c r="U7" s="46" t="s">
        <v>188</v>
      </c>
      <c r="V7" s="45" t="s">
        <v>187</v>
      </c>
      <c r="W7" s="46" t="s">
        <v>188</v>
      </c>
      <c r="X7" s="45" t="s">
        <v>187</v>
      </c>
      <c r="Y7" s="46" t="s">
        <v>188</v>
      </c>
      <c r="Z7" s="45" t="s">
        <v>187</v>
      </c>
      <c r="AA7" s="46" t="s">
        <v>188</v>
      </c>
      <c r="AB7" s="45" t="s">
        <v>187</v>
      </c>
      <c r="AC7" s="46" t="s">
        <v>188</v>
      </c>
      <c r="AD7" s="45" t="s">
        <v>187</v>
      </c>
      <c r="AE7" s="46" t="s">
        <v>188</v>
      </c>
      <c r="AF7" s="45" t="s">
        <v>187</v>
      </c>
      <c r="AG7" s="46" t="s">
        <v>188</v>
      </c>
      <c r="AH7" s="45" t="s">
        <v>187</v>
      </c>
      <c r="AI7" s="46" t="s">
        <v>188</v>
      </c>
      <c r="AJ7" s="45" t="s">
        <v>187</v>
      </c>
      <c r="AK7" s="46" t="s">
        <v>188</v>
      </c>
      <c r="AL7" s="45" t="s">
        <v>187</v>
      </c>
      <c r="AM7" s="46" t="s">
        <v>188</v>
      </c>
      <c r="AN7" s="45" t="s">
        <v>187</v>
      </c>
      <c r="AO7" s="46" t="s">
        <v>188</v>
      </c>
      <c r="AP7" s="45" t="s">
        <v>187</v>
      </c>
      <c r="AQ7" s="46" t="s">
        <v>188</v>
      </c>
      <c r="AR7" s="45" t="s">
        <v>187</v>
      </c>
      <c r="AS7" s="46" t="s">
        <v>188</v>
      </c>
      <c r="AT7" s="45" t="s">
        <v>187</v>
      </c>
      <c r="AU7" s="46" t="s">
        <v>188</v>
      </c>
      <c r="AV7" s="45" t="s">
        <v>187</v>
      </c>
      <c r="AW7" s="46" t="s">
        <v>188</v>
      </c>
      <c r="AX7" s="45" t="s">
        <v>187</v>
      </c>
      <c r="AY7" s="46" t="s">
        <v>188</v>
      </c>
      <c r="AZ7" s="45" t="s">
        <v>187</v>
      </c>
      <c r="BA7" s="46" t="s">
        <v>188</v>
      </c>
      <c r="BB7" s="45" t="s">
        <v>187</v>
      </c>
      <c r="BC7" s="46" t="s">
        <v>188</v>
      </c>
      <c r="BD7" s="45" t="s">
        <v>187</v>
      </c>
      <c r="BE7" s="46" t="s">
        <v>188</v>
      </c>
      <c r="BF7" s="45" t="s">
        <v>187</v>
      </c>
      <c r="BG7" s="46" t="s">
        <v>188</v>
      </c>
      <c r="BH7" s="45" t="s">
        <v>187</v>
      </c>
      <c r="BI7" s="46" t="s">
        <v>188</v>
      </c>
      <c r="BJ7" s="45" t="s">
        <v>187</v>
      </c>
      <c r="BK7" s="46" t="s">
        <v>188</v>
      </c>
      <c r="BL7" s="45" t="s">
        <v>187</v>
      </c>
      <c r="BM7" s="46" t="s">
        <v>188</v>
      </c>
      <c r="BN7" s="45" t="s">
        <v>187</v>
      </c>
      <c r="BO7" s="46" t="s">
        <v>188</v>
      </c>
      <c r="BP7" s="45" t="s">
        <v>187</v>
      </c>
      <c r="BQ7" s="46" t="s">
        <v>188</v>
      </c>
      <c r="BR7" s="45" t="s">
        <v>187</v>
      </c>
      <c r="BS7" s="46" t="s">
        <v>188</v>
      </c>
      <c r="BT7" s="45" t="s">
        <v>187</v>
      </c>
      <c r="BU7" s="46" t="s">
        <v>188</v>
      </c>
      <c r="BV7" s="45" t="s">
        <v>187</v>
      </c>
      <c r="BW7" s="46" t="s">
        <v>188</v>
      </c>
      <c r="BX7" s="45" t="s">
        <v>187</v>
      </c>
      <c r="BY7" s="46" t="s">
        <v>188</v>
      </c>
      <c r="BZ7" s="45" t="s">
        <v>187</v>
      </c>
      <c r="CA7" s="46" t="s">
        <v>188</v>
      </c>
      <c r="CB7" s="45" t="s">
        <v>187</v>
      </c>
      <c r="CC7" s="46" t="s">
        <v>188</v>
      </c>
      <c r="CD7" s="45" t="s">
        <v>187</v>
      </c>
      <c r="CE7" s="46" t="s">
        <v>188</v>
      </c>
      <c r="CF7" s="45" t="s">
        <v>187</v>
      </c>
      <c r="CG7" s="46" t="s">
        <v>188</v>
      </c>
      <c r="CH7" s="45" t="s">
        <v>187</v>
      </c>
      <c r="CI7" s="46" t="s">
        <v>188</v>
      </c>
      <c r="CJ7" s="45" t="s">
        <v>187</v>
      </c>
      <c r="CK7" s="46" t="s">
        <v>188</v>
      </c>
      <c r="CL7" s="45" t="s">
        <v>187</v>
      </c>
      <c r="CM7" s="46" t="s">
        <v>188</v>
      </c>
      <c r="CN7" s="45" t="s">
        <v>187</v>
      </c>
      <c r="CO7" s="46" t="s">
        <v>188</v>
      </c>
    </row>
    <row r="8" spans="1:95" ht="32.1" customHeight="1" thickBot="1" x14ac:dyDescent="0.3">
      <c r="A8" s="3" t="s">
        <v>3</v>
      </c>
      <c r="B8" s="3" t="s">
        <v>4</v>
      </c>
      <c r="C8" s="59" t="s">
        <v>5</v>
      </c>
      <c r="D8" s="58">
        <f>D10+D12+D14+D16+D18+D20+D21+D23+D25+D27+D29+D31+D33+D35+D37+D39+D41+D43+D45+D47+D49+D51+D53+D55</f>
        <v>37.950000000000003</v>
      </c>
      <c r="E8" s="88">
        <f>SUM('[1]ПОНТОННЫЙ Янв.'!D7:E7,'[2]ПОНТОННЫЙ Февр.'!D7:E7,'[3]ПОНТОННЫЙ Март'!D7:E7,'[4]ПОНТОННЫЙ  Апр.'!D7:E7,'[5]ПОНТОННЫЙ Май'!D7:E7,'[6]ПОНТОННЫЙ Июнь'!D7:E7,'[7]ПОНТОННЫЙ  Июль'!D7:E7,'[8]ПОНТОННЫЙ  Авг.'!D7:E7,'[9]ПОНТОННЫЙ  Сент.'!D7:E7,'[10]ПОНТОННЫЙ  Окт.'!D7:E7,'[11]ПОНТОННЫЙ  Нояб.'!D7:E7,'[12]ПОНТОННЫЙ  Дек.'!D7:E7)</f>
        <v>181.60399999999998</v>
      </c>
      <c r="F8" s="58">
        <f>F10+F12+F14+F16+F18+F20+F21+F23+F25+F27+F29+F31+F33+F35+F37+F39+F41+F43+F45+F47+F49+F51+F53+F55</f>
        <v>417.45</v>
      </c>
      <c r="G8" s="88">
        <f>SUM('[1]ПОНТОННЫЙ Янв.'!F7:G7,'[2]ПОНТОННЫЙ Февр.'!F7:G7,'[3]ПОНТОННЫЙ Март'!F7:G7,'[4]ПОНТОННЫЙ  Апр.'!F7:G7,'[5]ПОНТОННЫЙ Май'!F7:G7,'[6]ПОНТОННЫЙ Июнь'!F7:G7,'[7]ПОНТОННЫЙ  Июль'!F7:G7,'[8]ПОНТОННЫЙ  Авг.'!F7:G7,'[9]ПОНТОННЫЙ  Сент.'!F7:G7,'[10]ПОНТОННЫЙ  Окт.'!F7:G7,'[11]ПОНТОННЫЙ  Нояб.'!F7:G7,'[12]ПОНТОННЫЙ  Дек.'!F7:G7)</f>
        <v>399.173</v>
      </c>
      <c r="H8" s="58">
        <f>H10+H12+H14+H16+H18+H20+H21+H23+H25+H27+H29+H31+H33+H35+H37+H39+H41+H43+H45+H47+H49+H51+H53+H55</f>
        <v>168</v>
      </c>
      <c r="I8" s="88">
        <f>SUM('[1]ПОНТОННЫЙ Янв.'!H7:I7,'[2]ПОНТОННЫЙ Февр.'!H7:I7,'[3]ПОНТОННЫЙ Март'!H7:I7,'[4]ПОНТОННЫЙ  Апр.'!H7:I7,'[5]ПОНТОННЫЙ Май'!H7:I7,'[6]ПОНТОННЫЙ Июнь'!H7:I7,'[7]ПОНТОННЫЙ  Июль'!H7:I7,'[8]ПОНТОННЫЙ  Авг.'!H7:I7,'[9]ПОНТОННЫЙ  Сент.'!H7:I7,'[10]ПОНТОННЫЙ  Окт.'!H7:I7,'[11]ПОНТОННЫЙ  Нояб.'!H7:I7,'[12]ПОНТОННЫЙ  Дек.'!H7:I7)</f>
        <v>174.12200000000001</v>
      </c>
      <c r="J8" s="58">
        <f>J10+J12+J14+J16+J18+J20+J21+J23+J25+J27+J29+J31+J33+J35+J37+J39+J41+J43+J45+J47+J49+J51+J53+J55</f>
        <v>0</v>
      </c>
      <c r="K8" s="88">
        <f>SUM('[1]ПОНТОННЫЙ Янв.'!J7:K7,'[2]ПОНТОННЫЙ Февр.'!J7:K7,'[3]ПОНТОННЫЙ Март'!J7:K7,'[4]ПОНТОННЫЙ  Апр.'!J7:K7,'[5]ПОНТОННЫЙ Май'!J7:K7,'[6]ПОНТОННЫЙ Июнь'!J7:K7,'[7]ПОНТОННЫЙ  Июль'!J7:K7,'[8]ПОНТОННЫЙ  Авг.'!J7:K7,'[9]ПОНТОННЫЙ  Сент.'!J7:K7,'[10]ПОНТОННЫЙ  Окт.'!J7:K7,'[11]ПОНТОННЫЙ  Нояб.'!J7:K7,'[12]ПОНТОННЫЙ  Дек.'!J7:K7)</f>
        <v>0</v>
      </c>
      <c r="L8" s="58">
        <f>L10+L12+L14+L16+L18+L20+L21+L23+L25+L27+L29+L31+L33+L35+L37+L39+L41+L43+L45+L47+L49+L51+L53+L55</f>
        <v>0</v>
      </c>
      <c r="M8" s="88">
        <f>SUM('[1]ПОНТОННЫЙ Янв.'!L7:M7,'[2]ПОНТОННЫЙ Февр.'!L7:M7,'[3]ПОНТОННЫЙ Март'!L7:M7,'[4]ПОНТОННЫЙ  Апр.'!L7:M7,'[5]ПОНТОННЫЙ Май'!L7:M7,'[6]ПОНТОННЫЙ Июнь'!L7:M7,'[7]ПОНТОННЫЙ  Июль'!L7:M7,'[8]ПОНТОННЫЙ  Авг.'!L7:M7,'[9]ПОНТОННЫЙ  Сент.'!L7:M7,'[10]ПОНТОННЫЙ  Окт.'!L7:M7,'[11]ПОНТОННЫЙ  Нояб.'!L7:M7,'[12]ПОНТОННЫЙ  Дек.'!L7:M7)</f>
        <v>0</v>
      </c>
      <c r="N8" s="58">
        <f>N10+N12+N14+N16+N18+N20+N21+N23+N25+N27+N29+N31+N33+N35+N37+N39+N41+N43+N45+N47+N49+N51+N53+N55</f>
        <v>223.55</v>
      </c>
      <c r="O8" s="88">
        <f>SUM('[1]ПОНТОННЫЙ Янв.'!N7:O7,'[2]ПОНТОННЫЙ Февр.'!N7:O7,'[3]ПОНТОННЫЙ Март'!N7:O7,'[4]ПОНТОННЫЙ  Апр.'!N7:O7,'[5]ПОНТОННЫЙ Май'!N7:O7,'[6]ПОНТОННЫЙ Июнь'!N7:O7,'[7]ПОНТОННЫЙ  Июль'!N7:O7,'[8]ПОНТОННЫЙ  Авг.'!N7:O7,'[9]ПОНТОННЫЙ  Сент.'!N7:O7,'[10]ПОНТОННЫЙ  Окт.'!N7:O7,'[11]ПОНТОННЫЙ  Нояб.'!N7:O7,'[12]ПОНТОННЫЙ  Дек.'!N7:O7)</f>
        <v>369.57600000000002</v>
      </c>
      <c r="P8" s="58">
        <f>P10+P12+P14+P16+P18+P20+P21+P23+P25+P27+P29+P31+P33+P35+P37+P39+P41+P43+P45+P47+P49+P51+P53+P55</f>
        <v>0</v>
      </c>
      <c r="Q8" s="88">
        <f>SUM('[1]ПОНТОННЫЙ Янв.'!P7:Q7,'[2]ПОНТОННЫЙ Февр.'!P7:Q7,'[3]ПОНТОННЫЙ Март'!P7:Q7,'[4]ПОНТОННЫЙ  Апр.'!P7:Q7,'[5]ПОНТОННЫЙ Май'!P7:Q7,'[6]ПОНТОННЫЙ Июнь'!P7:Q7,'[7]ПОНТОННЫЙ  Июль'!P7:Q7,'[8]ПОНТОННЫЙ  Авг.'!P7:Q7,'[9]ПОНТОННЫЙ  Сент.'!P7:Q7,'[10]ПОНТОННЫЙ  Окт.'!P7:Q7,'[11]ПОНТОННЫЙ  Нояб.'!P7:Q7,'[12]ПОНТОННЫЙ  Дек.'!P7:Q7)</f>
        <v>111.051</v>
      </c>
      <c r="R8" s="58">
        <f>R10+R12+R14+R16+R18+R20+R21+R23+R25+R27+R29+R31+R33+R35+R37+R39+R41+R43+R45+R47+R49+R51+R53+R55</f>
        <v>350</v>
      </c>
      <c r="S8" s="88">
        <f>SUM('[1]ПОНТОННЫЙ Янв.'!R7:S7,'[2]ПОНТОННЫЙ Февр.'!R7:S7,'[3]ПОНТОННЫЙ Март'!R7:S7,'[4]ПОНТОННЫЙ  Апр.'!R7:S7,'[5]ПОНТОННЫЙ Май'!R7:S7,'[6]ПОНТОННЫЙ Июнь'!R7:S7,'[7]ПОНТОННЫЙ  Июль'!R7:S7,'[8]ПОНТОННЫЙ  Авг.'!R7:S7,'[9]ПОНТОННЫЙ  Сент.'!R7:S7,'[10]ПОНТОННЫЙ  Окт.'!R7:S7,'[11]ПОНТОННЫЙ  Нояб.'!R7:S7,'[12]ПОНТОННЫЙ  Дек.'!R7:S7)</f>
        <v>701.36199999999985</v>
      </c>
      <c r="T8" s="58">
        <f>T10+T12+T14+T16+T18+T20+T21+T23+T25+T27+T29+T31+T33+T35+T37+T39+T41+T43+T45+T47+T49+T51+T53+T55</f>
        <v>30</v>
      </c>
      <c r="U8" s="88">
        <f>SUM('[1]ПОНТОННЫЙ Янв.'!T7:U7,'[2]ПОНТОННЫЙ Февр.'!T7:U7,'[3]ПОНТОННЫЙ Март'!T7:U7,'[4]ПОНТОННЫЙ  Апр.'!T7:U7,'[5]ПОНТОННЫЙ Май'!T7:U7,'[6]ПОНТОННЫЙ Июнь'!T7:U7,'[7]ПОНТОННЫЙ  Июль'!T7:U7,'[8]ПОНТОННЫЙ  Авг.'!T7:U7,'[9]ПОНТОННЫЙ  Сент.'!T7:U7,'[10]ПОНТОННЫЙ  Окт.'!T7:U7,'[11]ПОНТОННЫЙ  Нояб.'!T7:U7,'[12]ПОНТОННЫЙ  Дек.'!T7:U7)</f>
        <v>138.48099999999999</v>
      </c>
      <c r="V8" s="58">
        <f>V10+V12+V14+V16+V18+V20+V21+V23+V25+V27+V29+V31+V33+V35+V37+V39+V41+V43+V45+V47+V49+V51+V53+V55</f>
        <v>0</v>
      </c>
      <c r="W8" s="88">
        <f>SUM('[1]ПОНТОННЫЙ Янв.'!V7:W7,'[2]ПОНТОННЫЙ Февр.'!V7:W7,'[3]ПОНТОННЫЙ Март'!V7:W7,'[4]ПОНТОННЫЙ  Апр.'!V7:W7,'[5]ПОНТОННЫЙ Май'!V7:W7,'[6]ПОНТОННЫЙ Июнь'!V7:W7,'[7]ПОНТОННЫЙ  Июль'!V7:W7,'[8]ПОНТОННЫЙ  Авг.'!V7:W7,'[9]ПОНТОННЫЙ  Сент.'!V7:W7,'[10]ПОНТОННЫЙ  Окт.'!V7:W7,'[11]ПОНТОННЫЙ  Нояб.'!V7:W7,'[12]ПОНТОННЫЙ  Дек.'!V7:W7)</f>
        <v>16.706</v>
      </c>
      <c r="X8" s="58">
        <f>X10+X12+X14+X16+X18+X20+X21+X23+X25+X27+X29+X31+X33+X35+X37+X39+X41+X43+X45+X47+X49+X51+X53+X55</f>
        <v>0</v>
      </c>
      <c r="Y8" s="88">
        <f>SUM('[1]ПОНТОННЫЙ Янв.'!X7:Y7,'[2]ПОНТОННЫЙ Февр.'!X7:Y7,'[3]ПОНТОННЫЙ Март'!X7:Y7,'[4]ПОНТОННЫЙ  Апр.'!X7:Y7,'[5]ПОНТОННЫЙ Май'!X7:Y7,'[6]ПОНТОННЫЙ Июнь'!X7:Y7,'[7]ПОНТОННЫЙ  Июль'!X7:Y7,'[8]ПОНТОННЫЙ  Авг.'!X7:Y7,'[9]ПОНТОННЫЙ  Сент.'!X7:Y7,'[10]ПОНТОННЫЙ  Окт.'!X7:Y7,'[11]ПОНТОННЫЙ  Нояб.'!X7:Y7,'[12]ПОНТОННЫЙ  Дек.'!X7:Y7)</f>
        <v>53.900999999999996</v>
      </c>
      <c r="Z8" s="58">
        <f>Z10+Z12+Z14+Z16+Z18+Z20+Z21+Z23+Z25+Z27+Z29+Z31+Z33+Z35+Z37+Z39+Z41+Z43+Z45+Z47+Z49+Z51+Z53+Z55</f>
        <v>374.45</v>
      </c>
      <c r="AA8" s="88">
        <f>SUM('[1]ПОНТОННЫЙ Янв.'!Z7:AA7,'[2]ПОНТОННЫЙ Февр.'!Z7:AA7,'[3]ПОНТОННЫЙ Март'!Z7:AA7,'[4]ПОНТОННЫЙ  Апр.'!Z7:AA7,'[5]ПОНТОННЫЙ Май'!Z7:AA7,'[6]ПОНТОННЫЙ Июнь'!Z7:AA7,'[7]ПОНТОННЫЙ  Июль'!Z7:AA7,'[8]ПОНТОННЫЙ  Авг.'!Z7:AA7,'[9]ПОНТОННЫЙ  Сент.'!Z7:AA7,'[10]ПОНТОННЫЙ  Окт.'!Z7:AA7,'[11]ПОНТОННЫЙ  Нояб.'!Z7:AA7,'[12]ПОНТОННЫЙ  Дек.'!Z7:AA7)</f>
        <v>275.62199999999996</v>
      </c>
      <c r="AB8" s="58">
        <f>AB10+AB12+AB14+AB16+AB18+AB20+AB21+AB23+AB25+AB27+AB29+AB31+AB33+AB35+AB37+AB39+AB41+AB43+AB45+AB47+AB49+AB51+AB53+AB55</f>
        <v>0</v>
      </c>
      <c r="AC8" s="88">
        <f>SUM('[1]ПОНТОННЫЙ Янв.'!AB7:AC7,'[2]ПОНТОННЫЙ Февр.'!AB7:AC7,'[3]ПОНТОННЫЙ Март'!AB7:AC7,'[4]ПОНТОННЫЙ  Апр.'!AB7:AC7,'[5]ПОНТОННЫЙ Май'!AB7:AC7,'[6]ПОНТОННЫЙ Июнь'!AB7:AC7,'[7]ПОНТОННЫЙ  Июль'!AB7:AC7,'[8]ПОНТОННЫЙ  Авг.'!AB7:AC7,'[9]ПОНТОННЫЙ  Сент.'!AB7:AC7,'[10]ПОНТОННЫЙ  Окт.'!AB7:AC7,'[11]ПОНТОННЫЙ  Нояб.'!AB7:AC7,'[12]ПОНТОННЫЙ  Дек.'!AB7:AC7)</f>
        <v>63.890999999999998</v>
      </c>
      <c r="AD8" s="58">
        <f>AD10+AD12+AD14+AD16+AD18+AD20+AD21+AD23+AD25+AD27+AD29+AD31+AD33+AD35+AD37+AD39+AD41+AD43+AD45+AD47+AD49+AD51+AD53+AD55</f>
        <v>105.5</v>
      </c>
      <c r="AE8" s="88">
        <f>SUM('[1]ПОНТОННЫЙ Янв.'!AD7:AE7,'[2]ПОНТОННЫЙ Февр.'!AD7:AE7,'[3]ПОНТОННЫЙ Март'!AD7:AE7,'[4]ПОНТОННЫЙ  Апр.'!AD7:AE7,'[5]ПОНТОННЫЙ Май'!AD7:AE7,'[6]ПОНТОННЫЙ Июнь'!AD7:AE7,'[7]ПОНТОННЫЙ  Июль'!AD7:AE7,'[8]ПОНТОННЫЙ  Авг.'!AD7:AE7,'[9]ПОНТОННЫЙ  Сент.'!AD7:AE7,'[10]ПОНТОННЫЙ  Окт.'!AD7:AE7,'[11]ПОНТОННЫЙ  Нояб.'!AD7:AE7,'[12]ПОНТОННЫЙ  Дек.'!AD7:AE7)</f>
        <v>195.35900000000001</v>
      </c>
      <c r="AF8" s="58">
        <f>AF10+AF12+AF14+AF16+AF18+AF20+AF21+AF23+AF25+AF27+AF29+AF31+AF33+AF35+AF37+AF39+AF41+AF43+AF45+AF47+AF49+AF51+AF53+AF55</f>
        <v>85</v>
      </c>
      <c r="AG8" s="88">
        <f>SUM('[1]ПОНТОННЫЙ Янв.'!AF7:AG7,'[2]ПОНТОННЫЙ Февр.'!AF7:AG7,'[3]ПОНТОННЫЙ Март'!AF7:AG7,'[4]ПОНТОННЫЙ  Апр.'!AF7:AG7,'[5]ПОНТОННЫЙ Май'!AF7:AG7,'[6]ПОНТОННЫЙ Июнь'!AF7:AG7,'[7]ПОНТОННЫЙ  Июль'!AF7:AG7,'[8]ПОНТОННЫЙ  Авг.'!AF7:AG7,'[9]ПОНТОННЫЙ  Сент.'!AF7:AG7,'[10]ПОНТОННЫЙ  Окт.'!AF7:AG7,'[11]ПОНТОННЫЙ  Нояб.'!AF7:AG7,'[12]ПОНТОННЫЙ  Дек.'!AF7:AG7)</f>
        <v>286.74400000000003</v>
      </c>
      <c r="AH8" s="58">
        <f>AH10+AH12+AH14+AH16+AH18+AH20+AH21+AH23+AH25+AH27+AH29+AH31+AH33+AH35+AH37+AH39+AH41+AH43+AH45+AH47+AH49+AH51+AH53+AH55</f>
        <v>0</v>
      </c>
      <c r="AI8" s="88">
        <f>SUM('[1]ПОНТОННЫЙ Янв.'!AH7:AI7,'[2]ПОНТОННЫЙ Февр.'!AH7:AI7,'[3]ПОНТОННЫЙ Март'!AH7:AI7,'[4]ПОНТОННЫЙ  Апр.'!AH7:AI7,'[5]ПОНТОННЫЙ Май'!AH7:AI7,'[6]ПОНТОННЫЙ Июнь'!AH7:AI7,'[7]ПОНТОННЫЙ  Июль'!AH7:AI7,'[8]ПОНТОННЫЙ  Авг.'!AH7:AI7,'[9]ПОНТОННЫЙ  Сент.'!AH7:AI7,'[10]ПОНТОННЫЙ  Окт.'!AH7:AI7,'[11]ПОНТОННЫЙ  Нояб.'!AH7:AI7,'[12]ПОНТОННЫЙ  Дек.'!AH7:AI7)</f>
        <v>153.10899999999998</v>
      </c>
      <c r="AJ8" s="58">
        <f>AJ10+AJ12+AJ14+AJ16+AJ18+AJ20+AJ21+AJ23+AJ25+AJ27+AJ29+AJ31+AJ33+AJ35+AJ37+AJ39+AJ41+AJ43+AJ45+AJ47+AJ49+AJ51+AJ53+AJ55</f>
        <v>85</v>
      </c>
      <c r="AK8" s="88">
        <f>SUM('[1]ПОНТОННЫЙ Янв.'!AJ7:AK7,'[2]ПОНТОННЫЙ Февр.'!AJ7:AK7,'[3]ПОНТОННЫЙ Март'!AJ7:AK7,'[4]ПОНТОННЫЙ  Апр.'!AJ7:AK7,'[5]ПОНТОННЫЙ Май'!AJ7:AK7,'[6]ПОНТОННЫЙ Июнь'!AJ7:AK7,'[7]ПОНТОННЫЙ  Июль'!AJ7:AK7,'[8]ПОНТОННЫЙ  Авг.'!AJ7:AK7,'[9]ПОНТОННЫЙ  Сент.'!AJ7:AK7,'[10]ПОНТОННЫЙ  Окт.'!AJ7:AK7,'[11]ПОНТОННЫЙ  Нояб.'!AJ7:AK7,'[12]ПОНТОННЫЙ  Дек.'!AJ7:AK7)</f>
        <v>237.172</v>
      </c>
      <c r="AL8" s="58">
        <f>AL10+AL12+AL14+AL16+AL18+AL20+AL21+AL23+AL25+AL27+AL29+AL31+AL33+AL35+AL37+AL39+AL41+AL43+AL45+AL47+AL49+AL51+AL53+AL55</f>
        <v>85</v>
      </c>
      <c r="AM8" s="88">
        <f>SUM('[1]ПОНТОННЫЙ Янв.'!AL7:AM7,'[2]ПОНТОННЫЙ Февр.'!AL7:AM7,'[3]ПОНТОННЫЙ Март'!AL7:AM7,'[4]ПОНТОННЫЙ  Апр.'!AL7:AM7,'[5]ПОНТОННЫЙ Май'!AL7:AM7,'[6]ПОНТОННЫЙ Июнь'!AL7:AM7,'[7]ПОНТОННЫЙ  Июль'!AL7:AM7,'[8]ПОНТОННЫЙ  Авг.'!AL7:AM7,'[9]ПОНТОННЫЙ  Сент.'!AL7:AM7,'[10]ПОНТОННЫЙ  Окт.'!AL7:AM7,'[11]ПОНТОННЫЙ  Нояб.'!AL7:AM7,'[12]ПОНТОННЫЙ  Дек.'!AL7:AM7)</f>
        <v>249.99599999999998</v>
      </c>
      <c r="AN8" s="58">
        <f>AN10+AN12+AN14+AN16+AN18+AN20+AN21+AN23+AN25+AN27+AN29+AN31+AN33+AN35+AN37+AN39+AN41+AN43+AN45+AN47+AN49+AN51+AN53+AN55</f>
        <v>56</v>
      </c>
      <c r="AO8" s="88">
        <f>SUM('[1]ПОНТОННЫЙ Янв.'!AN7:AO7,'[2]ПОНТОННЫЙ Февр.'!AN7:AO7,'[3]ПОНТОННЫЙ Март'!AN7:AO7,'[4]ПОНТОННЫЙ  Апр.'!AN7:AO7,'[5]ПОНТОННЫЙ Май'!AN7:AO7,'[6]ПОНТОННЫЙ Июнь'!AN7:AO7,'[7]ПОНТОННЫЙ  Июль'!AN7:AO7,'[8]ПОНТОННЫЙ  Авг.'!AN7:AO7,'[9]ПОНТОННЫЙ  Сент.'!AN7:AO7,'[10]ПОНТОННЫЙ  Окт.'!AN7:AO7,'[11]ПОНТОННЫЙ  Нояб.'!AN7:AO7,'[12]ПОНТОННЫЙ  Дек.'!AN7:AO7)</f>
        <v>246.87400000000002</v>
      </c>
      <c r="AP8" s="58">
        <f>AP10+AP12+AP14+AP16+AP18+AP20+AP21+AP23+AP25+AP27+AP29+AP31+AP33+AP35+AP37+AP39+AP41+AP43+AP45+AP47+AP49+AP51+AP53+AP55</f>
        <v>130</v>
      </c>
      <c r="AQ8" s="88">
        <f>SUM('[1]ПОНТОННЫЙ Янв.'!AP7:AQ7,'[2]ПОНТОННЫЙ Февр.'!AP7:AQ7,'[3]ПОНТОННЫЙ Март'!AP7:AQ7,'[4]ПОНТОННЫЙ  Апр.'!AP7:AQ7,'[5]ПОНТОННЫЙ Май'!AP7:AQ7,'[6]ПОНТОННЫЙ Июнь'!AP7:AQ7,'[7]ПОНТОННЫЙ  Июль'!AP7:AQ7,'[8]ПОНТОННЫЙ  Авг.'!AP7:AQ7,'[9]ПОНТОННЫЙ  Сент.'!AP7:AQ7,'[10]ПОНТОННЫЙ  Окт.'!AP7:AQ7,'[11]ПОНТОННЫЙ  Нояб.'!AP7:AQ7,'[12]ПОНТОННЫЙ  Дек.'!AP7:AQ7)</f>
        <v>265.19000000000005</v>
      </c>
      <c r="AR8" s="58">
        <f>AR10+AR12+AR14+AR16+AR18+AR20+AR21+AR23+AR25+AR27+AR29+AR31+AR33+AR35+AR37+AR39+AR41+AR43+AR45+AR47+AR49+AR51+AR53+AR55</f>
        <v>170</v>
      </c>
      <c r="AS8" s="88">
        <f>SUM('[1]ПОНТОННЫЙ Янв.'!AR7:AS7,'[2]ПОНТОННЫЙ Февр.'!AR7:AS7,'[3]ПОНТОННЫЙ Март'!AR7:AS7,'[4]ПОНТОННЫЙ  Апр.'!AR7:AS7,'[5]ПОНТОННЫЙ Май'!AR7:AS7,'[6]ПОНТОННЫЙ Июнь'!AR7:AS7,'[7]ПОНТОННЫЙ  Июль'!AR7:AS7,'[8]ПОНТОННЫЙ  Авг.'!AR7:AS7,'[9]ПОНТОННЫЙ  Сент.'!AR7:AS7,'[10]ПОНТОННЫЙ  Окт.'!AR7:AS7,'[11]ПОНТОННЫЙ  Нояб.'!AR7:AS7,'[12]ПОНТОННЫЙ  Дек.'!AR7:AS7)</f>
        <v>362.61700000000002</v>
      </c>
      <c r="AT8" s="58">
        <f>AT10+AT12+AT14+AT16+AT18+AT20+AT21+AT23+AT25+AT27+AT29+AT31+AT33+AT35+AT37+AT39+AT41+AT43+AT45+AT47+AT49+AT51+AT53+AT55</f>
        <v>385</v>
      </c>
      <c r="AU8" s="88">
        <f>SUM('[1]ПОНТОННЫЙ Янв.'!AT7:AU7,'[2]ПОНТОННЫЙ Февр.'!AT7:AU7,'[3]ПОНТОННЫЙ Март'!AT7:AU7,'[4]ПОНТОННЫЙ  Апр.'!AT7:AU7,'[5]ПОНТОННЫЙ Май'!AT7:AU7,'[6]ПОНТОННЫЙ Июнь'!AT7:AU7,'[7]ПОНТОННЫЙ  Июль'!AT7:AU7,'[8]ПОНТОННЫЙ  Авг.'!AT7:AU7,'[9]ПОНТОННЫЙ  Сент.'!AT7:AU7,'[10]ПОНТОННЫЙ  Окт.'!AT7:AU7,'[11]ПОНТОННЫЙ  Нояб.'!AT7:AU7,'[12]ПОНТОННЫЙ  Дек.'!AT7:AU7)</f>
        <v>287.17500000000001</v>
      </c>
      <c r="AV8" s="58">
        <f>AV10+AV12+AV14+AV16+AV18+AV20+AV21+AV23+AV25+AV27+AV29+AV31+AV33+AV35+AV37+AV39+AV41+AV43+AV45+AV47+AV49+AV51+AV53+AV55</f>
        <v>92.100000000000009</v>
      </c>
      <c r="AW8" s="88">
        <f>SUM('[1]ПОНТОННЫЙ Янв.'!AV7:AW7,'[2]ПОНТОННЫЙ Февр.'!AV7:AW7,'[3]ПОНТОННЫЙ Март'!AV7:AW7,'[4]ПОНТОННЫЙ  Апр.'!AV7:AW7,'[5]ПОНТОННЫЙ Май'!AV7:AW7,'[6]ПОНТОННЫЙ Июнь'!AV7:AW7,'[7]ПОНТОННЫЙ  Июль'!AV7:AW7,'[8]ПОНТОННЫЙ  Авг.'!AV7:AW7,'[9]ПОНТОННЫЙ  Сент.'!AV7:AW7,'[10]ПОНТОННЫЙ  Окт.'!AV7:AW7,'[11]ПОНТОННЫЙ  Нояб.'!AV7:AW7,'[12]ПОНТОННЫЙ  Дек.'!AV7:AW7)</f>
        <v>250.40600000000001</v>
      </c>
      <c r="AX8" s="58">
        <f>AX10+AX12+AX14+AX16+AX18+AX20+AX21+AX23+AX25+AX27+AX29+AX31+AX33+AX35+AX37+AX39+AX41+AX43+AX45+AX47+AX49+AX51+AX53+AX55</f>
        <v>0</v>
      </c>
      <c r="AY8" s="88">
        <f>SUM('[1]ПОНТОННЫЙ Янв.'!AX7:AY7,'[2]ПОНТОННЫЙ Февр.'!AX7:AY7,'[3]ПОНТОННЫЙ Март'!AX7:AY7,'[4]ПОНТОННЫЙ  Апр.'!AX7:AY7,'[5]ПОНТОННЫЙ Май'!AX7:AY7,'[6]ПОНТОННЫЙ Июнь'!AX7:AY7,'[7]ПОНТОННЫЙ  Июль'!AX7:AY7,'[8]ПОНТОННЫЙ  Авг.'!AX7:AY7,'[9]ПОНТОННЫЙ  Сент.'!AX7:AY7,'[10]ПОНТОННЫЙ  Окт.'!AX7:AY7,'[11]ПОНТОННЫЙ  Нояб.'!AX7:AY7,'[12]ПОНТОННЫЙ  Дек.'!AX7:AY7)</f>
        <v>46.079000000000001</v>
      </c>
      <c r="AZ8" s="58">
        <f>AZ10+AZ12+AZ14+AZ16+AZ18+AZ20+AZ21+AZ23+AZ25+AZ27+AZ29+AZ31+AZ33+AZ35+AZ37+AZ39+AZ41+AZ43+AZ45+AZ47+AZ49+AZ51+AZ53+AZ55</f>
        <v>120</v>
      </c>
      <c r="BA8" s="88">
        <f>SUM('[1]ПОНТОННЫЙ Янв.'!AZ7:BA7,'[2]ПОНТОННЫЙ Февр.'!AZ7:BA7,'[3]ПОНТОННЫЙ Март'!AZ7:BA7,'[4]ПОНТОННЫЙ  Апр.'!AZ7:BA7,'[5]ПОНТОННЫЙ Май'!AZ7:BA7,'[6]ПОНТОННЫЙ Июнь'!AZ7:BA7,'[7]ПОНТОННЫЙ  Июль'!AZ7:BA7,'[8]ПОНТОННЫЙ  Авг.'!AZ7:BA7,'[9]ПОНТОННЫЙ  Сент.'!AZ7:BA7,'[10]ПОНТОННЫЙ  Окт.'!AZ7:BA7,'[11]ПОНТОННЫЙ  Нояб.'!AZ7:BA7,'[12]ПОНТОННЫЙ  Дек.'!AZ7:BA7)</f>
        <v>262.69399999999996</v>
      </c>
      <c r="BB8" s="58">
        <f>BB10+BB12+BB14+BB16+BB18+BB20+BB21+BB23+BB25+BB27+BB29+BB31+BB33+BB35+BB37+BB39+BB41+BB43+BB45+BB47+BB49+BB51+BB53+BB55</f>
        <v>30</v>
      </c>
      <c r="BC8" s="88">
        <f>SUM('[1]ПОНТОННЫЙ Янв.'!BB7:BC7,'[2]ПОНТОННЫЙ Февр.'!BB7:BC7,'[3]ПОНТОННЫЙ Март'!BB7:BC7,'[4]ПОНТОННЫЙ  Апр.'!BB7:BC7,'[5]ПОНТОННЫЙ Май'!BB7:BC7,'[6]ПОНТОННЫЙ Июнь'!BB7:BC7,'[7]ПОНТОННЫЙ  Июль'!BB7:BC7,'[8]ПОНТОННЫЙ  Авг.'!BB7:BC7,'[9]ПОНТОННЫЙ  Сент.'!BB7:BC7,'[10]ПОНТОННЫЙ  Окт.'!BB7:BC7,'[11]ПОНТОННЫЙ  Нояб.'!BB7:BC7,'[12]ПОНТОННЫЙ  Дек.'!BB7:BC7)</f>
        <v>67.42</v>
      </c>
      <c r="BD8" s="58">
        <f>BD10+BD12+BD14+BD16+BD18+BD20+BD21+BD23+BD25+BD27+BD29+BD31+BD33+BD35+BD37+BD39+BD41+BD43+BD45+BD47+BD49+BD51+BD53+BD55</f>
        <v>75</v>
      </c>
      <c r="BE8" s="88">
        <f>SUM('[1]ПОНТОННЫЙ Янв.'!BD7:BE7,'[2]ПОНТОННЫЙ Февр.'!BD7:BE7,'[3]ПОНТОННЫЙ Март'!BD7:BE7,'[4]ПОНТОННЫЙ  Апр.'!BD7:BE7,'[5]ПОНТОННЫЙ Май'!BD7:BE7,'[6]ПОНТОННЫЙ Июнь'!BD7:BE7,'[7]ПОНТОННЫЙ  Июль'!BD7:BE7,'[8]ПОНТОННЫЙ  Авг.'!BD7:BE7,'[9]ПОНТОННЫЙ  Сент.'!BD7:BE7,'[10]ПОНТОННЫЙ  Окт.'!BD7:BE7,'[11]ПОНТОННЫЙ  Нояб.'!BD7:BE7,'[12]ПОНТОННЫЙ  Дек.'!BD7:BE7)</f>
        <v>64.147999999999996</v>
      </c>
      <c r="BF8" s="58">
        <f>BF10+BF12+BF14+BF16+BF18+BF20+BF21+BF23+BF25+BF27+BF29+BF31+BF33+BF35+BF37+BF39+BF41+BF43+BF45+BF47+BF49+BF51+BF53+BF55</f>
        <v>43.3</v>
      </c>
      <c r="BG8" s="88">
        <f>SUM('[1]ПОНТОННЫЙ Янв.'!BF7:BG7,'[2]ПОНТОННЫЙ Февр.'!BF7:BG7,'[3]ПОНТОННЫЙ Март'!BF7:BG7,'[4]ПОНТОННЫЙ  Апр.'!BF7:BG7,'[5]ПОНТОННЫЙ Май'!BF7:BG7,'[6]ПОНТОННЫЙ Июнь'!BF7:BG7,'[7]ПОНТОННЫЙ  Июль'!BF7:BG7,'[8]ПОНТОННЫЙ  Авг.'!BF7:BG7,'[9]ПОНТОННЫЙ  Сент.'!BF7:BG7,'[10]ПОНТОННЫЙ  Окт.'!BF7:BG7,'[11]ПОНТОННЫЙ  Нояб.'!BF7:BG7,'[12]ПОНТОННЫЙ  Дек.'!BF7:BG7)</f>
        <v>123.18599999999999</v>
      </c>
      <c r="BH8" s="58">
        <f>BH10+BH12+BH14+BH16+BH18+BH20+BH21+BH23+BH25+BH27+BH29+BH31+BH33+BH35+BH37+BH39+BH41+BH43+BH45+BH47+BH49+BH51+BH53+BH55</f>
        <v>130.80000000000001</v>
      </c>
      <c r="BI8" s="88">
        <f>SUM('[1]ПОНТОННЫЙ Янв.'!BH7:BI7,'[2]ПОНТОННЫЙ Февр.'!BH7:BI7,'[3]ПОНТОННЫЙ Март'!BH7:BI7,'[4]ПОНТОННЫЙ  Апр.'!BH7:BI7,'[5]ПОНТОННЫЙ Май'!BH7:BI7,'[6]ПОНТОННЫЙ Июнь'!BH7:BI7,'[7]ПОНТОННЫЙ  Июль'!BH7:BI7,'[8]ПОНТОННЫЙ  Авг.'!BH7:BI7,'[9]ПОНТОННЫЙ  Сент.'!BH7:BI7,'[10]ПОНТОННЫЙ  Окт.'!BH7:BI7,'[11]ПОНТОННЫЙ  Нояб.'!BH7:BI7,'[12]ПОНТОННЫЙ  Дек.'!BH7:BI7)</f>
        <v>307.81400000000002</v>
      </c>
      <c r="BJ8" s="58">
        <f>BJ10+BJ12+BJ14+BJ16+BJ18+BJ20+BJ21+BJ23+BJ25+BJ27+BJ29+BJ31+BJ33+BJ35+BJ37+BJ39+BJ41+BJ43+BJ45+BJ47+BJ49+BJ51+BJ53+BJ55</f>
        <v>0</v>
      </c>
      <c r="BK8" s="88">
        <f>SUM('[1]ПОНТОННЫЙ Янв.'!BJ7:BK7,'[2]ПОНТОННЫЙ Февр.'!BJ7:BK7,'[3]ПОНТОННЫЙ Март'!BJ7:BK7,'[4]ПОНТОННЫЙ  Апр.'!BJ7:BK7,'[5]ПОНТОННЫЙ Май'!BJ7:BK7,'[6]ПОНТОННЫЙ Июнь'!BJ7:BK7,'[7]ПОНТОННЫЙ  Июль'!BJ7:BK7,'[8]ПОНТОННЫЙ  Авг.'!BJ7:BK7,'[9]ПОНТОННЫЙ  Сент.'!BJ7:BK7,'[10]ПОНТОННЫЙ  Окт.'!BJ7:BK7,'[11]ПОНТОННЫЙ  Нояб.'!BJ7:BK7,'[12]ПОНТОННЫЙ  Дек.'!BJ7:BK7)</f>
        <v>7.2130000000000001</v>
      </c>
      <c r="BL8" s="58">
        <f>BL10+BL12+BL14+BL16+BL18+BL20+BL21+BL23+BL25+BL27+BL29+BL31+BL33+BL35+BL37+BL39+BL41+BL43+BL45+BL47+BL49+BL51+BL53+BL55</f>
        <v>0</v>
      </c>
      <c r="BM8" s="88">
        <f>SUM('[1]ПОНТОННЫЙ Янв.'!BL7:BM7,'[2]ПОНТОННЫЙ Февр.'!BL7:BM7,'[3]ПОНТОННЫЙ Март'!BL7:BM7,'[4]ПОНТОННЫЙ  Апр.'!BL7:BM7,'[5]ПОНТОННЫЙ Май'!BL7:BM7,'[6]ПОНТОННЫЙ Июнь'!BL7:BM7,'[7]ПОНТОННЫЙ  Июль'!BL7:BM7,'[8]ПОНТОННЫЙ  Авг.'!BL7:BM7,'[9]ПОНТОННЫЙ  Сент.'!BL7:BM7,'[10]ПОНТОННЫЙ  Окт.'!BL7:BM7,'[11]ПОНТОННЫЙ  Нояб.'!BL7:BM7,'[12]ПОНТОННЫЙ  Дек.'!BL7:BM7)</f>
        <v>10.744000000000002</v>
      </c>
      <c r="BN8" s="58">
        <f>BN10+BN12+BN14+BN16+BN18+BN20+BN21+BN23+BN25+BN27+BN29+BN31+BN33+BN35+BN37+BN39+BN41+BN43+BN45+BN47+BN49+BN51+BN53+BN55</f>
        <v>90</v>
      </c>
      <c r="BO8" s="88">
        <f>SUM('[1]ПОНТОННЫЙ Янв.'!BN7:BO7,'[2]ПОНТОННЫЙ Февр.'!BN7:BO7,'[3]ПОНТОННЫЙ Март'!BN7:BO7,'[4]ПОНТОННЫЙ  Апр.'!BN7:BO7,'[5]ПОНТОННЫЙ Май'!BN7:BO7,'[6]ПОНТОННЫЙ Июнь'!BN7:BO7,'[7]ПОНТОННЫЙ  Июль'!BN7:BO7,'[8]ПОНТОННЫЙ  Авг.'!BN7:BO7,'[9]ПОНТОННЫЙ  Сент.'!BN7:BO7,'[10]ПОНТОННЫЙ  Окт.'!BN7:BO7,'[11]ПОНТОННЫЙ  Нояб.'!BN7:BO7,'[12]ПОНТОННЫЙ  Дек.'!BN7:BO7)</f>
        <v>45.707000000000001</v>
      </c>
      <c r="BP8" s="58">
        <f>BP10+BP12+BP14+BP16+BP18+BP20+BP21+BP23+BP25+BP27+BP29+BP31+BP33+BP35+BP37+BP39+BP41+BP43+BP45+BP47+BP49+BP51+BP53+BP55</f>
        <v>0</v>
      </c>
      <c r="BQ8" s="88">
        <f>SUM('[1]ПОНТОННЫЙ Янв.'!BP7:BQ7,'[2]ПОНТОННЫЙ Февр.'!BP7:BQ7,'[3]ПОНТОННЫЙ Март'!BP7:BQ7,'[4]ПОНТОННЫЙ  Апр.'!BP7:BQ7,'[5]ПОНТОННЫЙ Май'!BP7:BQ7,'[6]ПОНТОННЫЙ Июнь'!BP7:BQ7,'[7]ПОНТОННЫЙ  Июль'!BP7:BQ7,'[8]ПОНТОННЫЙ  Авг.'!BP7:BQ7,'[9]ПОНТОННЫЙ  Сент.'!BP7:BQ7,'[10]ПОНТОННЫЙ  Окт.'!BP7:BQ7,'[11]ПОНТОННЫЙ  Нояб.'!BP7:BQ7,'[12]ПОНТОННЫЙ  Дек.'!BP7:BQ7)</f>
        <v>28.826999999999998</v>
      </c>
      <c r="BR8" s="58">
        <f>BR10+BR12+BR14+BR16+BR18+BR20+BR21+BR23+BR25+BR27+BR29+BR31+BR33+BR35+BR37+BR39+BR41+BR43+BR45+BR47+BR49+BR51+BR53+BR55</f>
        <v>140</v>
      </c>
      <c r="BS8" s="88">
        <f>SUM('[1]ПОНТОННЫЙ Янв.'!BR7:BS7,'[2]ПОНТОННЫЙ Февр.'!BR7:BS7,'[3]ПОНТОННЫЙ Март'!BR7:BS7,'[4]ПОНТОННЫЙ  Апр.'!BR7:BS7,'[5]ПОНТОННЫЙ Май'!BR7:BS7,'[6]ПОНТОННЫЙ Июнь'!BR7:BS7,'[7]ПОНТОННЫЙ  Июль'!BR7:BS7,'[8]ПОНТОННЫЙ  Авг.'!BR7:BS7,'[9]ПОНТОННЫЙ  Сент.'!BR7:BS7,'[10]ПОНТОННЫЙ  Окт.'!BR7:BS7,'[11]ПОНТОННЫЙ  Нояб.'!BR7:BS7,'[12]ПОНТОННЫЙ  Дек.'!BR7:BS7)</f>
        <v>453.83300000000008</v>
      </c>
      <c r="BT8" s="58">
        <f>BT10+BT12+BT14+BT16+BT18+BT20+BT21+BT23+BT25+BT27+BT29+BT31+BT33+BT35+BT37+BT39+BT41+BT43+BT45+BT47+BT49+BT51+BT53+BT55</f>
        <v>0</v>
      </c>
      <c r="BU8" s="88">
        <f>SUM('[1]ПОНТОННЫЙ Янв.'!BT7:BU7,'[2]ПОНТОННЫЙ Февр.'!BT7:BU7,'[3]ПОНТОННЫЙ Март'!BT7:BU7,'[4]ПОНТОННЫЙ  Апр.'!BT7:BU7,'[5]ПОНТОННЫЙ Май'!BT7:BU7,'[6]ПОНТОННЫЙ Июнь'!BT7:BU7,'[7]ПОНТОННЫЙ  Июль'!BT7:BU7,'[8]ПОНТОННЫЙ  Авг.'!BT7:BU7,'[9]ПОНТОННЫЙ  Сент.'!BT7:BU7,'[10]ПОНТОННЫЙ  Окт.'!BT7:BU7,'[11]ПОНТОННЫЙ  Нояб.'!BT7:BU7,'[12]ПОНТОННЫЙ  Дек.'!BT7:BU7)</f>
        <v>193.761</v>
      </c>
      <c r="BV8" s="58">
        <f>BV10+BV12+BV14+BV16+BV18+BV20+BV21+BV23+BV25+BV27+BV29+BV31+BV33+BV35+BV37+BV39+BV41+BV43+BV45+BV47+BV49+BV51+BV53+BV55</f>
        <v>0</v>
      </c>
      <c r="BW8" s="88">
        <f>SUM('[1]ПОНТОННЫЙ Янв.'!BV7:BW7,'[2]ПОНТОННЫЙ Февр.'!BV7:BW7,'[3]ПОНТОННЫЙ Март'!BV7:BW7,'[4]ПОНТОННЫЙ  Апр.'!BV7:BW7,'[5]ПОНТОННЫЙ Май'!BV7:BW7,'[6]ПОНТОННЫЙ Июнь'!BV7:BW7,'[7]ПОНТОННЫЙ  Июль'!BV7:BW7,'[8]ПОНТОННЫЙ  Авг.'!BV7:BW7,'[9]ПОНТОННЫЙ  Сент.'!BV7:BW7,'[10]ПОНТОННЫЙ  Окт.'!BV7:BW7,'[11]ПОНТОННЫЙ  Нояб.'!BV7:BW7,'[12]ПОНТОННЫЙ  Дек.'!BV7:BW7)</f>
        <v>221.32599999999999</v>
      </c>
      <c r="BX8" s="58">
        <f>BX10+BX12+BX14+BX16+BX18+BX20+BX21+BX23+BX25+BX27+BX29+BX31+BX33+BX35+BX37+BX39+BX41+BX43+BX45+BX47+BX49+BX51+BX53+BX55</f>
        <v>180</v>
      </c>
      <c r="BY8" s="88">
        <f>SUM('[1]ПОНТОННЫЙ Янв.'!BX7:BY7,'[2]ПОНТОННЫЙ Февр.'!BX7:BY7,'[3]ПОНТОННЫЙ Март'!BX7:BY7,'[4]ПОНТОННЫЙ  Апр.'!BX7:BY7,'[5]ПОНТОННЫЙ Май'!BX7:BY7,'[6]ПОНТОННЫЙ Июнь'!BX7:BY7,'[7]ПОНТОННЫЙ  Июль'!BX7:BY7,'[8]ПОНТОННЫЙ  Авг.'!BX7:BY7,'[9]ПОНТОННЫЙ  Сент.'!BX7:BY7,'[10]ПОНТОННЫЙ  Окт.'!BX7:BY7,'[11]ПОНТОННЫЙ  Нояб.'!BX7:BY7,'[12]ПОНТОННЫЙ  Дек.'!BX7:BY7)</f>
        <v>190.02</v>
      </c>
      <c r="BZ8" s="58">
        <f>BZ10+BZ12+BZ14+BZ16+BZ18+BZ20+BZ21+BZ23+BZ25+BZ27+BZ29+BZ31+BZ33+BZ35+BZ37+BZ39+BZ41+BZ43+BZ45+BZ47+BZ49+BZ51+BZ53+BZ55</f>
        <v>0</v>
      </c>
      <c r="CA8" s="88">
        <f>SUM('[1]ПОНТОННЫЙ Янв.'!BZ7:CA7,'[2]ПОНТОННЫЙ Февр.'!BZ7:CA7,'[3]ПОНТОННЫЙ Март'!BZ7:CA7,'[4]ПОНТОННЫЙ  Апр.'!BZ7:CA7,'[5]ПОНТОННЫЙ Май'!BZ7:CA7,'[6]ПОНТОННЫЙ Июнь'!BZ7:CA7,'[7]ПОНТОННЫЙ  Июль'!BZ7:CA7,'[8]ПОНТОННЫЙ  Авг.'!BZ7:CA7,'[9]ПОНТОННЫЙ  Сент.'!BZ7:CA7,'[10]ПОНТОННЫЙ  Окт.'!BZ7:CA7,'[11]ПОНТОННЫЙ  Нояб.'!BZ7:CA7,'[12]ПОНТОННЫЙ  Дек.'!BZ7:CA7)</f>
        <v>143.92500000000001</v>
      </c>
      <c r="CB8" s="58">
        <f>CB10+CB12+CB14+CB16+CB18+CB20+CB21+CB23+CB25+CB27+CB29+CB31+CB33+CB35+CB37+CB39+CB41+CB43+CB45+CB47+CB49+CB51+CB53+CB55</f>
        <v>690</v>
      </c>
      <c r="CC8" s="88">
        <f>SUM('[1]ПОНТОННЫЙ Янв.'!CB7:CC7,'[2]ПОНТОННЫЙ Февр.'!CB7:CC7,'[3]ПОНТОННЫЙ Март'!CB7:CC7,'[4]ПОНТОННЫЙ  Апр.'!CB7:CC7,'[5]ПОНТОННЫЙ Май'!CB7:CC7,'[6]ПОНТОННЫЙ Июнь'!CB7:CC7,'[7]ПОНТОННЫЙ  Июль'!CB7:CC7,'[8]ПОНТОННЫЙ  Авг.'!CB7:CC7,'[9]ПОНТОННЫЙ  Сент.'!CB7:CC7,'[10]ПОНТОННЫЙ  Окт.'!CB7:CC7,'[11]ПОНТОННЫЙ  Нояб.'!CB7:CC7,'[12]ПОНТОННЫЙ  Дек.'!CB7:CC7)</f>
        <v>360.82300000000004</v>
      </c>
      <c r="CD8" s="58">
        <f>CD10+CD12+CD14+CD16+CD18+CD20+CD21+CD23+CD25+CD27+CD29+CD31+CD33+CD35+CD37+CD39+CD41+CD43+CD45+CD47+CD49+CD51+CD53+CD55</f>
        <v>105</v>
      </c>
      <c r="CE8" s="88">
        <f>SUM('[1]ПОНТОННЫЙ Янв.'!CD7:CE7,'[2]ПОНТОННЫЙ Февр.'!CD7:CE7,'[3]ПОНТОННЫЙ Март'!CD7:CE7,'[4]ПОНТОННЫЙ  Апр.'!CD7:CE7,'[5]ПОНТОННЫЙ Май'!CD7:CE7,'[6]ПОНТОННЫЙ Июнь'!CD7:CE7,'[7]ПОНТОННЫЙ  Июль'!CD7:CE7,'[8]ПОНТОННЫЙ  Авг.'!CD7:CE7,'[9]ПОНТОННЫЙ  Сент.'!CD7:CE7,'[10]ПОНТОННЫЙ  Окт.'!CD7:CE7,'[11]ПОНТОННЫЙ  Нояб.'!CD7:CE7,'[12]ПОНТОННЫЙ  Дек.'!CD7:CE7)</f>
        <v>134.68799999999999</v>
      </c>
      <c r="CF8" s="58">
        <f>CF10+CF12+CF14+CF16+CF18+CF20+CF21+CF23+CF25+CF27+CF29+CF31+CF33+CF35+CF37+CF39+CF41+CF43+CF45+CF47+CF49+CF51+CF53+CF55</f>
        <v>30</v>
      </c>
      <c r="CG8" s="88">
        <f>SUM('[1]ПОНТОННЫЙ Янв.'!CF7:CG7,'[2]ПОНТОННЫЙ Февр.'!CF7:CG7,'[3]ПОНТОННЫЙ Март'!CF7:CG7,'[4]ПОНТОННЫЙ  Апр.'!CF7:CG7,'[5]ПОНТОННЫЙ Май'!CF7:CG7,'[6]ПОНТОННЫЙ Июнь'!CF7:CG7,'[7]ПОНТОННЫЙ  Июль'!CF7:CG7,'[8]ПОНТОННЫЙ  Авг.'!CF7:CG7,'[9]ПОНТОННЫЙ  Сент.'!CF7:CG7,'[10]ПОНТОННЫЙ  Окт.'!CF7:CG7,'[11]ПОНТОННЫЙ  Нояб.'!CF7:CG7,'[12]ПОНТОННЫЙ  Дек.'!CF7:CG7)</f>
        <v>33.519999999999996</v>
      </c>
      <c r="CH8" s="58">
        <f>CH10+CH12+CH14+CH16+CH18+CH20+CH21+CH23+CH25+CH27+CH29+CH31+CH33+CH35+CH37+CH39+CH41+CH43+CH45+CH47+CH49+CH51+CH53+CH55</f>
        <v>0</v>
      </c>
      <c r="CI8" s="88">
        <f>SUM('[1]ПОНТОННЫЙ Янв.'!CH7:CI7,'[2]ПОНТОННЫЙ Февр.'!CH7:CI7,'[3]ПОНТОННЫЙ Март'!CH7:CI7,'[4]ПОНТОННЫЙ  Апр.'!CH7:CI7,'[5]ПОНТОННЫЙ Май'!CH7:CI7,'[6]ПОНТОННЫЙ Июнь'!CH7:CI7,'[7]ПОНТОННЫЙ  Июль'!CH7:CI7,'[8]ПОНТОННЫЙ  Авг.'!CH7:CI7,'[9]ПОНТОННЫЙ  Сент.'!CH7:CI7,'[10]ПОНТОННЫЙ  Окт.'!CH7:CI7,'[11]ПОНТОННЫЙ  Нояб.'!CH7:CI7,'[12]ПОНТОННЫЙ  Дек.'!CH7:CI7)</f>
        <v>20.452999999999999</v>
      </c>
      <c r="CJ8" s="58">
        <f>CJ10+CJ12+CJ14+CJ16+CJ18+CJ20+CJ21+CJ23+CJ25+CJ27+CJ29+CJ31+CJ33+CJ35+CJ37+CJ39+CJ41+CJ43+CJ45+CJ47+CJ49+CJ51+CJ53+CJ55</f>
        <v>170</v>
      </c>
      <c r="CK8" s="88">
        <f>SUM('[1]ПОНТОННЫЙ Янв.'!CJ7:CK7,'[2]ПОНТОННЫЙ Февр.'!CJ7:CK7,'[3]ПОНТОННЫЙ Март'!CJ7:CK7,'[4]ПОНТОННЫЙ  Апр.'!CJ7:CK7,'[5]ПОНТОННЫЙ Май'!CJ7:CK7,'[6]ПОНТОННЫЙ Июнь'!CJ7:CK7,'[7]ПОНТОННЫЙ  Июль'!CJ7:CK7,'[8]ПОНТОННЫЙ  Авг.'!CJ7:CK7,'[9]ПОНТОННЫЙ  Сент.'!CJ7:CK7,'[10]ПОНТОННЫЙ  Окт.'!CJ7:CK7,'[11]ПОНТОННЫЙ  Нояб.'!CJ7:CK7,'[12]ПОНТОННЫЙ  Дек.'!CJ7:CK7)</f>
        <v>161.703</v>
      </c>
      <c r="CL8" s="58">
        <f>CL10+CL12+CL14+CL16+CL18+CL20+CL21+CL23+CL25+CL27+CL29+CL31+CL33+CL35+CL37+CL39+CL41+CL43+CL45+CL47+CL49+CL51+CL53+CL55</f>
        <v>0</v>
      </c>
      <c r="CM8" s="88">
        <f>SUM('[1]ПОНТОННЫЙ Янв.'!CL7:CM7,'[2]ПОНТОННЫЙ Февр.'!CL7:CM7,'[3]ПОНТОННЫЙ Март'!CL7:CM7,'[4]ПОНТОННЫЙ  Апр.'!CL7:CM7,'[5]ПОНТОННЫЙ Май'!CL7:CM7,'[6]ПОНТОННЫЙ Июнь'!CL7:CM7,'[7]ПОНТОННЫЙ  Июль'!CL7:CM7,'[8]ПОНТОННЫЙ  Авг.'!CL7:CM7,'[9]ПОНТОННЫЙ  Сент.'!CL7:CM7,'[10]ПОНТОННЫЙ  Окт.'!CL7:CM7,'[11]ПОНТОННЫЙ  Нояб.'!CL7:CM7,'[12]ПОНТОННЫЙ  Дек.'!CL7:CM7)</f>
        <v>23.753999999999998</v>
      </c>
      <c r="CN8" s="58">
        <f>CN10+CN12+CN14+CN16+CN18+CN20+CN21+CN23+CN25+CN27+CN29+CN31+CN33+CN35+CN37+CN39+CN41+CN43+CN45+CN47+CN49+CN51+CN53+CN55</f>
        <v>171.8</v>
      </c>
      <c r="CO8" s="88">
        <f>SUM('[1]ПОНТОННЫЙ Янв.'!CN7:CO7,'[2]ПОНТОННЫЙ Февр.'!CN7:CO7,'[3]ПОНТОННЫЙ Март'!CN7:CO7,'[4]ПОНТОННЫЙ  Апр.'!CN7:CO7,'[5]ПОНТОННЫЙ Май'!CN7:CO7,'[6]ПОНТОННЫЙ Июнь'!CN7:CO7,'[7]ПОНТОННЫЙ  Июль'!CN7:CO7,'[8]ПОНТОННЫЙ  Авг.'!CN7:CO7,'[9]ПОНТОННЫЙ  Сент.'!CN7:CO7,'[10]ПОНТОННЫЙ  Окт.'!CN7:CO7,'[11]ПОНТОННЫЙ  Нояб.'!CN7:CO7,'[12]ПОНТОННЫЙ  Дек.'!CN7:CO7)</f>
        <v>180.23099999999999</v>
      </c>
      <c r="CQ8" s="93">
        <f t="shared" ref="CQ8" si="0">E8+G8+I8+K8+M8+O8+Q8+S8+U8+W8+Y8+AA8+AC8+AE8+AG8+AI8+AK8+AM8+AO8+AQ8+AS8+AU8+AW8+AY8+BA8+BC8+BE8+BG8+BI8+BK8+BM8+BO8+BQ8+BS8+BU8+BW8+BY8+CA8+CC8+CE8+CG8+CI8+CK8+CM8+CO8</f>
        <v>8102.0000000000009</v>
      </c>
    </row>
    <row r="9" spans="1:95" ht="15.95" customHeight="1" x14ac:dyDescent="0.25">
      <c r="A9" s="204" t="s">
        <v>54</v>
      </c>
      <c r="B9" s="236" t="s">
        <v>56</v>
      </c>
      <c r="C9" s="21" t="s">
        <v>58</v>
      </c>
      <c r="D9" s="43"/>
      <c r="E9" s="52">
        <f>SUM('[1]ПОНТОННЫЙ Янв.'!D8:E8,'[2]ПОНТОННЫЙ Февр.'!D8:E8,'[3]ПОНТОННЫЙ Март'!D8:E8,'[4]ПОНТОННЫЙ  Апр.'!D8:E8,'[5]ПОНТОННЫЙ Май'!D8:E8,'[6]ПОНТОННЫЙ Июнь'!D8:E8,'[7]ПОНТОННЫЙ  Июль'!D8:E8,'[8]ПОНТОННЫЙ  Авг.'!D8:E8,'[9]ПОНТОННЫЙ  Сент.'!D8:E8,'[10]ПОНТОННЫЙ  Окт.'!D8:E8,'[11]ПОНТОННЫЙ  Нояб.'!D8:E8,'[12]ПОНТОННЫЙ  Дек.'!D8:E8)</f>
        <v>0</v>
      </c>
      <c r="F9" s="43"/>
      <c r="G9" s="52">
        <f>SUM('[1]ПОНТОННЫЙ Янв.'!F8:G8,'[2]ПОНТОННЫЙ Февр.'!F8:G8,'[3]ПОНТОННЫЙ Март'!F8:G8,'[4]ПОНТОННЫЙ  Апр.'!F8:G8,'[5]ПОНТОННЫЙ Май'!F8:G8,'[6]ПОНТОННЫЙ Июнь'!F8:G8,'[7]ПОНТОННЫЙ  Июль'!F8:G8,'[8]ПОНТОННЫЙ  Авг.'!F8:G8,'[9]ПОНТОННЫЙ  Сент.'!F8:G8,'[10]ПОНТОННЫЙ  Окт.'!F8:G8,'[11]ПОНТОННЫЙ  Нояб.'!F8:G8,'[12]ПОНТОННЫЙ  Дек.'!F8:G8)</f>
        <v>0</v>
      </c>
      <c r="H9" s="43"/>
      <c r="I9" s="52">
        <f>SUM('[1]ПОНТОННЫЙ Янв.'!H8:I8,'[2]ПОНТОННЫЙ Февр.'!H8:I8,'[3]ПОНТОННЫЙ Март'!H8:I8,'[4]ПОНТОННЫЙ  Апр.'!H8:I8,'[5]ПОНТОННЫЙ Май'!H8:I8,'[6]ПОНТОННЫЙ Июнь'!H8:I8,'[7]ПОНТОННЫЙ  Июль'!H8:I8,'[8]ПОНТОННЫЙ  Авг.'!H8:I8,'[9]ПОНТОННЫЙ  Сент.'!H8:I8,'[10]ПОНТОННЫЙ  Окт.'!H8:I8,'[11]ПОНТОННЫЙ  Нояб.'!H8:I8,'[12]ПОНТОННЫЙ  Дек.'!H8:I8)</f>
        <v>0</v>
      </c>
      <c r="J9" s="43"/>
      <c r="K9" s="52">
        <f>SUM('[1]ПОНТОННЫЙ Янв.'!J8:K8,'[2]ПОНТОННЫЙ Февр.'!J8:K8,'[3]ПОНТОННЫЙ Март'!J8:K8,'[4]ПОНТОННЫЙ  Апр.'!J8:K8,'[5]ПОНТОННЫЙ Май'!J8:K8,'[6]ПОНТОННЫЙ Июнь'!J8:K8,'[7]ПОНТОННЫЙ  Июль'!J8:K8,'[8]ПОНТОННЫЙ  Авг.'!J8:K8,'[9]ПОНТОННЫЙ  Сент.'!J8:K8,'[10]ПОНТОННЫЙ  Окт.'!J8:K8,'[11]ПОНТОННЫЙ  Нояб.'!J8:K8,'[12]ПОНТОННЫЙ  Дек.'!J8:K8)</f>
        <v>0</v>
      </c>
      <c r="L9" s="43"/>
      <c r="M9" s="52">
        <f>SUM('[1]ПОНТОННЫЙ Янв.'!L8:M8,'[2]ПОНТОННЫЙ Февр.'!L8:M8,'[3]ПОНТОННЫЙ Март'!L8:M8,'[4]ПОНТОННЫЙ  Апр.'!L8:M8,'[5]ПОНТОННЫЙ Май'!L8:M8,'[6]ПОНТОННЫЙ Июнь'!L8:M8,'[7]ПОНТОННЫЙ  Июль'!L8:M8,'[8]ПОНТОННЫЙ  Авг.'!L8:M8,'[9]ПОНТОННЫЙ  Сент.'!L8:M8,'[10]ПОНТОННЫЙ  Окт.'!L8:M8,'[11]ПОНТОННЫЙ  Нояб.'!L8:M8,'[12]ПОНТОННЫЙ  Дек.'!L8:M8)</f>
        <v>0</v>
      </c>
      <c r="N9" s="43"/>
      <c r="O9" s="52">
        <f>SUM('[1]ПОНТОННЫЙ Янв.'!N8:O8,'[2]ПОНТОННЫЙ Февр.'!N8:O8,'[3]ПОНТОННЫЙ Март'!N8:O8,'[4]ПОНТОННЫЙ  Апр.'!N8:O8,'[5]ПОНТОННЫЙ Май'!N8:O8,'[6]ПОНТОННЫЙ Июнь'!N8:O8,'[7]ПОНТОННЫЙ  Июль'!N8:O8,'[8]ПОНТОННЫЙ  Авг.'!N8:O8,'[9]ПОНТОННЫЙ  Сент.'!N8:O8,'[10]ПОНТОННЫЙ  Окт.'!N8:O8,'[11]ПОНТОННЫЙ  Нояб.'!N8:O8,'[12]ПОНТОННЫЙ  Дек.'!N8:O8)</f>
        <v>0</v>
      </c>
      <c r="P9" s="43"/>
      <c r="Q9" s="52">
        <f>SUM('[1]ПОНТОННЫЙ Янв.'!P8:Q8,'[2]ПОНТОННЫЙ Февр.'!P8:Q8,'[3]ПОНТОННЫЙ Март'!P8:Q8,'[4]ПОНТОННЫЙ  Апр.'!P8:Q8,'[5]ПОНТОННЫЙ Май'!P8:Q8,'[6]ПОНТОННЫЙ Июнь'!P8:Q8,'[7]ПОНТОННЫЙ  Июль'!P8:Q8,'[8]ПОНТОННЫЙ  Авг.'!P8:Q8,'[9]ПОНТОННЫЙ  Сент.'!P8:Q8,'[10]ПОНТОННЫЙ  Окт.'!P8:Q8,'[11]ПОНТОННЫЙ  Нояб.'!P8:Q8,'[12]ПОНТОННЫЙ  Дек.'!P8:Q8)</f>
        <v>0</v>
      </c>
      <c r="R9" s="43"/>
      <c r="S9" s="52">
        <f>SUM('[1]ПОНТОННЫЙ Янв.'!R8:S8,'[2]ПОНТОННЫЙ Февр.'!R8:S8,'[3]ПОНТОННЫЙ Март'!R8:S8,'[4]ПОНТОННЫЙ  Апр.'!R8:S8,'[5]ПОНТОННЫЙ Май'!R8:S8,'[6]ПОНТОННЫЙ Июнь'!R8:S8,'[7]ПОНТОННЫЙ  Июль'!R8:S8,'[8]ПОНТОННЫЙ  Авг.'!R8:S8,'[9]ПОНТОННЫЙ  Сент.'!R8:S8,'[10]ПОНТОННЫЙ  Окт.'!R8:S8,'[11]ПОНТОННЫЙ  Нояб.'!R8:S8,'[12]ПОНТОННЫЙ  Дек.'!R8:S8)</f>
        <v>0</v>
      </c>
      <c r="T9" s="43"/>
      <c r="U9" s="52">
        <f>SUM('[1]ПОНТОННЫЙ Янв.'!T8:U8,'[2]ПОНТОННЫЙ Февр.'!T8:U8,'[3]ПОНТОННЫЙ Март'!T8:U8,'[4]ПОНТОННЫЙ  Апр.'!T8:U8,'[5]ПОНТОННЫЙ Май'!T8:U8,'[6]ПОНТОННЫЙ Июнь'!T8:U8,'[7]ПОНТОННЫЙ  Июль'!T8:U8,'[8]ПОНТОННЫЙ  Авг.'!T8:U8,'[9]ПОНТОННЫЙ  Сент.'!T8:U8,'[10]ПОНТОННЫЙ  Окт.'!T8:U8,'[11]ПОНТОННЫЙ  Нояб.'!T8:U8,'[12]ПОНТОННЫЙ  Дек.'!T8:U8)</f>
        <v>0</v>
      </c>
      <c r="V9" s="43"/>
      <c r="W9" s="52">
        <f>SUM('[1]ПОНТОННЫЙ Янв.'!V8:W8,'[2]ПОНТОННЫЙ Февр.'!V8:W8,'[3]ПОНТОННЫЙ Март'!V8:W8,'[4]ПОНТОННЫЙ  Апр.'!V8:W8,'[5]ПОНТОННЫЙ Май'!V8:W8,'[6]ПОНТОННЫЙ Июнь'!V8:W8,'[7]ПОНТОННЫЙ  Июль'!V8:W8,'[8]ПОНТОННЫЙ  Авг.'!V8:W8,'[9]ПОНТОННЫЙ  Сент.'!V8:W8,'[10]ПОНТОННЫЙ  Окт.'!V8:W8,'[11]ПОНТОННЫЙ  Нояб.'!V8:W8,'[12]ПОНТОННЫЙ  Дек.'!V8:W8)</f>
        <v>0</v>
      </c>
      <c r="X9" s="43"/>
      <c r="Y9" s="52">
        <f>SUM('[1]ПОНТОННЫЙ Янв.'!X8:Y8,'[2]ПОНТОННЫЙ Февр.'!X8:Y8,'[3]ПОНТОННЫЙ Март'!X8:Y8,'[4]ПОНТОННЫЙ  Апр.'!X8:Y8,'[5]ПОНТОННЫЙ Май'!X8:Y8,'[6]ПОНТОННЫЙ Июнь'!X8:Y8,'[7]ПОНТОННЫЙ  Июль'!X8:Y8,'[8]ПОНТОННЫЙ  Авг.'!X8:Y8,'[9]ПОНТОННЫЙ  Сент.'!X8:Y8,'[10]ПОНТОННЫЙ  Окт.'!X8:Y8,'[11]ПОНТОННЫЙ  Нояб.'!X8:Y8,'[12]ПОНТОННЫЙ  Дек.'!X8:Y8)</f>
        <v>0</v>
      </c>
      <c r="Z9" s="43"/>
      <c r="AA9" s="52">
        <f>SUM('[1]ПОНТОННЫЙ Янв.'!Z8:AA8,'[2]ПОНТОННЫЙ Февр.'!Z8:AA8,'[3]ПОНТОННЫЙ Март'!Z8:AA8,'[4]ПОНТОННЫЙ  Апр.'!Z8:AA8,'[5]ПОНТОННЫЙ Май'!Z8:AA8,'[6]ПОНТОННЫЙ Июнь'!Z8:AA8,'[7]ПОНТОННЫЙ  Июль'!Z8:AA8,'[8]ПОНТОННЫЙ  Авг.'!Z8:AA8,'[9]ПОНТОННЫЙ  Сент.'!Z8:AA8,'[10]ПОНТОННЫЙ  Окт.'!Z8:AA8,'[11]ПОНТОННЫЙ  Нояб.'!Z8:AA8,'[12]ПОНТОННЫЙ  Дек.'!Z8:AA8)</f>
        <v>0</v>
      </c>
      <c r="AB9" s="43"/>
      <c r="AC9" s="52">
        <f>SUM('[1]ПОНТОННЫЙ Янв.'!AB8:AC8,'[2]ПОНТОННЫЙ Февр.'!AB8:AC8,'[3]ПОНТОННЫЙ Март'!AB8:AC8,'[4]ПОНТОННЫЙ  Апр.'!AB8:AC8,'[5]ПОНТОННЫЙ Май'!AB8:AC8,'[6]ПОНТОННЫЙ Июнь'!AB8:AC8,'[7]ПОНТОННЫЙ  Июль'!AB8:AC8,'[8]ПОНТОННЫЙ  Авг.'!AB8:AC8,'[9]ПОНТОННЫЙ  Сент.'!AB8:AC8,'[10]ПОНТОННЫЙ  Окт.'!AB8:AC8,'[11]ПОНТОННЫЙ  Нояб.'!AB8:AC8,'[12]ПОНТОННЫЙ  Дек.'!AB8:AC8)</f>
        <v>0</v>
      </c>
      <c r="AD9" s="43"/>
      <c r="AE9" s="52">
        <f>SUM('[1]ПОНТОННЫЙ Янв.'!AD8:AE8,'[2]ПОНТОННЫЙ Февр.'!AD8:AE8,'[3]ПОНТОННЫЙ Март'!AD8:AE8,'[4]ПОНТОННЫЙ  Апр.'!AD8:AE8,'[5]ПОНТОННЫЙ Май'!AD8:AE8,'[6]ПОНТОННЫЙ Июнь'!AD8:AE8,'[7]ПОНТОННЫЙ  Июль'!AD8:AE8,'[8]ПОНТОННЫЙ  Авг.'!AD8:AE8,'[9]ПОНТОННЫЙ  Сент.'!AD8:AE8,'[10]ПОНТОННЫЙ  Окт.'!AD8:AE8,'[11]ПОНТОННЫЙ  Нояб.'!AD8:AE8,'[12]ПОНТОННЫЙ  Дек.'!AD8:AE8)</f>
        <v>0</v>
      </c>
      <c r="AF9" s="43"/>
      <c r="AG9" s="52">
        <f>SUM('[1]ПОНТОННЫЙ Янв.'!AF8:AG8,'[2]ПОНТОННЫЙ Февр.'!AF8:AG8,'[3]ПОНТОННЫЙ Март'!AF8:AG8,'[4]ПОНТОННЫЙ  Апр.'!AF8:AG8,'[5]ПОНТОННЫЙ Май'!AF8:AG8,'[6]ПОНТОННЫЙ Июнь'!AF8:AG8,'[7]ПОНТОННЫЙ  Июль'!AF8:AG8,'[8]ПОНТОННЫЙ  Авг.'!AF8:AG8,'[9]ПОНТОННЫЙ  Сент.'!AF8:AG8,'[10]ПОНТОННЫЙ  Окт.'!AF8:AG8,'[11]ПОНТОННЫЙ  Нояб.'!AF8:AG8,'[12]ПОНТОННЫЙ  Дек.'!AF8:AG8)</f>
        <v>0</v>
      </c>
      <c r="AH9" s="43"/>
      <c r="AI9" s="52">
        <f>SUM('[1]ПОНТОННЫЙ Янв.'!AH8:AI8,'[2]ПОНТОННЫЙ Февр.'!AH8:AI8,'[3]ПОНТОННЫЙ Март'!AH8:AI8,'[4]ПОНТОННЫЙ  Апр.'!AH8:AI8,'[5]ПОНТОННЫЙ Май'!AH8:AI8,'[6]ПОНТОННЫЙ Июнь'!AH8:AI8,'[7]ПОНТОННЫЙ  Июль'!AH8:AI8,'[8]ПОНТОННЫЙ  Авг.'!AH8:AI8,'[9]ПОНТОННЫЙ  Сент.'!AH8:AI8,'[10]ПОНТОННЫЙ  Окт.'!AH8:AI8,'[11]ПОНТОННЫЙ  Нояб.'!AH8:AI8,'[12]ПОНТОННЫЙ  Дек.'!AH8:AI8)</f>
        <v>0</v>
      </c>
      <c r="AJ9" s="43"/>
      <c r="AK9" s="52">
        <f>SUM('[1]ПОНТОННЫЙ Янв.'!AJ8:AK8,'[2]ПОНТОННЫЙ Февр.'!AJ8:AK8,'[3]ПОНТОННЫЙ Март'!AJ8:AK8,'[4]ПОНТОННЫЙ  Апр.'!AJ8:AK8,'[5]ПОНТОННЫЙ Май'!AJ8:AK8,'[6]ПОНТОННЫЙ Июнь'!AJ8:AK8,'[7]ПОНТОННЫЙ  Июль'!AJ8:AK8,'[8]ПОНТОННЫЙ  Авг.'!AJ8:AK8,'[9]ПОНТОННЫЙ  Сент.'!AJ8:AK8,'[10]ПОНТОННЫЙ  Окт.'!AJ8:AK8,'[11]ПОНТОННЫЙ  Нояб.'!AJ8:AK8,'[12]ПОНТОННЫЙ  Дек.'!AJ8:AK8)</f>
        <v>0</v>
      </c>
      <c r="AL9" s="43"/>
      <c r="AM9" s="52">
        <f>SUM('[1]ПОНТОННЫЙ Янв.'!AL8:AM8,'[2]ПОНТОННЫЙ Февр.'!AL8:AM8,'[3]ПОНТОННЫЙ Март'!AL8:AM8,'[4]ПОНТОННЫЙ  Апр.'!AL8:AM8,'[5]ПОНТОННЫЙ Май'!AL8:AM8,'[6]ПОНТОННЫЙ Июнь'!AL8:AM8,'[7]ПОНТОННЫЙ  Июль'!AL8:AM8,'[8]ПОНТОННЫЙ  Авг.'!AL8:AM8,'[9]ПОНТОННЫЙ  Сент.'!AL8:AM8,'[10]ПОНТОННЫЙ  Окт.'!AL8:AM8,'[11]ПОНТОННЫЙ  Нояб.'!AL8:AM8,'[12]ПОНТОННЫЙ  Дек.'!AL8:AM8)</f>
        <v>0</v>
      </c>
      <c r="AN9" s="43"/>
      <c r="AO9" s="52">
        <f>SUM('[1]ПОНТОННЫЙ Янв.'!AN8:AO8,'[2]ПОНТОННЫЙ Февр.'!AN8:AO8,'[3]ПОНТОННЫЙ Март'!AN8:AO8,'[4]ПОНТОННЫЙ  Апр.'!AN8:AO8,'[5]ПОНТОННЫЙ Май'!AN8:AO8,'[6]ПОНТОННЫЙ Июнь'!AN8:AO8,'[7]ПОНТОННЫЙ  Июль'!AN8:AO8,'[8]ПОНТОННЫЙ  Авг.'!AN8:AO8,'[9]ПОНТОННЫЙ  Сент.'!AN8:AO8,'[10]ПОНТОННЫЙ  Окт.'!AN8:AO8,'[11]ПОНТОННЫЙ  Нояб.'!AN8:AO8,'[12]ПОНТОННЫЙ  Дек.'!AN8:AO8)</f>
        <v>0</v>
      </c>
      <c r="AP9" s="43"/>
      <c r="AQ9" s="52">
        <f>SUM('[1]ПОНТОННЫЙ Янв.'!AP8:AQ8,'[2]ПОНТОННЫЙ Февр.'!AP8:AQ8,'[3]ПОНТОННЫЙ Март'!AP8:AQ8,'[4]ПОНТОННЫЙ  Апр.'!AP8:AQ8,'[5]ПОНТОННЫЙ Май'!AP8:AQ8,'[6]ПОНТОННЫЙ Июнь'!AP8:AQ8,'[7]ПОНТОННЫЙ  Июль'!AP8:AQ8,'[8]ПОНТОННЫЙ  Авг.'!AP8:AQ8,'[9]ПОНТОННЫЙ  Сент.'!AP8:AQ8,'[10]ПОНТОННЫЙ  Окт.'!AP8:AQ8,'[11]ПОНТОННЫЙ  Нояб.'!AP8:AQ8,'[12]ПОНТОННЫЙ  Дек.'!AP8:AQ8)</f>
        <v>0</v>
      </c>
      <c r="AR9" s="43"/>
      <c r="AS9" s="52">
        <f>SUM('[1]ПОНТОННЫЙ Янв.'!AR8:AS8,'[2]ПОНТОННЫЙ Февр.'!AR8:AS8,'[3]ПОНТОННЫЙ Март'!AR8:AS8,'[4]ПОНТОННЫЙ  Апр.'!AR8:AS8,'[5]ПОНТОННЫЙ Май'!AR8:AS8,'[6]ПОНТОННЫЙ Июнь'!AR8:AS8,'[7]ПОНТОННЫЙ  Июль'!AR8:AS8,'[8]ПОНТОННЫЙ  Авг.'!AR8:AS8,'[9]ПОНТОННЫЙ  Сент.'!AR8:AS8,'[10]ПОНТОННЫЙ  Окт.'!AR8:AS8,'[11]ПОНТОННЫЙ  Нояб.'!AR8:AS8,'[12]ПОНТОННЫЙ  Дек.'!AR8:AS8)</f>
        <v>0</v>
      </c>
      <c r="AT9" s="43"/>
      <c r="AU9" s="52">
        <f>SUM('[1]ПОНТОННЫЙ Янв.'!AT8:AU8,'[2]ПОНТОННЫЙ Февр.'!AT8:AU8,'[3]ПОНТОННЫЙ Март'!AT8:AU8,'[4]ПОНТОННЫЙ  Апр.'!AT8:AU8,'[5]ПОНТОННЫЙ Май'!AT8:AU8,'[6]ПОНТОННЫЙ Июнь'!AT8:AU8,'[7]ПОНТОННЫЙ  Июль'!AT8:AU8,'[8]ПОНТОННЫЙ  Авг.'!AT8:AU8,'[9]ПОНТОННЫЙ  Сент.'!AT8:AU8,'[10]ПОНТОННЫЙ  Окт.'!AT8:AU8,'[11]ПОНТОННЫЙ  Нояб.'!AT8:AU8,'[12]ПОНТОННЫЙ  Дек.'!AT8:AU8)</f>
        <v>0</v>
      </c>
      <c r="AV9" s="43"/>
      <c r="AW9" s="52">
        <f>SUM('[1]ПОНТОННЫЙ Янв.'!AV8:AW8,'[2]ПОНТОННЫЙ Февр.'!AV8:AW8,'[3]ПОНТОННЫЙ Март'!AV8:AW8,'[4]ПОНТОННЫЙ  Апр.'!AV8:AW8,'[5]ПОНТОННЫЙ Май'!AV8:AW8,'[6]ПОНТОННЫЙ Июнь'!AV8:AW8,'[7]ПОНТОННЫЙ  Июль'!AV8:AW8,'[8]ПОНТОННЫЙ  Авг.'!AV8:AW8,'[9]ПОНТОННЫЙ  Сент.'!AV8:AW8,'[10]ПОНТОННЫЙ  Окт.'!AV8:AW8,'[11]ПОНТОННЫЙ  Нояб.'!AV8:AW8,'[12]ПОНТОННЫЙ  Дек.'!AV8:AW8)</f>
        <v>0</v>
      </c>
      <c r="AX9" s="43"/>
      <c r="AY9" s="52">
        <f>SUM('[1]ПОНТОННЫЙ Янв.'!AX8:AY8,'[2]ПОНТОННЫЙ Февр.'!AX8:AY8,'[3]ПОНТОННЫЙ Март'!AX8:AY8,'[4]ПОНТОННЫЙ  Апр.'!AX8:AY8,'[5]ПОНТОННЫЙ Май'!AX8:AY8,'[6]ПОНТОННЫЙ Июнь'!AX8:AY8,'[7]ПОНТОННЫЙ  Июль'!AX8:AY8,'[8]ПОНТОННЫЙ  Авг.'!AX8:AY8,'[9]ПОНТОННЫЙ  Сент.'!AX8:AY8,'[10]ПОНТОННЫЙ  Окт.'!AX8:AY8,'[11]ПОНТОННЫЙ  Нояб.'!AX8:AY8,'[12]ПОНТОННЫЙ  Дек.'!AX8:AY8)</f>
        <v>0</v>
      </c>
      <c r="AZ9" s="43"/>
      <c r="BA9" s="52">
        <f>SUM('[1]ПОНТОННЫЙ Янв.'!AZ8:BA8,'[2]ПОНТОННЫЙ Февр.'!AZ8:BA8,'[3]ПОНТОННЫЙ Март'!AZ8:BA8,'[4]ПОНТОННЫЙ  Апр.'!AZ8:BA8,'[5]ПОНТОННЫЙ Май'!AZ8:BA8,'[6]ПОНТОННЫЙ Июнь'!AZ8:BA8,'[7]ПОНТОННЫЙ  Июль'!AZ8:BA8,'[8]ПОНТОННЫЙ  Авг.'!AZ8:BA8,'[9]ПОНТОННЫЙ  Сент.'!AZ8:BA8,'[10]ПОНТОННЫЙ  Окт.'!AZ8:BA8,'[11]ПОНТОННЫЙ  Нояб.'!AZ8:BA8,'[12]ПОНТОННЫЙ  Дек.'!AZ8:BA8)</f>
        <v>0</v>
      </c>
      <c r="BB9" s="43"/>
      <c r="BC9" s="52">
        <f>SUM('[1]ПОНТОННЫЙ Янв.'!BB8:BC8,'[2]ПОНТОННЫЙ Февр.'!BB8:BC8,'[3]ПОНТОННЫЙ Март'!BB8:BC8,'[4]ПОНТОННЫЙ  Апр.'!BB8:BC8,'[5]ПОНТОННЫЙ Май'!BB8:BC8,'[6]ПОНТОННЫЙ Июнь'!BB8:BC8,'[7]ПОНТОННЫЙ  Июль'!BB8:BC8,'[8]ПОНТОННЫЙ  Авг.'!BB8:BC8,'[9]ПОНТОННЫЙ  Сент.'!BB8:BC8,'[10]ПОНТОННЫЙ  Окт.'!BB8:BC8,'[11]ПОНТОННЫЙ  Нояб.'!BB8:BC8,'[12]ПОНТОННЫЙ  Дек.'!BB8:BC8)</f>
        <v>0</v>
      </c>
      <c r="BD9" s="43"/>
      <c r="BE9" s="52">
        <f>SUM('[1]ПОНТОННЫЙ Янв.'!BD8:BE8,'[2]ПОНТОННЫЙ Февр.'!BD8:BE8,'[3]ПОНТОННЫЙ Март'!BD8:BE8,'[4]ПОНТОННЫЙ  Апр.'!BD8:BE8,'[5]ПОНТОННЫЙ Май'!BD8:BE8,'[6]ПОНТОННЫЙ Июнь'!BD8:BE8,'[7]ПОНТОННЫЙ  Июль'!BD8:BE8,'[8]ПОНТОННЫЙ  Авг.'!BD8:BE8,'[9]ПОНТОННЫЙ  Сент.'!BD8:BE8,'[10]ПОНТОННЫЙ  Окт.'!BD8:BE8,'[11]ПОНТОННЫЙ  Нояб.'!BD8:BE8,'[12]ПОНТОННЫЙ  Дек.'!BD8:BE8)</f>
        <v>49</v>
      </c>
      <c r="BF9" s="43"/>
      <c r="BG9" s="52">
        <f>SUM('[1]ПОНТОННЫЙ Янв.'!BF8:BG8,'[2]ПОНТОННЫЙ Февр.'!BF8:BG8,'[3]ПОНТОННЫЙ Март'!BF8:BG8,'[4]ПОНТОННЫЙ  Апр.'!BF8:BG8,'[5]ПОНТОННЫЙ Май'!BF8:BG8,'[6]ПОНТОННЫЙ Июнь'!BF8:BG8,'[7]ПОНТОННЫЙ  Июль'!BF8:BG8,'[8]ПОНТОННЫЙ  Авг.'!BF8:BG8,'[9]ПОНТОННЫЙ  Сент.'!BF8:BG8,'[10]ПОНТОННЫЙ  Окт.'!BF8:BG8,'[11]ПОНТОННЫЙ  Нояб.'!BF8:BG8,'[12]ПОНТОННЫЙ  Дек.'!BF8:BG8)</f>
        <v>0</v>
      </c>
      <c r="BH9" s="43"/>
      <c r="BI9" s="52">
        <f>SUM('[1]ПОНТОННЫЙ Янв.'!BH8:BI8,'[2]ПОНТОННЫЙ Февр.'!BH8:BI8,'[3]ПОНТОННЫЙ Март'!BH8:BI8,'[4]ПОНТОННЫЙ  Апр.'!BH8:BI8,'[5]ПОНТОННЫЙ Май'!BH8:BI8,'[6]ПОНТОННЫЙ Июнь'!BH8:BI8,'[7]ПОНТОННЫЙ  Июль'!BH8:BI8,'[8]ПОНТОННЫЙ  Авг.'!BH8:BI8,'[9]ПОНТОННЫЙ  Сент.'!BH8:BI8,'[10]ПОНТОННЫЙ  Окт.'!BH8:BI8,'[11]ПОНТОННЫЙ  Нояб.'!BH8:BI8,'[12]ПОНТОННЫЙ  Дек.'!BH8:BI8)</f>
        <v>0</v>
      </c>
      <c r="BJ9" s="43"/>
      <c r="BK9" s="52">
        <f>SUM('[1]ПОНТОННЫЙ Янв.'!BJ8:BK8,'[2]ПОНТОННЫЙ Февр.'!BJ8:BK8,'[3]ПОНТОННЫЙ Март'!BJ8:BK8,'[4]ПОНТОННЫЙ  Апр.'!BJ8:BK8,'[5]ПОНТОННЫЙ Май'!BJ8:BK8,'[6]ПОНТОННЫЙ Июнь'!BJ8:BK8,'[7]ПОНТОННЫЙ  Июль'!BJ8:BK8,'[8]ПОНТОННЫЙ  Авг.'!BJ8:BK8,'[9]ПОНТОННЫЙ  Сент.'!BJ8:BK8,'[10]ПОНТОННЫЙ  Окт.'!BJ8:BK8,'[11]ПОНТОННЫЙ  Нояб.'!BJ8:BK8,'[12]ПОНТОННЫЙ  Дек.'!BJ8:BK8)</f>
        <v>0</v>
      </c>
      <c r="BL9" s="43"/>
      <c r="BM9" s="52">
        <f>SUM('[1]ПОНТОННЫЙ Янв.'!BL8:BM8,'[2]ПОНТОННЫЙ Февр.'!BL8:BM8,'[3]ПОНТОННЫЙ Март'!BL8:BM8,'[4]ПОНТОННЫЙ  Апр.'!BL8:BM8,'[5]ПОНТОННЫЙ Май'!BL8:BM8,'[6]ПОНТОННЫЙ Июнь'!BL8:BM8,'[7]ПОНТОННЫЙ  Июль'!BL8:BM8,'[8]ПОНТОННЫЙ  Авг.'!BL8:BM8,'[9]ПОНТОННЫЙ  Сент.'!BL8:BM8,'[10]ПОНТОННЫЙ  Окт.'!BL8:BM8,'[11]ПОНТОННЫЙ  Нояб.'!BL8:BM8,'[12]ПОНТОННЫЙ  Дек.'!BL8:BM8)</f>
        <v>0</v>
      </c>
      <c r="BN9" s="43"/>
      <c r="BO9" s="52">
        <f>SUM('[1]ПОНТОННЫЙ Янв.'!BN8:BO8,'[2]ПОНТОННЫЙ Февр.'!BN8:BO8,'[3]ПОНТОННЫЙ Март'!BN8:BO8,'[4]ПОНТОННЫЙ  Апр.'!BN8:BO8,'[5]ПОНТОННЫЙ Май'!BN8:BO8,'[6]ПОНТОННЫЙ Июнь'!BN8:BO8,'[7]ПОНТОННЫЙ  Июль'!BN8:BO8,'[8]ПОНТОННЫЙ  Авг.'!BN8:BO8,'[9]ПОНТОННЫЙ  Сент.'!BN8:BO8,'[10]ПОНТОННЫЙ  Окт.'!BN8:BO8,'[11]ПОНТОННЫЙ  Нояб.'!BN8:BO8,'[12]ПОНТОННЫЙ  Дек.'!BN8:BO8)</f>
        <v>0</v>
      </c>
      <c r="BP9" s="43"/>
      <c r="BQ9" s="52">
        <f>SUM('[1]ПОНТОННЫЙ Янв.'!BP8:BQ8,'[2]ПОНТОННЫЙ Февр.'!BP8:BQ8,'[3]ПОНТОННЫЙ Март'!BP8:BQ8,'[4]ПОНТОННЫЙ  Апр.'!BP8:BQ8,'[5]ПОНТОННЫЙ Май'!BP8:BQ8,'[6]ПОНТОННЫЙ Июнь'!BP8:BQ8,'[7]ПОНТОННЫЙ  Июль'!BP8:BQ8,'[8]ПОНТОННЫЙ  Авг.'!BP8:BQ8,'[9]ПОНТОННЫЙ  Сент.'!BP8:BQ8,'[10]ПОНТОННЫЙ  Окт.'!BP8:BQ8,'[11]ПОНТОННЫЙ  Нояб.'!BP8:BQ8,'[12]ПОНТОННЫЙ  Дек.'!BP8:BQ8)</f>
        <v>0</v>
      </c>
      <c r="BR9" s="43"/>
      <c r="BS9" s="52">
        <f>SUM('[1]ПОНТОННЫЙ Янв.'!BR8:BS8,'[2]ПОНТОННЫЙ Февр.'!BR8:BS8,'[3]ПОНТОННЫЙ Март'!BR8:BS8,'[4]ПОНТОННЫЙ  Апр.'!BR8:BS8,'[5]ПОНТОННЫЙ Май'!BR8:BS8,'[6]ПОНТОННЫЙ Июнь'!BR8:BS8,'[7]ПОНТОННЫЙ  Июль'!BR8:BS8,'[8]ПОНТОННЫЙ  Авг.'!BR8:BS8,'[9]ПОНТОННЫЙ  Сент.'!BR8:BS8,'[10]ПОНТОННЫЙ  Окт.'!BR8:BS8,'[11]ПОНТОННЫЙ  Нояб.'!BR8:BS8,'[12]ПОНТОННЫЙ  Дек.'!BR8:BS8)</f>
        <v>0</v>
      </c>
      <c r="BT9" s="43"/>
      <c r="BU9" s="52">
        <f>SUM('[1]ПОНТОННЫЙ Янв.'!BT8:BU8,'[2]ПОНТОННЫЙ Февр.'!BT8:BU8,'[3]ПОНТОННЫЙ Март'!BT8:BU8,'[4]ПОНТОННЫЙ  Апр.'!BT8:BU8,'[5]ПОНТОННЫЙ Май'!BT8:BU8,'[6]ПОНТОННЫЙ Июнь'!BT8:BU8,'[7]ПОНТОННЫЙ  Июль'!BT8:BU8,'[8]ПОНТОННЫЙ  Авг.'!BT8:BU8,'[9]ПОНТОННЫЙ  Сент.'!BT8:BU8,'[10]ПОНТОННЫЙ  Окт.'!BT8:BU8,'[11]ПОНТОННЫЙ  Нояб.'!BT8:BU8,'[12]ПОНТОННЫЙ  Дек.'!BT8:BU8)</f>
        <v>0</v>
      </c>
      <c r="BV9" s="43"/>
      <c r="BW9" s="52">
        <f>SUM('[1]ПОНТОННЫЙ Янв.'!BV8:BW8,'[2]ПОНТОННЫЙ Февр.'!BV8:BW8,'[3]ПОНТОННЫЙ Март'!BV8:BW8,'[4]ПОНТОННЫЙ  Апр.'!BV8:BW8,'[5]ПОНТОННЫЙ Май'!BV8:BW8,'[6]ПОНТОННЫЙ Июнь'!BV8:BW8,'[7]ПОНТОННЫЙ  Июль'!BV8:BW8,'[8]ПОНТОННЫЙ  Авг.'!BV8:BW8,'[9]ПОНТОННЫЙ  Сент.'!BV8:BW8,'[10]ПОНТОННЫЙ  Окт.'!BV8:BW8,'[11]ПОНТОННЫЙ  Нояб.'!BV8:BW8,'[12]ПОНТОННЫЙ  Дек.'!BV8:BW8)</f>
        <v>0</v>
      </c>
      <c r="BX9" s="43"/>
      <c r="BY9" s="52">
        <f>SUM('[1]ПОНТОННЫЙ Янв.'!BX8:BY8,'[2]ПОНТОННЫЙ Февр.'!BX8:BY8,'[3]ПОНТОННЫЙ Март'!BX8:BY8,'[4]ПОНТОННЫЙ  Апр.'!BX8:BY8,'[5]ПОНТОННЫЙ Май'!BX8:BY8,'[6]ПОНТОННЫЙ Июнь'!BX8:BY8,'[7]ПОНТОННЫЙ  Июль'!BX8:BY8,'[8]ПОНТОННЫЙ  Авг.'!BX8:BY8,'[9]ПОНТОННЫЙ  Сент.'!BX8:BY8,'[10]ПОНТОННЫЙ  Окт.'!BX8:BY8,'[11]ПОНТОННЫЙ  Нояб.'!BX8:BY8,'[12]ПОНТОННЫЙ  Дек.'!BX8:BY8)</f>
        <v>0</v>
      </c>
      <c r="BZ9" s="43"/>
      <c r="CA9" s="52">
        <f>SUM('[1]ПОНТОННЫЙ Янв.'!BZ8:CA8,'[2]ПОНТОННЫЙ Февр.'!BZ8:CA8,'[3]ПОНТОННЫЙ Март'!BZ8:CA8,'[4]ПОНТОННЫЙ  Апр.'!BZ8:CA8,'[5]ПОНТОННЫЙ Май'!BZ8:CA8,'[6]ПОНТОННЫЙ Июнь'!BZ8:CA8,'[7]ПОНТОННЫЙ  Июль'!BZ8:CA8,'[8]ПОНТОННЫЙ  Авг.'!BZ8:CA8,'[9]ПОНТОННЫЙ  Сент.'!BZ8:CA8,'[10]ПОНТОННЫЙ  Окт.'!BZ8:CA8,'[11]ПОНТОННЫЙ  Нояб.'!BZ8:CA8,'[12]ПОНТОННЫЙ  Дек.'!BZ8:CA8)</f>
        <v>0</v>
      </c>
      <c r="CB9" s="43"/>
      <c r="CC9" s="52">
        <f>SUM('[1]ПОНТОННЫЙ Янв.'!CB8:CC8,'[2]ПОНТОННЫЙ Февр.'!CB8:CC8,'[3]ПОНТОННЫЙ Март'!CB8:CC8,'[4]ПОНТОННЫЙ  Апр.'!CB8:CC8,'[5]ПОНТОННЫЙ Май'!CB8:CC8,'[6]ПОНТОННЫЙ Июнь'!CB8:CC8,'[7]ПОНТОННЫЙ  Июль'!CB8:CC8,'[8]ПОНТОННЫЙ  Авг.'!CB8:CC8,'[9]ПОНТОННЫЙ  Сент.'!CB8:CC8,'[10]ПОНТОННЫЙ  Окт.'!CB8:CC8,'[11]ПОНТОННЫЙ  Нояб.'!CB8:CC8,'[12]ПОНТОННЫЙ  Дек.'!CB8:CC8)</f>
        <v>0</v>
      </c>
      <c r="CD9" s="43"/>
      <c r="CE9" s="52">
        <f>SUM('[1]ПОНТОННЫЙ Янв.'!CD8:CE8,'[2]ПОНТОННЫЙ Февр.'!CD8:CE8,'[3]ПОНТОННЫЙ Март'!CD8:CE8,'[4]ПОНТОННЫЙ  Апр.'!CD8:CE8,'[5]ПОНТОННЫЙ Май'!CD8:CE8,'[6]ПОНТОННЫЙ Июнь'!CD8:CE8,'[7]ПОНТОННЫЙ  Июль'!CD8:CE8,'[8]ПОНТОННЫЙ  Авг.'!CD8:CE8,'[9]ПОНТОННЫЙ  Сент.'!CD8:CE8,'[10]ПОНТОННЫЙ  Окт.'!CD8:CE8,'[11]ПОНТОННЫЙ  Нояб.'!CD8:CE8,'[12]ПОНТОННЫЙ  Дек.'!CD8:CE8)</f>
        <v>0</v>
      </c>
      <c r="CF9" s="43"/>
      <c r="CG9" s="52">
        <f>SUM('[1]ПОНТОННЫЙ Янв.'!CF8:CG8,'[2]ПОНТОННЫЙ Февр.'!CF8:CG8,'[3]ПОНТОННЫЙ Март'!CF8:CG8,'[4]ПОНТОННЫЙ  Апр.'!CF8:CG8,'[5]ПОНТОННЫЙ Май'!CF8:CG8,'[6]ПОНТОННЫЙ Июнь'!CF8:CG8,'[7]ПОНТОННЫЙ  Июль'!CF8:CG8,'[8]ПОНТОННЫЙ  Авг.'!CF8:CG8,'[9]ПОНТОННЫЙ  Сент.'!CF8:CG8,'[10]ПОНТОННЫЙ  Окт.'!CF8:CG8,'[11]ПОНТОННЫЙ  Нояб.'!CF8:CG8,'[12]ПОНТОННЫЙ  Дек.'!CF8:CG8)</f>
        <v>0</v>
      </c>
      <c r="CH9" s="43"/>
      <c r="CI9" s="52">
        <f>SUM('[1]ПОНТОННЫЙ Янв.'!CH8:CI8,'[2]ПОНТОННЫЙ Февр.'!CH8:CI8,'[3]ПОНТОННЫЙ Март'!CH8:CI8,'[4]ПОНТОННЫЙ  Апр.'!CH8:CI8,'[5]ПОНТОННЫЙ Май'!CH8:CI8,'[6]ПОНТОННЫЙ Июнь'!CH8:CI8,'[7]ПОНТОННЫЙ  Июль'!CH8:CI8,'[8]ПОНТОННЫЙ  Авг.'!CH8:CI8,'[9]ПОНТОННЫЙ  Сент.'!CH8:CI8,'[10]ПОНТОННЫЙ  Окт.'!CH8:CI8,'[11]ПОНТОННЫЙ  Нояб.'!CH8:CI8,'[12]ПОНТОННЫЙ  Дек.'!CH8:CI8)</f>
        <v>0</v>
      </c>
      <c r="CJ9" s="43"/>
      <c r="CK9" s="52">
        <f>SUM('[1]ПОНТОННЫЙ Янв.'!CJ8:CK8,'[2]ПОНТОННЫЙ Февр.'!CJ8:CK8,'[3]ПОНТОННЫЙ Март'!CJ8:CK8,'[4]ПОНТОННЫЙ  Апр.'!CJ8:CK8,'[5]ПОНТОННЫЙ Май'!CJ8:CK8,'[6]ПОНТОННЫЙ Июнь'!CJ8:CK8,'[7]ПОНТОННЫЙ  Июль'!CJ8:CK8,'[8]ПОНТОННЫЙ  Авг.'!CJ8:CK8,'[9]ПОНТОННЫЙ  Сент.'!CJ8:CK8,'[10]ПОНТОННЫЙ  Окт.'!CJ8:CK8,'[11]ПОНТОННЫЙ  Нояб.'!CJ8:CK8,'[12]ПОНТОННЫЙ  Дек.'!CJ8:CK8)</f>
        <v>0</v>
      </c>
      <c r="CL9" s="43"/>
      <c r="CM9" s="52">
        <f>SUM('[1]ПОНТОННЫЙ Янв.'!CL8:CM8,'[2]ПОНТОННЫЙ Февр.'!CL8:CM8,'[3]ПОНТОННЫЙ Март'!CL8:CM8,'[4]ПОНТОННЫЙ  Апр.'!CL8:CM8,'[5]ПОНТОННЫЙ Май'!CL8:CM8,'[6]ПОНТОННЫЙ Июнь'!CL8:CM8,'[7]ПОНТОННЫЙ  Июль'!CL8:CM8,'[8]ПОНТОННЫЙ  Авг.'!CL8:CM8,'[9]ПОНТОННЫЙ  Сент.'!CL8:CM8,'[10]ПОНТОННЫЙ  Окт.'!CL8:CM8,'[11]ПОНТОННЫЙ  Нояб.'!CL8:CM8,'[12]ПОНТОННЫЙ  Дек.'!CL8:CM8)</f>
        <v>0</v>
      </c>
      <c r="CN9" s="43"/>
      <c r="CO9" s="52">
        <f>SUM('[1]ПОНТОННЫЙ Янв.'!CN8:CO8,'[2]ПОНТОННЫЙ Февр.'!CN8:CO8,'[3]ПОНТОННЫЙ Март'!CN8:CO8,'[4]ПОНТОННЫЙ  Апр.'!CN8:CO8,'[5]ПОНТОННЫЙ Май'!CN8:CO8,'[6]ПОНТОННЫЙ Июнь'!CN8:CO8,'[7]ПОНТОННЫЙ  Июль'!CN8:CO8,'[8]ПОНТОННЫЙ  Авг.'!CN8:CO8,'[9]ПОНТОННЫЙ  Сент.'!CN8:CO8,'[10]ПОНТОННЫЙ  Окт.'!CN8:CO8,'[11]ПОНТОННЫЙ  Нояб.'!CN8:CO8,'[12]ПОНТОННЫЙ  Дек.'!CN8:CO8)</f>
        <v>0</v>
      </c>
      <c r="CQ9" s="93"/>
    </row>
    <row r="10" spans="1:95" ht="15.95" customHeight="1" x14ac:dyDescent="0.25">
      <c r="A10" s="196"/>
      <c r="B10" s="237"/>
      <c r="C10" s="22" t="s">
        <v>5</v>
      </c>
      <c r="D10" s="47"/>
      <c r="E10" s="53">
        <f>SUM('[1]ПОНТОННЫЙ Янв.'!D9:E9,'[2]ПОНТОННЫЙ Февр.'!D9:E9,'[3]ПОНТОННЫЙ Март'!D9:E9,'[4]ПОНТОННЫЙ  Апр.'!D9:E9,'[5]ПОНТОННЫЙ Май'!D9:E9,'[6]ПОНТОННЫЙ Июнь'!D9:E9,'[7]ПОНТОННЫЙ  Июль'!D9:E9,'[8]ПОНТОННЫЙ  Авг.'!D9:E9,'[9]ПОНТОННЫЙ  Сент.'!D9:E9,'[10]ПОНТОННЫЙ  Окт.'!D9:E9,'[11]ПОНТОННЫЙ  Нояб.'!D9:E9,'[12]ПОНТОННЫЙ  Дек.'!D9:E9)</f>
        <v>0</v>
      </c>
      <c r="F10" s="47"/>
      <c r="G10" s="53">
        <f>SUM('[1]ПОНТОННЫЙ Янв.'!F9:G9,'[2]ПОНТОННЫЙ Февр.'!F9:G9,'[3]ПОНТОННЫЙ Март'!F9:G9,'[4]ПОНТОННЫЙ  Апр.'!F9:G9,'[5]ПОНТОННЫЙ Май'!F9:G9,'[6]ПОНТОННЫЙ Июнь'!F9:G9,'[7]ПОНТОННЫЙ  Июль'!F9:G9,'[8]ПОНТОННЫЙ  Авг.'!F9:G9,'[9]ПОНТОННЫЙ  Сент.'!F9:G9,'[10]ПОНТОННЫЙ  Окт.'!F9:G9,'[11]ПОНТОННЫЙ  Нояб.'!F9:G9,'[12]ПОНТОННЫЙ  Дек.'!F9:G9)</f>
        <v>0</v>
      </c>
      <c r="H10" s="47"/>
      <c r="I10" s="53">
        <f>SUM('[1]ПОНТОННЫЙ Янв.'!H9:I9,'[2]ПОНТОННЫЙ Февр.'!H9:I9,'[3]ПОНТОННЫЙ Март'!H9:I9,'[4]ПОНТОННЫЙ  Апр.'!H9:I9,'[5]ПОНТОННЫЙ Май'!H9:I9,'[6]ПОНТОННЫЙ Июнь'!H9:I9,'[7]ПОНТОННЫЙ  Июль'!H9:I9,'[8]ПОНТОННЫЙ  Авг.'!H9:I9,'[9]ПОНТОННЫЙ  Сент.'!H9:I9,'[10]ПОНТОННЫЙ  Окт.'!H9:I9,'[11]ПОНТОННЫЙ  Нояб.'!H9:I9,'[12]ПОНТОННЫЙ  Дек.'!H9:I9)</f>
        <v>0</v>
      </c>
      <c r="J10" s="47"/>
      <c r="K10" s="53">
        <f>SUM('[1]ПОНТОННЫЙ Янв.'!J9:K9,'[2]ПОНТОННЫЙ Февр.'!J9:K9,'[3]ПОНТОННЫЙ Март'!J9:K9,'[4]ПОНТОННЫЙ  Апр.'!J9:K9,'[5]ПОНТОННЫЙ Май'!J9:K9,'[6]ПОНТОННЫЙ Июнь'!J9:K9,'[7]ПОНТОННЫЙ  Июль'!J9:K9,'[8]ПОНТОННЫЙ  Авг.'!J9:K9,'[9]ПОНТОННЫЙ  Сент.'!J9:K9,'[10]ПОНТОННЫЙ  Окт.'!J9:K9,'[11]ПОНТОННЫЙ  Нояб.'!J9:K9,'[12]ПОНТОННЫЙ  Дек.'!J9:K9)</f>
        <v>0</v>
      </c>
      <c r="L10" s="47"/>
      <c r="M10" s="53">
        <f>SUM('[1]ПОНТОННЫЙ Янв.'!L9:M9,'[2]ПОНТОННЫЙ Февр.'!L9:M9,'[3]ПОНТОННЫЙ Март'!L9:M9,'[4]ПОНТОННЫЙ  Апр.'!L9:M9,'[5]ПОНТОННЫЙ Май'!L9:M9,'[6]ПОНТОННЫЙ Июнь'!L9:M9,'[7]ПОНТОННЫЙ  Июль'!L9:M9,'[8]ПОНТОННЫЙ  Авг.'!L9:M9,'[9]ПОНТОННЫЙ  Сент.'!L9:M9,'[10]ПОНТОННЫЙ  Окт.'!L9:M9,'[11]ПОНТОННЫЙ  Нояб.'!L9:M9,'[12]ПОНТОННЫЙ  Дек.'!L9:M9)</f>
        <v>0</v>
      </c>
      <c r="N10" s="47"/>
      <c r="O10" s="53">
        <f>SUM('[1]ПОНТОННЫЙ Янв.'!N9:O9,'[2]ПОНТОННЫЙ Февр.'!N9:O9,'[3]ПОНТОННЫЙ Март'!N9:O9,'[4]ПОНТОННЫЙ  Апр.'!N9:O9,'[5]ПОНТОННЫЙ Май'!N9:O9,'[6]ПОНТОННЫЙ Июнь'!N9:O9,'[7]ПОНТОННЫЙ  Июль'!N9:O9,'[8]ПОНТОННЫЙ  Авг.'!N9:O9,'[9]ПОНТОННЫЙ  Сент.'!N9:O9,'[10]ПОНТОННЫЙ  Окт.'!N9:O9,'[11]ПОНТОННЫЙ  Нояб.'!N9:O9,'[12]ПОНТОННЫЙ  Дек.'!N9:O9)</f>
        <v>0</v>
      </c>
      <c r="P10" s="47"/>
      <c r="Q10" s="53">
        <f>SUM('[1]ПОНТОННЫЙ Янв.'!P9:Q9,'[2]ПОНТОННЫЙ Февр.'!P9:Q9,'[3]ПОНТОННЫЙ Март'!P9:Q9,'[4]ПОНТОННЫЙ  Апр.'!P9:Q9,'[5]ПОНТОННЫЙ Май'!P9:Q9,'[6]ПОНТОННЫЙ Июнь'!P9:Q9,'[7]ПОНТОННЫЙ  Июль'!P9:Q9,'[8]ПОНТОННЫЙ  Авг.'!P9:Q9,'[9]ПОНТОННЫЙ  Сент.'!P9:Q9,'[10]ПОНТОННЫЙ  Окт.'!P9:Q9,'[11]ПОНТОННЫЙ  Нояб.'!P9:Q9,'[12]ПОНТОННЫЙ  Дек.'!P9:Q9)</f>
        <v>0</v>
      </c>
      <c r="R10" s="47"/>
      <c r="S10" s="53">
        <f>SUM('[1]ПОНТОННЫЙ Янв.'!R9:S9,'[2]ПОНТОННЫЙ Февр.'!R9:S9,'[3]ПОНТОННЫЙ Март'!R9:S9,'[4]ПОНТОННЫЙ  Апр.'!R9:S9,'[5]ПОНТОННЫЙ Май'!R9:S9,'[6]ПОНТОННЫЙ Июнь'!R9:S9,'[7]ПОНТОННЫЙ  Июль'!R9:S9,'[8]ПОНТОННЫЙ  Авг.'!R9:S9,'[9]ПОНТОННЫЙ  Сент.'!R9:S9,'[10]ПОНТОННЫЙ  Окт.'!R9:S9,'[11]ПОНТОННЫЙ  Нояб.'!R9:S9,'[12]ПОНТОННЫЙ  Дек.'!R9:S9)</f>
        <v>0</v>
      </c>
      <c r="T10" s="47"/>
      <c r="U10" s="53">
        <f>SUM('[1]ПОНТОННЫЙ Янв.'!T9:U9,'[2]ПОНТОННЫЙ Февр.'!T9:U9,'[3]ПОНТОННЫЙ Март'!T9:U9,'[4]ПОНТОННЫЙ  Апр.'!T9:U9,'[5]ПОНТОННЫЙ Май'!T9:U9,'[6]ПОНТОННЫЙ Июнь'!T9:U9,'[7]ПОНТОННЫЙ  Июль'!T9:U9,'[8]ПОНТОННЫЙ  Авг.'!T9:U9,'[9]ПОНТОННЫЙ  Сент.'!T9:U9,'[10]ПОНТОННЫЙ  Окт.'!T9:U9,'[11]ПОНТОННЫЙ  Нояб.'!T9:U9,'[12]ПОНТОННЫЙ  Дек.'!T9:U9)</f>
        <v>0</v>
      </c>
      <c r="V10" s="47"/>
      <c r="W10" s="53">
        <f>SUM('[1]ПОНТОННЫЙ Янв.'!V9:W9,'[2]ПОНТОННЫЙ Февр.'!V9:W9,'[3]ПОНТОННЫЙ Март'!V9:W9,'[4]ПОНТОННЫЙ  Апр.'!V9:W9,'[5]ПОНТОННЫЙ Май'!V9:W9,'[6]ПОНТОННЫЙ Июнь'!V9:W9,'[7]ПОНТОННЫЙ  Июль'!V9:W9,'[8]ПОНТОННЫЙ  Авг.'!V9:W9,'[9]ПОНТОННЫЙ  Сент.'!V9:W9,'[10]ПОНТОННЫЙ  Окт.'!V9:W9,'[11]ПОНТОННЫЙ  Нояб.'!V9:W9,'[12]ПОНТОННЫЙ  Дек.'!V9:W9)</f>
        <v>0</v>
      </c>
      <c r="X10" s="47"/>
      <c r="Y10" s="53">
        <f>SUM('[1]ПОНТОННЫЙ Янв.'!X9:Y9,'[2]ПОНТОННЫЙ Февр.'!X9:Y9,'[3]ПОНТОННЫЙ Март'!X9:Y9,'[4]ПОНТОННЫЙ  Апр.'!X9:Y9,'[5]ПОНТОННЫЙ Май'!X9:Y9,'[6]ПОНТОННЫЙ Июнь'!X9:Y9,'[7]ПОНТОННЫЙ  Июль'!X9:Y9,'[8]ПОНТОННЫЙ  Авг.'!X9:Y9,'[9]ПОНТОННЫЙ  Сент.'!X9:Y9,'[10]ПОНТОННЫЙ  Окт.'!X9:Y9,'[11]ПОНТОННЫЙ  Нояб.'!X9:Y9,'[12]ПОНТОННЫЙ  Дек.'!X9:Y9)</f>
        <v>0</v>
      </c>
      <c r="Z10" s="47"/>
      <c r="AA10" s="53">
        <f>SUM('[1]ПОНТОННЫЙ Янв.'!Z9:AA9,'[2]ПОНТОННЫЙ Февр.'!Z9:AA9,'[3]ПОНТОННЫЙ Март'!Z9:AA9,'[4]ПОНТОННЫЙ  Апр.'!Z9:AA9,'[5]ПОНТОННЫЙ Май'!Z9:AA9,'[6]ПОНТОННЫЙ Июнь'!Z9:AA9,'[7]ПОНТОННЫЙ  Июль'!Z9:AA9,'[8]ПОНТОННЫЙ  Авг.'!Z9:AA9,'[9]ПОНТОННЫЙ  Сент.'!Z9:AA9,'[10]ПОНТОННЫЙ  Окт.'!Z9:AA9,'[11]ПОНТОННЫЙ  Нояб.'!Z9:AA9,'[12]ПОНТОННЫЙ  Дек.'!Z9:AA9)</f>
        <v>0</v>
      </c>
      <c r="AB10" s="47"/>
      <c r="AC10" s="53">
        <f>SUM('[1]ПОНТОННЫЙ Янв.'!AB9:AC9,'[2]ПОНТОННЫЙ Февр.'!AB9:AC9,'[3]ПОНТОННЫЙ Март'!AB9:AC9,'[4]ПОНТОННЫЙ  Апр.'!AB9:AC9,'[5]ПОНТОННЫЙ Май'!AB9:AC9,'[6]ПОНТОННЫЙ Июнь'!AB9:AC9,'[7]ПОНТОННЫЙ  Июль'!AB9:AC9,'[8]ПОНТОННЫЙ  Авг.'!AB9:AC9,'[9]ПОНТОННЫЙ  Сент.'!AB9:AC9,'[10]ПОНТОННЫЙ  Окт.'!AB9:AC9,'[11]ПОНТОННЫЙ  Нояб.'!AB9:AC9,'[12]ПОНТОННЫЙ  Дек.'!AB9:AC9)</f>
        <v>0</v>
      </c>
      <c r="AD10" s="47"/>
      <c r="AE10" s="53">
        <f>SUM('[1]ПОНТОННЫЙ Янв.'!AD9:AE9,'[2]ПОНТОННЫЙ Февр.'!AD9:AE9,'[3]ПОНТОННЫЙ Март'!AD9:AE9,'[4]ПОНТОННЫЙ  Апр.'!AD9:AE9,'[5]ПОНТОННЫЙ Май'!AD9:AE9,'[6]ПОНТОННЫЙ Июнь'!AD9:AE9,'[7]ПОНТОННЫЙ  Июль'!AD9:AE9,'[8]ПОНТОННЫЙ  Авг.'!AD9:AE9,'[9]ПОНТОННЫЙ  Сент.'!AD9:AE9,'[10]ПОНТОННЫЙ  Окт.'!AD9:AE9,'[11]ПОНТОННЫЙ  Нояб.'!AD9:AE9,'[12]ПОНТОННЫЙ  Дек.'!AD9:AE9)</f>
        <v>0</v>
      </c>
      <c r="AF10" s="47"/>
      <c r="AG10" s="53">
        <f>SUM('[1]ПОНТОННЫЙ Янв.'!AF9:AG9,'[2]ПОНТОННЫЙ Февр.'!AF9:AG9,'[3]ПОНТОННЫЙ Март'!AF9:AG9,'[4]ПОНТОННЫЙ  Апр.'!AF9:AG9,'[5]ПОНТОННЫЙ Май'!AF9:AG9,'[6]ПОНТОННЫЙ Июнь'!AF9:AG9,'[7]ПОНТОННЫЙ  Июль'!AF9:AG9,'[8]ПОНТОННЫЙ  Авг.'!AF9:AG9,'[9]ПОНТОННЫЙ  Сент.'!AF9:AG9,'[10]ПОНТОННЫЙ  Окт.'!AF9:AG9,'[11]ПОНТОННЫЙ  Нояб.'!AF9:AG9,'[12]ПОНТОННЫЙ  Дек.'!AF9:AG9)</f>
        <v>0</v>
      </c>
      <c r="AH10" s="47"/>
      <c r="AI10" s="53">
        <f>SUM('[1]ПОНТОННЫЙ Янв.'!AH9:AI9,'[2]ПОНТОННЫЙ Февр.'!AH9:AI9,'[3]ПОНТОННЫЙ Март'!AH9:AI9,'[4]ПОНТОННЫЙ  Апр.'!AH9:AI9,'[5]ПОНТОННЫЙ Май'!AH9:AI9,'[6]ПОНТОННЫЙ Июнь'!AH9:AI9,'[7]ПОНТОННЫЙ  Июль'!AH9:AI9,'[8]ПОНТОННЫЙ  Авг.'!AH9:AI9,'[9]ПОНТОННЫЙ  Сент.'!AH9:AI9,'[10]ПОНТОННЫЙ  Окт.'!AH9:AI9,'[11]ПОНТОННЫЙ  Нояб.'!AH9:AI9,'[12]ПОНТОННЫЙ  Дек.'!AH9:AI9)</f>
        <v>0</v>
      </c>
      <c r="AJ10" s="47"/>
      <c r="AK10" s="53">
        <f>SUM('[1]ПОНТОННЫЙ Янв.'!AJ9:AK9,'[2]ПОНТОННЫЙ Февр.'!AJ9:AK9,'[3]ПОНТОННЫЙ Март'!AJ9:AK9,'[4]ПОНТОННЫЙ  Апр.'!AJ9:AK9,'[5]ПОНТОННЫЙ Май'!AJ9:AK9,'[6]ПОНТОННЫЙ Июнь'!AJ9:AK9,'[7]ПОНТОННЫЙ  Июль'!AJ9:AK9,'[8]ПОНТОННЫЙ  Авг.'!AJ9:AK9,'[9]ПОНТОННЫЙ  Сент.'!AJ9:AK9,'[10]ПОНТОННЫЙ  Окт.'!AJ9:AK9,'[11]ПОНТОННЫЙ  Нояб.'!AJ9:AK9,'[12]ПОНТОННЫЙ  Дек.'!AJ9:AK9)</f>
        <v>0</v>
      </c>
      <c r="AL10" s="47"/>
      <c r="AM10" s="53">
        <f>SUM('[1]ПОНТОННЫЙ Янв.'!AL9:AM9,'[2]ПОНТОННЫЙ Февр.'!AL9:AM9,'[3]ПОНТОННЫЙ Март'!AL9:AM9,'[4]ПОНТОННЫЙ  Апр.'!AL9:AM9,'[5]ПОНТОННЫЙ Май'!AL9:AM9,'[6]ПОНТОННЫЙ Июнь'!AL9:AM9,'[7]ПОНТОННЫЙ  Июль'!AL9:AM9,'[8]ПОНТОННЫЙ  Авг.'!AL9:AM9,'[9]ПОНТОННЫЙ  Сент.'!AL9:AM9,'[10]ПОНТОННЫЙ  Окт.'!AL9:AM9,'[11]ПОНТОННЫЙ  Нояб.'!AL9:AM9,'[12]ПОНТОННЫЙ  Дек.'!AL9:AM9)</f>
        <v>0</v>
      </c>
      <c r="AN10" s="47"/>
      <c r="AO10" s="53">
        <f>SUM('[1]ПОНТОННЫЙ Янв.'!AN9:AO9,'[2]ПОНТОННЫЙ Февр.'!AN9:AO9,'[3]ПОНТОННЫЙ Март'!AN9:AO9,'[4]ПОНТОННЫЙ  Апр.'!AN9:AO9,'[5]ПОНТОННЫЙ Май'!AN9:AO9,'[6]ПОНТОННЫЙ Июнь'!AN9:AO9,'[7]ПОНТОННЫЙ  Июль'!AN9:AO9,'[8]ПОНТОННЫЙ  Авг.'!AN9:AO9,'[9]ПОНТОННЫЙ  Сент.'!AN9:AO9,'[10]ПОНТОННЫЙ  Окт.'!AN9:AO9,'[11]ПОНТОННЫЙ  Нояб.'!AN9:AO9,'[12]ПОНТОННЫЙ  Дек.'!AN9:AO9)</f>
        <v>0</v>
      </c>
      <c r="AP10" s="47"/>
      <c r="AQ10" s="53">
        <f>SUM('[1]ПОНТОННЫЙ Янв.'!AP9:AQ9,'[2]ПОНТОННЫЙ Февр.'!AP9:AQ9,'[3]ПОНТОННЫЙ Март'!AP9:AQ9,'[4]ПОНТОННЫЙ  Апр.'!AP9:AQ9,'[5]ПОНТОННЫЙ Май'!AP9:AQ9,'[6]ПОНТОННЫЙ Июнь'!AP9:AQ9,'[7]ПОНТОННЫЙ  Июль'!AP9:AQ9,'[8]ПОНТОННЫЙ  Авг.'!AP9:AQ9,'[9]ПОНТОННЫЙ  Сент.'!AP9:AQ9,'[10]ПОНТОННЫЙ  Окт.'!AP9:AQ9,'[11]ПОНТОННЫЙ  Нояб.'!AP9:AQ9,'[12]ПОНТОННЫЙ  Дек.'!AP9:AQ9)</f>
        <v>0</v>
      </c>
      <c r="AR10" s="47"/>
      <c r="AS10" s="53">
        <f>SUM('[1]ПОНТОННЫЙ Янв.'!AR9:AS9,'[2]ПОНТОННЫЙ Февр.'!AR9:AS9,'[3]ПОНТОННЫЙ Март'!AR9:AS9,'[4]ПОНТОННЫЙ  Апр.'!AR9:AS9,'[5]ПОНТОННЫЙ Май'!AR9:AS9,'[6]ПОНТОННЫЙ Июнь'!AR9:AS9,'[7]ПОНТОННЫЙ  Июль'!AR9:AS9,'[8]ПОНТОННЫЙ  Авг.'!AR9:AS9,'[9]ПОНТОННЫЙ  Сент.'!AR9:AS9,'[10]ПОНТОННЫЙ  Окт.'!AR9:AS9,'[11]ПОНТОННЫЙ  Нояб.'!AR9:AS9,'[12]ПОНТОННЫЙ  Дек.'!AR9:AS9)</f>
        <v>0</v>
      </c>
      <c r="AT10" s="47"/>
      <c r="AU10" s="53">
        <f>SUM('[1]ПОНТОННЫЙ Янв.'!AT9:AU9,'[2]ПОНТОННЫЙ Февр.'!AT9:AU9,'[3]ПОНТОННЫЙ Март'!AT9:AU9,'[4]ПОНТОННЫЙ  Апр.'!AT9:AU9,'[5]ПОНТОННЫЙ Май'!AT9:AU9,'[6]ПОНТОННЫЙ Июнь'!AT9:AU9,'[7]ПОНТОННЫЙ  Июль'!AT9:AU9,'[8]ПОНТОННЫЙ  Авг.'!AT9:AU9,'[9]ПОНТОННЫЙ  Сент.'!AT9:AU9,'[10]ПОНТОННЫЙ  Окт.'!AT9:AU9,'[11]ПОНТОННЫЙ  Нояб.'!AT9:AU9,'[12]ПОНТОННЫЙ  Дек.'!AT9:AU9)</f>
        <v>0</v>
      </c>
      <c r="AV10" s="47"/>
      <c r="AW10" s="53">
        <f>SUM('[1]ПОНТОННЫЙ Янв.'!AV9:AW9,'[2]ПОНТОННЫЙ Февр.'!AV9:AW9,'[3]ПОНТОННЫЙ Март'!AV9:AW9,'[4]ПОНТОННЫЙ  Апр.'!AV9:AW9,'[5]ПОНТОННЫЙ Май'!AV9:AW9,'[6]ПОНТОННЫЙ Июнь'!AV9:AW9,'[7]ПОНТОННЫЙ  Июль'!AV9:AW9,'[8]ПОНТОННЫЙ  Авг.'!AV9:AW9,'[9]ПОНТОННЫЙ  Сент.'!AV9:AW9,'[10]ПОНТОННЫЙ  Окт.'!AV9:AW9,'[11]ПОНТОННЫЙ  Нояб.'!AV9:AW9,'[12]ПОНТОННЫЙ  Дек.'!AV9:AW9)</f>
        <v>0</v>
      </c>
      <c r="AX10" s="47"/>
      <c r="AY10" s="53">
        <f>SUM('[1]ПОНТОННЫЙ Янв.'!AX9:AY9,'[2]ПОНТОННЫЙ Февр.'!AX9:AY9,'[3]ПОНТОННЫЙ Март'!AX9:AY9,'[4]ПОНТОННЫЙ  Апр.'!AX9:AY9,'[5]ПОНТОННЫЙ Май'!AX9:AY9,'[6]ПОНТОННЫЙ Июнь'!AX9:AY9,'[7]ПОНТОННЫЙ  Июль'!AX9:AY9,'[8]ПОНТОННЫЙ  Авг.'!AX9:AY9,'[9]ПОНТОННЫЙ  Сент.'!AX9:AY9,'[10]ПОНТОННЫЙ  Окт.'!AX9:AY9,'[11]ПОНТОННЫЙ  Нояб.'!AX9:AY9,'[12]ПОНТОННЫЙ  Дек.'!AX9:AY9)</f>
        <v>0</v>
      </c>
      <c r="AZ10" s="47"/>
      <c r="BA10" s="53">
        <f>SUM('[1]ПОНТОННЫЙ Янв.'!AZ9:BA9,'[2]ПОНТОННЫЙ Февр.'!AZ9:BA9,'[3]ПОНТОННЫЙ Март'!AZ9:BA9,'[4]ПОНТОННЫЙ  Апр.'!AZ9:BA9,'[5]ПОНТОННЫЙ Май'!AZ9:BA9,'[6]ПОНТОННЫЙ Июнь'!AZ9:BA9,'[7]ПОНТОННЫЙ  Июль'!AZ9:BA9,'[8]ПОНТОННЫЙ  Авг.'!AZ9:BA9,'[9]ПОНТОННЫЙ  Сент.'!AZ9:BA9,'[10]ПОНТОННЫЙ  Окт.'!AZ9:BA9,'[11]ПОНТОННЫЙ  Нояб.'!AZ9:BA9,'[12]ПОНТОННЫЙ  Дек.'!AZ9:BA9)</f>
        <v>0</v>
      </c>
      <c r="BB10" s="47"/>
      <c r="BC10" s="53">
        <f>SUM('[1]ПОНТОННЫЙ Янв.'!BB9:BC9,'[2]ПОНТОННЫЙ Февр.'!BB9:BC9,'[3]ПОНТОННЫЙ Март'!BB9:BC9,'[4]ПОНТОННЫЙ  Апр.'!BB9:BC9,'[5]ПОНТОННЫЙ Май'!BB9:BC9,'[6]ПОНТОННЫЙ Июнь'!BB9:BC9,'[7]ПОНТОННЫЙ  Июль'!BB9:BC9,'[8]ПОНТОННЫЙ  Авг.'!BB9:BC9,'[9]ПОНТОННЫЙ  Сент.'!BB9:BC9,'[10]ПОНТОННЫЙ  Окт.'!BB9:BC9,'[11]ПОНТОННЫЙ  Нояб.'!BB9:BC9,'[12]ПОНТОННЫЙ  Дек.'!BB9:BC9)</f>
        <v>0</v>
      </c>
      <c r="BD10" s="47"/>
      <c r="BE10" s="53">
        <f>SUM('[1]ПОНТОННЫЙ Янв.'!BD9:BE9,'[2]ПОНТОННЫЙ Февр.'!BD9:BE9,'[3]ПОНТОННЫЙ Март'!BD9:BE9,'[4]ПОНТОННЫЙ  Апр.'!BD9:BE9,'[5]ПОНТОННЫЙ Май'!BD9:BE9,'[6]ПОНТОННЫЙ Июнь'!BD9:BE9,'[7]ПОНТОННЫЙ  Июль'!BD9:BE9,'[8]ПОНТОННЫЙ  Авг.'!BD9:BE9,'[9]ПОНТОННЫЙ  Сент.'!BD9:BE9,'[10]ПОНТОННЫЙ  Окт.'!BD9:BE9,'[11]ПОНТОННЫЙ  Нояб.'!BD9:BE9,'[12]ПОНТОННЫЙ  Дек.'!BD9:BE9)</f>
        <v>58.762</v>
      </c>
      <c r="BF10" s="47"/>
      <c r="BG10" s="53">
        <f>SUM('[1]ПОНТОННЫЙ Янв.'!BF9:BG9,'[2]ПОНТОННЫЙ Февр.'!BF9:BG9,'[3]ПОНТОННЫЙ Март'!BF9:BG9,'[4]ПОНТОННЫЙ  Апр.'!BF9:BG9,'[5]ПОНТОННЫЙ Май'!BF9:BG9,'[6]ПОНТОННЫЙ Июнь'!BF9:BG9,'[7]ПОНТОННЫЙ  Июль'!BF9:BG9,'[8]ПОНТОННЫЙ  Авг.'!BF9:BG9,'[9]ПОНТОННЫЙ  Сент.'!BF9:BG9,'[10]ПОНТОННЫЙ  Окт.'!BF9:BG9,'[11]ПОНТОННЫЙ  Нояб.'!BF9:BG9,'[12]ПОНТОННЫЙ  Дек.'!BF9:BG9)</f>
        <v>0</v>
      </c>
      <c r="BH10" s="47"/>
      <c r="BI10" s="53">
        <f>SUM('[1]ПОНТОННЫЙ Янв.'!BH9:BI9,'[2]ПОНТОННЫЙ Февр.'!BH9:BI9,'[3]ПОНТОННЫЙ Март'!BH9:BI9,'[4]ПОНТОННЫЙ  Апр.'!BH9:BI9,'[5]ПОНТОННЫЙ Май'!BH9:BI9,'[6]ПОНТОННЫЙ Июнь'!BH9:BI9,'[7]ПОНТОННЫЙ  Июль'!BH9:BI9,'[8]ПОНТОННЫЙ  Авг.'!BH9:BI9,'[9]ПОНТОННЫЙ  Сент.'!BH9:BI9,'[10]ПОНТОННЫЙ  Окт.'!BH9:BI9,'[11]ПОНТОННЫЙ  Нояб.'!BH9:BI9,'[12]ПОНТОННЫЙ  Дек.'!BH9:BI9)</f>
        <v>0</v>
      </c>
      <c r="BJ10" s="47"/>
      <c r="BK10" s="53">
        <f>SUM('[1]ПОНТОННЫЙ Янв.'!BJ9:BK9,'[2]ПОНТОННЫЙ Февр.'!BJ9:BK9,'[3]ПОНТОННЫЙ Март'!BJ9:BK9,'[4]ПОНТОННЫЙ  Апр.'!BJ9:BK9,'[5]ПОНТОННЫЙ Май'!BJ9:BK9,'[6]ПОНТОННЫЙ Июнь'!BJ9:BK9,'[7]ПОНТОННЫЙ  Июль'!BJ9:BK9,'[8]ПОНТОННЫЙ  Авг.'!BJ9:BK9,'[9]ПОНТОННЫЙ  Сент.'!BJ9:BK9,'[10]ПОНТОННЫЙ  Окт.'!BJ9:BK9,'[11]ПОНТОННЫЙ  Нояб.'!BJ9:BK9,'[12]ПОНТОННЫЙ  Дек.'!BJ9:BK9)</f>
        <v>0</v>
      </c>
      <c r="BL10" s="47"/>
      <c r="BM10" s="53">
        <f>SUM('[1]ПОНТОННЫЙ Янв.'!BL9:BM9,'[2]ПОНТОННЫЙ Февр.'!BL9:BM9,'[3]ПОНТОННЫЙ Март'!BL9:BM9,'[4]ПОНТОННЫЙ  Апр.'!BL9:BM9,'[5]ПОНТОННЫЙ Май'!BL9:BM9,'[6]ПОНТОННЫЙ Июнь'!BL9:BM9,'[7]ПОНТОННЫЙ  Июль'!BL9:BM9,'[8]ПОНТОННЫЙ  Авг.'!BL9:BM9,'[9]ПОНТОННЫЙ  Сент.'!BL9:BM9,'[10]ПОНТОННЫЙ  Окт.'!BL9:BM9,'[11]ПОНТОННЫЙ  Нояб.'!BL9:BM9,'[12]ПОНТОННЫЙ  Дек.'!BL9:BM9)</f>
        <v>0</v>
      </c>
      <c r="BN10" s="47"/>
      <c r="BO10" s="53">
        <f>SUM('[1]ПОНТОННЫЙ Янв.'!BN9:BO9,'[2]ПОНТОННЫЙ Февр.'!BN9:BO9,'[3]ПОНТОННЫЙ Март'!BN9:BO9,'[4]ПОНТОННЫЙ  Апр.'!BN9:BO9,'[5]ПОНТОННЫЙ Май'!BN9:BO9,'[6]ПОНТОННЫЙ Июнь'!BN9:BO9,'[7]ПОНТОННЫЙ  Июль'!BN9:BO9,'[8]ПОНТОННЫЙ  Авг.'!BN9:BO9,'[9]ПОНТОННЫЙ  Сент.'!BN9:BO9,'[10]ПОНТОННЫЙ  Окт.'!BN9:BO9,'[11]ПОНТОННЫЙ  Нояб.'!BN9:BO9,'[12]ПОНТОННЫЙ  Дек.'!BN9:BO9)</f>
        <v>0</v>
      </c>
      <c r="BP10" s="47"/>
      <c r="BQ10" s="53">
        <f>SUM('[1]ПОНТОННЫЙ Янв.'!BP9:BQ9,'[2]ПОНТОННЫЙ Февр.'!BP9:BQ9,'[3]ПОНТОННЫЙ Март'!BP9:BQ9,'[4]ПОНТОННЫЙ  Апр.'!BP9:BQ9,'[5]ПОНТОННЫЙ Май'!BP9:BQ9,'[6]ПОНТОННЫЙ Июнь'!BP9:BQ9,'[7]ПОНТОННЫЙ  Июль'!BP9:BQ9,'[8]ПОНТОННЫЙ  Авг.'!BP9:BQ9,'[9]ПОНТОННЫЙ  Сент.'!BP9:BQ9,'[10]ПОНТОННЫЙ  Окт.'!BP9:BQ9,'[11]ПОНТОННЫЙ  Нояб.'!BP9:BQ9,'[12]ПОНТОННЫЙ  Дек.'!BP9:BQ9)</f>
        <v>0</v>
      </c>
      <c r="BR10" s="47"/>
      <c r="BS10" s="53">
        <f>SUM('[1]ПОНТОННЫЙ Янв.'!BR9:BS9,'[2]ПОНТОННЫЙ Февр.'!BR9:BS9,'[3]ПОНТОННЫЙ Март'!BR9:BS9,'[4]ПОНТОННЫЙ  Апр.'!BR9:BS9,'[5]ПОНТОННЫЙ Май'!BR9:BS9,'[6]ПОНТОННЫЙ Июнь'!BR9:BS9,'[7]ПОНТОННЫЙ  Июль'!BR9:BS9,'[8]ПОНТОННЫЙ  Авг.'!BR9:BS9,'[9]ПОНТОННЫЙ  Сент.'!BR9:BS9,'[10]ПОНТОННЫЙ  Окт.'!BR9:BS9,'[11]ПОНТОННЫЙ  Нояб.'!BR9:BS9,'[12]ПОНТОННЫЙ  Дек.'!BR9:BS9)</f>
        <v>0</v>
      </c>
      <c r="BT10" s="47"/>
      <c r="BU10" s="53">
        <f>SUM('[1]ПОНТОННЫЙ Янв.'!BT9:BU9,'[2]ПОНТОННЫЙ Февр.'!BT9:BU9,'[3]ПОНТОННЫЙ Март'!BT9:BU9,'[4]ПОНТОННЫЙ  Апр.'!BT9:BU9,'[5]ПОНТОННЫЙ Май'!BT9:BU9,'[6]ПОНТОННЫЙ Июнь'!BT9:BU9,'[7]ПОНТОННЫЙ  Июль'!BT9:BU9,'[8]ПОНТОННЫЙ  Авг.'!BT9:BU9,'[9]ПОНТОННЫЙ  Сент.'!BT9:BU9,'[10]ПОНТОННЫЙ  Окт.'!BT9:BU9,'[11]ПОНТОННЫЙ  Нояб.'!BT9:BU9,'[12]ПОНТОННЫЙ  Дек.'!BT9:BU9)</f>
        <v>0</v>
      </c>
      <c r="BV10" s="47"/>
      <c r="BW10" s="53">
        <f>SUM('[1]ПОНТОННЫЙ Янв.'!BV9:BW9,'[2]ПОНТОННЫЙ Февр.'!BV9:BW9,'[3]ПОНТОННЫЙ Март'!BV9:BW9,'[4]ПОНТОННЫЙ  Апр.'!BV9:BW9,'[5]ПОНТОННЫЙ Май'!BV9:BW9,'[6]ПОНТОННЫЙ Июнь'!BV9:BW9,'[7]ПОНТОННЫЙ  Июль'!BV9:BW9,'[8]ПОНТОННЫЙ  Авг.'!BV9:BW9,'[9]ПОНТОННЫЙ  Сент.'!BV9:BW9,'[10]ПОНТОННЫЙ  Окт.'!BV9:BW9,'[11]ПОНТОННЫЙ  Нояб.'!BV9:BW9,'[12]ПОНТОННЫЙ  Дек.'!BV9:BW9)</f>
        <v>0</v>
      </c>
      <c r="BX10" s="47"/>
      <c r="BY10" s="53">
        <f>SUM('[1]ПОНТОННЫЙ Янв.'!BX9:BY9,'[2]ПОНТОННЫЙ Февр.'!BX9:BY9,'[3]ПОНТОННЫЙ Март'!BX9:BY9,'[4]ПОНТОННЫЙ  Апр.'!BX9:BY9,'[5]ПОНТОННЫЙ Май'!BX9:BY9,'[6]ПОНТОННЫЙ Июнь'!BX9:BY9,'[7]ПОНТОННЫЙ  Июль'!BX9:BY9,'[8]ПОНТОННЫЙ  Авг.'!BX9:BY9,'[9]ПОНТОННЫЙ  Сент.'!BX9:BY9,'[10]ПОНТОННЫЙ  Окт.'!BX9:BY9,'[11]ПОНТОННЫЙ  Нояб.'!BX9:BY9,'[12]ПОНТОННЫЙ  Дек.'!BX9:BY9)</f>
        <v>0</v>
      </c>
      <c r="BZ10" s="47"/>
      <c r="CA10" s="53">
        <f>SUM('[1]ПОНТОННЫЙ Янв.'!BZ9:CA9,'[2]ПОНТОННЫЙ Февр.'!BZ9:CA9,'[3]ПОНТОННЫЙ Март'!BZ9:CA9,'[4]ПОНТОННЫЙ  Апр.'!BZ9:CA9,'[5]ПОНТОННЫЙ Май'!BZ9:CA9,'[6]ПОНТОННЫЙ Июнь'!BZ9:CA9,'[7]ПОНТОННЫЙ  Июль'!BZ9:CA9,'[8]ПОНТОННЫЙ  Авг.'!BZ9:CA9,'[9]ПОНТОННЫЙ  Сент.'!BZ9:CA9,'[10]ПОНТОННЫЙ  Окт.'!BZ9:CA9,'[11]ПОНТОННЫЙ  Нояб.'!BZ9:CA9,'[12]ПОНТОННЫЙ  Дек.'!BZ9:CA9)</f>
        <v>0</v>
      </c>
      <c r="CB10" s="47"/>
      <c r="CC10" s="53">
        <f>SUM('[1]ПОНТОННЫЙ Янв.'!CB9:CC9,'[2]ПОНТОННЫЙ Февр.'!CB9:CC9,'[3]ПОНТОННЫЙ Март'!CB9:CC9,'[4]ПОНТОННЫЙ  Апр.'!CB9:CC9,'[5]ПОНТОННЫЙ Май'!CB9:CC9,'[6]ПОНТОННЫЙ Июнь'!CB9:CC9,'[7]ПОНТОННЫЙ  Июль'!CB9:CC9,'[8]ПОНТОННЫЙ  Авг.'!CB9:CC9,'[9]ПОНТОННЫЙ  Сент.'!CB9:CC9,'[10]ПОНТОННЫЙ  Окт.'!CB9:CC9,'[11]ПОНТОННЫЙ  Нояб.'!CB9:CC9,'[12]ПОНТОННЫЙ  Дек.'!CB9:CC9)</f>
        <v>0</v>
      </c>
      <c r="CD10" s="47"/>
      <c r="CE10" s="53">
        <f>SUM('[1]ПОНТОННЫЙ Янв.'!CD9:CE9,'[2]ПОНТОННЫЙ Февр.'!CD9:CE9,'[3]ПОНТОННЫЙ Март'!CD9:CE9,'[4]ПОНТОННЫЙ  Апр.'!CD9:CE9,'[5]ПОНТОННЫЙ Май'!CD9:CE9,'[6]ПОНТОННЫЙ Июнь'!CD9:CE9,'[7]ПОНТОННЫЙ  Июль'!CD9:CE9,'[8]ПОНТОННЫЙ  Авг.'!CD9:CE9,'[9]ПОНТОННЫЙ  Сент.'!CD9:CE9,'[10]ПОНТОННЫЙ  Окт.'!CD9:CE9,'[11]ПОНТОННЫЙ  Нояб.'!CD9:CE9,'[12]ПОНТОННЫЙ  Дек.'!CD9:CE9)</f>
        <v>0</v>
      </c>
      <c r="CF10" s="47"/>
      <c r="CG10" s="53">
        <f>SUM('[1]ПОНТОННЫЙ Янв.'!CF9:CG9,'[2]ПОНТОННЫЙ Февр.'!CF9:CG9,'[3]ПОНТОННЫЙ Март'!CF9:CG9,'[4]ПОНТОННЫЙ  Апр.'!CF9:CG9,'[5]ПОНТОННЫЙ Май'!CF9:CG9,'[6]ПОНТОННЫЙ Июнь'!CF9:CG9,'[7]ПОНТОННЫЙ  Июль'!CF9:CG9,'[8]ПОНТОННЫЙ  Авг.'!CF9:CG9,'[9]ПОНТОННЫЙ  Сент.'!CF9:CG9,'[10]ПОНТОННЫЙ  Окт.'!CF9:CG9,'[11]ПОНТОННЫЙ  Нояб.'!CF9:CG9,'[12]ПОНТОННЫЙ  Дек.'!CF9:CG9)</f>
        <v>0</v>
      </c>
      <c r="CH10" s="47"/>
      <c r="CI10" s="53">
        <f>SUM('[1]ПОНТОННЫЙ Янв.'!CH9:CI9,'[2]ПОНТОННЫЙ Февр.'!CH9:CI9,'[3]ПОНТОННЫЙ Март'!CH9:CI9,'[4]ПОНТОННЫЙ  Апр.'!CH9:CI9,'[5]ПОНТОННЫЙ Май'!CH9:CI9,'[6]ПОНТОННЫЙ Июнь'!CH9:CI9,'[7]ПОНТОННЫЙ  Июль'!CH9:CI9,'[8]ПОНТОННЫЙ  Авг.'!CH9:CI9,'[9]ПОНТОННЫЙ  Сент.'!CH9:CI9,'[10]ПОНТОННЫЙ  Окт.'!CH9:CI9,'[11]ПОНТОННЫЙ  Нояб.'!CH9:CI9,'[12]ПОНТОННЫЙ  Дек.'!CH9:CI9)</f>
        <v>0</v>
      </c>
      <c r="CJ10" s="47"/>
      <c r="CK10" s="53">
        <f>SUM('[1]ПОНТОННЫЙ Янв.'!CJ9:CK9,'[2]ПОНТОННЫЙ Февр.'!CJ9:CK9,'[3]ПОНТОННЫЙ Март'!CJ9:CK9,'[4]ПОНТОННЫЙ  Апр.'!CJ9:CK9,'[5]ПОНТОННЫЙ Май'!CJ9:CK9,'[6]ПОНТОННЫЙ Июнь'!CJ9:CK9,'[7]ПОНТОННЫЙ  Июль'!CJ9:CK9,'[8]ПОНТОННЫЙ  Авг.'!CJ9:CK9,'[9]ПОНТОННЫЙ  Сент.'!CJ9:CK9,'[10]ПОНТОННЫЙ  Окт.'!CJ9:CK9,'[11]ПОНТОННЫЙ  Нояб.'!CJ9:CK9,'[12]ПОНТОННЫЙ  Дек.'!CJ9:CK9)</f>
        <v>0</v>
      </c>
      <c r="CL10" s="47"/>
      <c r="CM10" s="53">
        <f>SUM('[1]ПОНТОННЫЙ Янв.'!CL9:CM9,'[2]ПОНТОННЫЙ Февр.'!CL9:CM9,'[3]ПОНТОННЫЙ Март'!CL9:CM9,'[4]ПОНТОННЫЙ  Апр.'!CL9:CM9,'[5]ПОНТОННЫЙ Май'!CL9:CM9,'[6]ПОНТОННЫЙ Июнь'!CL9:CM9,'[7]ПОНТОННЫЙ  Июль'!CL9:CM9,'[8]ПОНТОННЫЙ  Авг.'!CL9:CM9,'[9]ПОНТОННЫЙ  Сент.'!CL9:CM9,'[10]ПОНТОННЫЙ  Окт.'!CL9:CM9,'[11]ПОНТОННЫЙ  Нояб.'!CL9:CM9,'[12]ПОНТОННЫЙ  Дек.'!CL9:CM9)</f>
        <v>0</v>
      </c>
      <c r="CN10" s="47"/>
      <c r="CO10" s="53">
        <f>SUM('[1]ПОНТОННЫЙ Янв.'!CN9:CO9,'[2]ПОНТОННЫЙ Февр.'!CN9:CO9,'[3]ПОНТОННЫЙ Март'!CN9:CO9,'[4]ПОНТОННЫЙ  Апр.'!CN9:CO9,'[5]ПОНТОННЫЙ Май'!CN9:CO9,'[6]ПОНТОННЫЙ Июнь'!CN9:CO9,'[7]ПОНТОННЫЙ  Июль'!CN9:CO9,'[8]ПОНТОННЫЙ  Авг.'!CN9:CO9,'[9]ПОНТОННЫЙ  Сент.'!CN9:CO9,'[10]ПОНТОННЫЙ  Окт.'!CN9:CO9,'[11]ПОНТОННЫЙ  Нояб.'!CN9:CO9,'[12]ПОНТОННЫЙ  Дек.'!CN9:CO9)</f>
        <v>0</v>
      </c>
      <c r="CQ10" s="93"/>
    </row>
    <row r="11" spans="1:95" ht="15.95" customHeight="1" x14ac:dyDescent="0.25">
      <c r="A11" s="196" t="s">
        <v>55</v>
      </c>
      <c r="B11" s="237" t="s">
        <v>57</v>
      </c>
      <c r="C11" s="22" t="s">
        <v>58</v>
      </c>
      <c r="D11" s="47"/>
      <c r="E11" s="53">
        <f>SUM('[1]ПОНТОННЫЙ Янв.'!D10:E10,'[2]ПОНТОННЫЙ Февр.'!D10:E10,'[3]ПОНТОННЫЙ Март'!D10:E10,'[4]ПОНТОННЫЙ  Апр.'!D10:E10,'[5]ПОНТОННЫЙ Май'!D10:E10,'[6]ПОНТОННЫЙ Июнь'!D10:E10,'[7]ПОНТОННЫЙ  Июль'!D10:E10,'[8]ПОНТОННЫЙ  Авг.'!D10:E10,'[9]ПОНТОННЫЙ  Сент.'!D10:E10,'[10]ПОНТОННЫЙ  Окт.'!D10:E10,'[11]ПОНТОННЫЙ  Нояб.'!D10:E10,'[12]ПОНТОННЫЙ  Дек.'!D10:E10)</f>
        <v>0</v>
      </c>
      <c r="F11" s="47"/>
      <c r="G11" s="53">
        <f>SUM('[1]ПОНТОННЫЙ Янв.'!F10:G10,'[2]ПОНТОННЫЙ Февр.'!F10:G10,'[3]ПОНТОННЫЙ Март'!F10:G10,'[4]ПОНТОННЫЙ  Апр.'!F10:G10,'[5]ПОНТОННЫЙ Май'!F10:G10,'[6]ПОНТОННЫЙ Июнь'!F10:G10,'[7]ПОНТОННЫЙ  Июль'!F10:G10,'[8]ПОНТОННЫЙ  Авг.'!F10:G10,'[9]ПОНТОННЫЙ  Сент.'!F10:G10,'[10]ПОНТОННЫЙ  Окт.'!F10:G10,'[11]ПОНТОННЫЙ  Нояб.'!F10:G10,'[12]ПОНТОННЫЙ  Дек.'!F10:G10)</f>
        <v>0</v>
      </c>
      <c r="H11" s="47"/>
      <c r="I11" s="53">
        <f>SUM('[1]ПОНТОННЫЙ Янв.'!H10:I10,'[2]ПОНТОННЫЙ Февр.'!H10:I10,'[3]ПОНТОННЫЙ Март'!H10:I10,'[4]ПОНТОННЫЙ  Апр.'!H10:I10,'[5]ПОНТОННЫЙ Май'!H10:I10,'[6]ПОНТОННЫЙ Июнь'!H10:I10,'[7]ПОНТОННЫЙ  Июль'!H10:I10,'[8]ПОНТОННЫЙ  Авг.'!H10:I10,'[9]ПОНТОННЫЙ  Сент.'!H10:I10,'[10]ПОНТОННЫЙ  Окт.'!H10:I10,'[11]ПОНТОННЫЙ  Нояб.'!H10:I10,'[12]ПОНТОННЫЙ  Дек.'!H10:I10)</f>
        <v>0</v>
      </c>
      <c r="J11" s="47"/>
      <c r="K11" s="53">
        <f>SUM('[1]ПОНТОННЫЙ Янв.'!J10:K10,'[2]ПОНТОННЫЙ Февр.'!J10:K10,'[3]ПОНТОННЫЙ Март'!J10:K10,'[4]ПОНТОННЫЙ  Апр.'!J10:K10,'[5]ПОНТОННЫЙ Май'!J10:K10,'[6]ПОНТОННЫЙ Июнь'!J10:K10,'[7]ПОНТОННЫЙ  Июль'!J10:K10,'[8]ПОНТОННЫЙ  Авг.'!J10:K10,'[9]ПОНТОННЫЙ  Сент.'!J10:K10,'[10]ПОНТОННЫЙ  Окт.'!J10:K10,'[11]ПОНТОННЫЙ  Нояб.'!J10:K10,'[12]ПОНТОННЫЙ  Дек.'!J10:K10)</f>
        <v>0</v>
      </c>
      <c r="L11" s="47"/>
      <c r="M11" s="53">
        <f>SUM('[1]ПОНТОННЫЙ Янв.'!L10:M10,'[2]ПОНТОННЫЙ Февр.'!L10:M10,'[3]ПОНТОННЫЙ Март'!L10:M10,'[4]ПОНТОННЫЙ  Апр.'!L10:M10,'[5]ПОНТОННЫЙ Май'!L10:M10,'[6]ПОНТОННЫЙ Июнь'!L10:M10,'[7]ПОНТОННЫЙ  Июль'!L10:M10,'[8]ПОНТОННЫЙ  Авг.'!L10:M10,'[9]ПОНТОННЫЙ  Сент.'!L10:M10,'[10]ПОНТОННЫЙ  Окт.'!L10:M10,'[11]ПОНТОННЫЙ  Нояб.'!L10:M10,'[12]ПОНТОННЫЙ  Дек.'!L10:M10)</f>
        <v>0</v>
      </c>
      <c r="N11" s="47"/>
      <c r="O11" s="53">
        <f>SUM('[1]ПОНТОННЫЙ Янв.'!N10:O10,'[2]ПОНТОННЫЙ Февр.'!N10:O10,'[3]ПОНТОННЫЙ Март'!N10:O10,'[4]ПОНТОННЫЙ  Апр.'!N10:O10,'[5]ПОНТОННЫЙ Май'!N10:O10,'[6]ПОНТОННЫЙ Июнь'!N10:O10,'[7]ПОНТОННЫЙ  Июль'!N10:O10,'[8]ПОНТОННЫЙ  Авг.'!N10:O10,'[9]ПОНТОННЫЙ  Сент.'!N10:O10,'[10]ПОНТОННЫЙ  Окт.'!N10:O10,'[11]ПОНТОННЫЙ  Нояб.'!N10:O10,'[12]ПОНТОННЫЙ  Дек.'!N10:O10)</f>
        <v>0</v>
      </c>
      <c r="P11" s="47"/>
      <c r="Q11" s="53">
        <f>SUM('[1]ПОНТОННЫЙ Янв.'!P10:Q10,'[2]ПОНТОННЫЙ Февр.'!P10:Q10,'[3]ПОНТОННЫЙ Март'!P10:Q10,'[4]ПОНТОННЫЙ  Апр.'!P10:Q10,'[5]ПОНТОННЫЙ Май'!P10:Q10,'[6]ПОНТОННЫЙ Июнь'!P10:Q10,'[7]ПОНТОННЫЙ  Июль'!P10:Q10,'[8]ПОНТОННЫЙ  Авг.'!P10:Q10,'[9]ПОНТОННЫЙ  Сент.'!P10:Q10,'[10]ПОНТОННЫЙ  Окт.'!P10:Q10,'[11]ПОНТОННЫЙ  Нояб.'!P10:Q10,'[12]ПОНТОННЫЙ  Дек.'!P10:Q10)</f>
        <v>0</v>
      </c>
      <c r="R11" s="47"/>
      <c r="S11" s="53">
        <f>SUM('[1]ПОНТОННЫЙ Янв.'!R10:S10,'[2]ПОНТОННЫЙ Февр.'!R10:S10,'[3]ПОНТОННЫЙ Март'!R10:S10,'[4]ПОНТОННЫЙ  Апр.'!R10:S10,'[5]ПОНТОННЫЙ Май'!R10:S10,'[6]ПОНТОННЫЙ Июнь'!R10:S10,'[7]ПОНТОННЫЙ  Июль'!R10:S10,'[8]ПОНТОННЫЙ  Авг.'!R10:S10,'[9]ПОНТОННЫЙ  Сент.'!R10:S10,'[10]ПОНТОННЫЙ  Окт.'!R10:S10,'[11]ПОНТОННЫЙ  Нояб.'!R10:S10,'[12]ПОНТОННЫЙ  Дек.'!R10:S10)</f>
        <v>0</v>
      </c>
      <c r="T11" s="47"/>
      <c r="U11" s="53">
        <f>SUM('[1]ПОНТОННЫЙ Янв.'!T10:U10,'[2]ПОНТОННЫЙ Февр.'!T10:U10,'[3]ПОНТОННЫЙ Март'!T10:U10,'[4]ПОНТОННЫЙ  Апр.'!T10:U10,'[5]ПОНТОННЫЙ Май'!T10:U10,'[6]ПОНТОННЫЙ Июнь'!T10:U10,'[7]ПОНТОННЫЙ  Июль'!T10:U10,'[8]ПОНТОННЫЙ  Авг.'!T10:U10,'[9]ПОНТОННЫЙ  Сент.'!T10:U10,'[10]ПОНТОННЫЙ  Окт.'!T10:U10,'[11]ПОНТОННЫЙ  Нояб.'!T10:U10,'[12]ПОНТОННЫЙ  Дек.'!T10:U10)</f>
        <v>0</v>
      </c>
      <c r="V11" s="47"/>
      <c r="W11" s="53">
        <f>SUM('[1]ПОНТОННЫЙ Янв.'!V10:W10,'[2]ПОНТОННЫЙ Февр.'!V10:W10,'[3]ПОНТОННЫЙ Март'!V10:W10,'[4]ПОНТОННЫЙ  Апр.'!V10:W10,'[5]ПОНТОННЫЙ Май'!V10:W10,'[6]ПОНТОННЫЙ Июнь'!V10:W10,'[7]ПОНТОННЫЙ  Июль'!V10:W10,'[8]ПОНТОННЫЙ  Авг.'!V10:W10,'[9]ПОНТОННЫЙ  Сент.'!V10:W10,'[10]ПОНТОННЫЙ  Окт.'!V10:W10,'[11]ПОНТОННЫЙ  Нояб.'!V10:W10,'[12]ПОНТОННЫЙ  Дек.'!V10:W10)</f>
        <v>0</v>
      </c>
      <c r="X11" s="47"/>
      <c r="Y11" s="53">
        <f>SUM('[1]ПОНТОННЫЙ Янв.'!X10:Y10,'[2]ПОНТОННЫЙ Февр.'!X10:Y10,'[3]ПОНТОННЫЙ Март'!X10:Y10,'[4]ПОНТОННЫЙ  Апр.'!X10:Y10,'[5]ПОНТОННЫЙ Май'!X10:Y10,'[6]ПОНТОННЫЙ Июнь'!X10:Y10,'[7]ПОНТОННЫЙ  Июль'!X10:Y10,'[8]ПОНТОННЫЙ  Авг.'!X10:Y10,'[9]ПОНТОННЫЙ  Сент.'!X10:Y10,'[10]ПОНТОННЫЙ  Окт.'!X10:Y10,'[11]ПОНТОННЫЙ  Нояб.'!X10:Y10,'[12]ПОНТОННЫЙ  Дек.'!X10:Y10)</f>
        <v>0</v>
      </c>
      <c r="Z11" s="47"/>
      <c r="AA11" s="53">
        <f>SUM('[1]ПОНТОННЫЙ Янв.'!Z10:AA10,'[2]ПОНТОННЫЙ Февр.'!Z10:AA10,'[3]ПОНТОННЫЙ Март'!Z10:AA10,'[4]ПОНТОННЫЙ  Апр.'!Z10:AA10,'[5]ПОНТОННЫЙ Май'!Z10:AA10,'[6]ПОНТОННЫЙ Июнь'!Z10:AA10,'[7]ПОНТОННЫЙ  Июль'!Z10:AA10,'[8]ПОНТОННЫЙ  Авг.'!Z10:AA10,'[9]ПОНТОННЫЙ  Сент.'!Z10:AA10,'[10]ПОНТОННЫЙ  Окт.'!Z10:AA10,'[11]ПОНТОННЫЙ  Нояб.'!Z10:AA10,'[12]ПОНТОННЫЙ  Дек.'!Z10:AA10)</f>
        <v>0</v>
      </c>
      <c r="AB11" s="47"/>
      <c r="AC11" s="53">
        <f>SUM('[1]ПОНТОННЫЙ Янв.'!AB10:AC10,'[2]ПОНТОННЫЙ Февр.'!AB10:AC10,'[3]ПОНТОННЫЙ Март'!AB10:AC10,'[4]ПОНТОННЫЙ  Апр.'!AB10:AC10,'[5]ПОНТОННЫЙ Май'!AB10:AC10,'[6]ПОНТОННЫЙ Июнь'!AB10:AC10,'[7]ПОНТОННЫЙ  Июль'!AB10:AC10,'[8]ПОНТОННЫЙ  Авг.'!AB10:AC10,'[9]ПОНТОННЫЙ  Сент.'!AB10:AC10,'[10]ПОНТОННЫЙ  Окт.'!AB10:AC10,'[11]ПОНТОННЫЙ  Нояб.'!AB10:AC10,'[12]ПОНТОННЫЙ  Дек.'!AB10:AC10)</f>
        <v>0</v>
      </c>
      <c r="AD11" s="47"/>
      <c r="AE11" s="53">
        <f>SUM('[1]ПОНТОННЫЙ Янв.'!AD10:AE10,'[2]ПОНТОННЫЙ Февр.'!AD10:AE10,'[3]ПОНТОННЫЙ Март'!AD10:AE10,'[4]ПОНТОННЫЙ  Апр.'!AD10:AE10,'[5]ПОНТОННЫЙ Май'!AD10:AE10,'[6]ПОНТОННЫЙ Июнь'!AD10:AE10,'[7]ПОНТОННЫЙ  Июль'!AD10:AE10,'[8]ПОНТОННЫЙ  Авг.'!AD10:AE10,'[9]ПОНТОННЫЙ  Сент.'!AD10:AE10,'[10]ПОНТОННЫЙ  Окт.'!AD10:AE10,'[11]ПОНТОННЫЙ  Нояб.'!AD10:AE10,'[12]ПОНТОННЫЙ  Дек.'!AD10:AE10)</f>
        <v>0</v>
      </c>
      <c r="AF11" s="47"/>
      <c r="AG11" s="53">
        <f>SUM('[1]ПОНТОННЫЙ Янв.'!AF10:AG10,'[2]ПОНТОННЫЙ Февр.'!AF10:AG10,'[3]ПОНТОННЫЙ Март'!AF10:AG10,'[4]ПОНТОННЫЙ  Апр.'!AF10:AG10,'[5]ПОНТОННЫЙ Май'!AF10:AG10,'[6]ПОНТОННЫЙ Июнь'!AF10:AG10,'[7]ПОНТОННЫЙ  Июль'!AF10:AG10,'[8]ПОНТОННЫЙ  Авг.'!AF10:AG10,'[9]ПОНТОННЫЙ  Сент.'!AF10:AG10,'[10]ПОНТОННЫЙ  Окт.'!AF10:AG10,'[11]ПОНТОННЫЙ  Нояб.'!AF10:AG10,'[12]ПОНТОННЫЙ  Дек.'!AF10:AG10)</f>
        <v>0</v>
      </c>
      <c r="AH11" s="47"/>
      <c r="AI11" s="53">
        <f>SUM('[1]ПОНТОННЫЙ Янв.'!AH10:AI10,'[2]ПОНТОННЫЙ Февр.'!AH10:AI10,'[3]ПОНТОННЫЙ Март'!AH10:AI10,'[4]ПОНТОННЫЙ  Апр.'!AH10:AI10,'[5]ПОНТОННЫЙ Май'!AH10:AI10,'[6]ПОНТОННЫЙ Июнь'!AH10:AI10,'[7]ПОНТОННЫЙ  Июль'!AH10:AI10,'[8]ПОНТОННЫЙ  Авг.'!AH10:AI10,'[9]ПОНТОННЫЙ  Сент.'!AH10:AI10,'[10]ПОНТОННЫЙ  Окт.'!AH10:AI10,'[11]ПОНТОННЫЙ  Нояб.'!AH10:AI10,'[12]ПОНТОННЫЙ  Дек.'!AH10:AI10)</f>
        <v>0</v>
      </c>
      <c r="AJ11" s="47"/>
      <c r="AK11" s="53">
        <f>SUM('[1]ПОНТОННЫЙ Янв.'!AJ10:AK10,'[2]ПОНТОННЫЙ Февр.'!AJ10:AK10,'[3]ПОНТОННЫЙ Март'!AJ10:AK10,'[4]ПОНТОННЫЙ  Апр.'!AJ10:AK10,'[5]ПОНТОННЫЙ Май'!AJ10:AK10,'[6]ПОНТОННЫЙ Июнь'!AJ10:AK10,'[7]ПОНТОННЫЙ  Июль'!AJ10:AK10,'[8]ПОНТОННЫЙ  Авг.'!AJ10:AK10,'[9]ПОНТОННЫЙ  Сент.'!AJ10:AK10,'[10]ПОНТОННЫЙ  Окт.'!AJ10:AK10,'[11]ПОНТОННЫЙ  Нояб.'!AJ10:AK10,'[12]ПОНТОННЫЙ  Дек.'!AJ10:AK10)</f>
        <v>0</v>
      </c>
      <c r="AL11" s="47"/>
      <c r="AM11" s="53">
        <f>SUM('[1]ПОНТОННЫЙ Янв.'!AL10:AM10,'[2]ПОНТОННЫЙ Февр.'!AL10:AM10,'[3]ПОНТОННЫЙ Март'!AL10:AM10,'[4]ПОНТОННЫЙ  Апр.'!AL10:AM10,'[5]ПОНТОННЫЙ Май'!AL10:AM10,'[6]ПОНТОННЫЙ Июнь'!AL10:AM10,'[7]ПОНТОННЫЙ  Июль'!AL10:AM10,'[8]ПОНТОННЫЙ  Авг.'!AL10:AM10,'[9]ПОНТОННЫЙ  Сент.'!AL10:AM10,'[10]ПОНТОННЫЙ  Окт.'!AL10:AM10,'[11]ПОНТОННЫЙ  Нояб.'!AL10:AM10,'[12]ПОНТОННЫЙ  Дек.'!AL10:AM10)</f>
        <v>0</v>
      </c>
      <c r="AN11" s="47"/>
      <c r="AO11" s="53">
        <f>SUM('[1]ПОНТОННЫЙ Янв.'!AN10:AO10,'[2]ПОНТОННЫЙ Февр.'!AN10:AO10,'[3]ПОНТОННЫЙ Март'!AN10:AO10,'[4]ПОНТОННЫЙ  Апр.'!AN10:AO10,'[5]ПОНТОННЫЙ Май'!AN10:AO10,'[6]ПОНТОННЫЙ Июнь'!AN10:AO10,'[7]ПОНТОННЫЙ  Июль'!AN10:AO10,'[8]ПОНТОННЫЙ  Авг.'!AN10:AO10,'[9]ПОНТОННЫЙ  Сент.'!AN10:AO10,'[10]ПОНТОННЫЙ  Окт.'!AN10:AO10,'[11]ПОНТОННЫЙ  Нояб.'!AN10:AO10,'[12]ПОНТОННЫЙ  Дек.'!AN10:AO10)</f>
        <v>0</v>
      </c>
      <c r="AP11" s="47"/>
      <c r="AQ11" s="53">
        <f>SUM('[1]ПОНТОННЫЙ Янв.'!AP10:AQ10,'[2]ПОНТОННЫЙ Февр.'!AP10:AQ10,'[3]ПОНТОННЫЙ Март'!AP10:AQ10,'[4]ПОНТОННЫЙ  Апр.'!AP10:AQ10,'[5]ПОНТОННЫЙ Май'!AP10:AQ10,'[6]ПОНТОННЫЙ Июнь'!AP10:AQ10,'[7]ПОНТОННЫЙ  Июль'!AP10:AQ10,'[8]ПОНТОННЫЙ  Авг.'!AP10:AQ10,'[9]ПОНТОННЫЙ  Сент.'!AP10:AQ10,'[10]ПОНТОННЫЙ  Окт.'!AP10:AQ10,'[11]ПОНТОННЫЙ  Нояб.'!AP10:AQ10,'[12]ПОНТОННЫЙ  Дек.'!AP10:AQ10)</f>
        <v>0</v>
      </c>
      <c r="AR11" s="47"/>
      <c r="AS11" s="53">
        <f>SUM('[1]ПОНТОННЫЙ Янв.'!AR10:AS10,'[2]ПОНТОННЫЙ Февр.'!AR10:AS10,'[3]ПОНТОННЫЙ Март'!AR10:AS10,'[4]ПОНТОННЫЙ  Апр.'!AR10:AS10,'[5]ПОНТОННЫЙ Май'!AR10:AS10,'[6]ПОНТОННЫЙ Июнь'!AR10:AS10,'[7]ПОНТОННЫЙ  Июль'!AR10:AS10,'[8]ПОНТОННЫЙ  Авг.'!AR10:AS10,'[9]ПОНТОННЫЙ  Сент.'!AR10:AS10,'[10]ПОНТОННЫЙ  Окт.'!AR10:AS10,'[11]ПОНТОННЫЙ  Нояб.'!AR10:AS10,'[12]ПОНТОННЫЙ  Дек.'!AR10:AS10)</f>
        <v>0</v>
      </c>
      <c r="AT11" s="47"/>
      <c r="AU11" s="53">
        <f>SUM('[1]ПОНТОННЫЙ Янв.'!AT10:AU10,'[2]ПОНТОННЫЙ Февр.'!AT10:AU10,'[3]ПОНТОННЫЙ Март'!AT10:AU10,'[4]ПОНТОННЫЙ  Апр.'!AT10:AU10,'[5]ПОНТОННЫЙ Май'!AT10:AU10,'[6]ПОНТОННЫЙ Июнь'!AT10:AU10,'[7]ПОНТОННЫЙ  Июль'!AT10:AU10,'[8]ПОНТОННЫЙ  Авг.'!AT10:AU10,'[9]ПОНТОННЫЙ  Сент.'!AT10:AU10,'[10]ПОНТОННЫЙ  Окт.'!AT10:AU10,'[11]ПОНТОННЫЙ  Нояб.'!AT10:AU10,'[12]ПОНТОННЫЙ  Дек.'!AT10:AU10)</f>
        <v>0</v>
      </c>
      <c r="AV11" s="47"/>
      <c r="AW11" s="53">
        <f>SUM('[1]ПОНТОННЫЙ Янв.'!AV10:AW10,'[2]ПОНТОННЫЙ Февр.'!AV10:AW10,'[3]ПОНТОННЫЙ Март'!AV10:AW10,'[4]ПОНТОННЫЙ  Апр.'!AV10:AW10,'[5]ПОНТОННЫЙ Май'!AV10:AW10,'[6]ПОНТОННЫЙ Июнь'!AV10:AW10,'[7]ПОНТОННЫЙ  Июль'!AV10:AW10,'[8]ПОНТОННЫЙ  Авг.'!AV10:AW10,'[9]ПОНТОННЫЙ  Сент.'!AV10:AW10,'[10]ПОНТОННЫЙ  Окт.'!AV10:AW10,'[11]ПОНТОННЫЙ  Нояб.'!AV10:AW10,'[12]ПОНТОННЫЙ  Дек.'!AV10:AW10)</f>
        <v>0</v>
      </c>
      <c r="AX11" s="47"/>
      <c r="AY11" s="53">
        <f>SUM('[1]ПОНТОННЫЙ Янв.'!AX10:AY10,'[2]ПОНТОННЫЙ Февр.'!AX10:AY10,'[3]ПОНТОННЫЙ Март'!AX10:AY10,'[4]ПОНТОННЫЙ  Апр.'!AX10:AY10,'[5]ПОНТОННЫЙ Май'!AX10:AY10,'[6]ПОНТОННЫЙ Июнь'!AX10:AY10,'[7]ПОНТОННЫЙ  Июль'!AX10:AY10,'[8]ПОНТОННЫЙ  Авг.'!AX10:AY10,'[9]ПОНТОННЫЙ  Сент.'!AX10:AY10,'[10]ПОНТОННЫЙ  Окт.'!AX10:AY10,'[11]ПОНТОННЫЙ  Нояб.'!AX10:AY10,'[12]ПОНТОННЫЙ  Дек.'!AX10:AY10)</f>
        <v>0</v>
      </c>
      <c r="AZ11" s="47"/>
      <c r="BA11" s="53">
        <f>SUM('[1]ПОНТОННЫЙ Янв.'!AZ10:BA10,'[2]ПОНТОННЫЙ Февр.'!AZ10:BA10,'[3]ПОНТОННЫЙ Март'!AZ10:BA10,'[4]ПОНТОННЫЙ  Апр.'!AZ10:BA10,'[5]ПОНТОННЫЙ Май'!AZ10:BA10,'[6]ПОНТОННЫЙ Июнь'!AZ10:BA10,'[7]ПОНТОННЫЙ  Июль'!AZ10:BA10,'[8]ПОНТОННЫЙ  Авг.'!AZ10:BA10,'[9]ПОНТОННЫЙ  Сент.'!AZ10:BA10,'[10]ПОНТОННЫЙ  Окт.'!AZ10:BA10,'[11]ПОНТОННЫЙ  Нояб.'!AZ10:BA10,'[12]ПОНТОННЫЙ  Дек.'!AZ10:BA10)</f>
        <v>0</v>
      </c>
      <c r="BB11" s="47"/>
      <c r="BC11" s="53">
        <f>SUM('[1]ПОНТОННЫЙ Янв.'!BB10:BC10,'[2]ПОНТОННЫЙ Февр.'!BB10:BC10,'[3]ПОНТОННЫЙ Март'!BB10:BC10,'[4]ПОНТОННЫЙ  Апр.'!BB10:BC10,'[5]ПОНТОННЫЙ Май'!BB10:BC10,'[6]ПОНТОННЫЙ Июнь'!BB10:BC10,'[7]ПОНТОННЫЙ  Июль'!BB10:BC10,'[8]ПОНТОННЫЙ  Авг.'!BB10:BC10,'[9]ПОНТОННЫЙ  Сент.'!BB10:BC10,'[10]ПОНТОННЫЙ  Окт.'!BB10:BC10,'[11]ПОНТОННЫЙ  Нояб.'!BB10:BC10,'[12]ПОНТОННЫЙ  Дек.'!BB10:BC10)</f>
        <v>0</v>
      </c>
      <c r="BD11" s="47"/>
      <c r="BE11" s="53">
        <f>SUM('[1]ПОНТОННЫЙ Янв.'!BD10:BE10,'[2]ПОНТОННЫЙ Февр.'!BD10:BE10,'[3]ПОНТОННЫЙ Март'!BD10:BE10,'[4]ПОНТОННЫЙ  Апр.'!BD10:BE10,'[5]ПОНТОННЫЙ Май'!BD10:BE10,'[6]ПОНТОННЫЙ Июнь'!BD10:BE10,'[7]ПОНТОННЫЙ  Июль'!BD10:BE10,'[8]ПОНТОННЫЙ  Авг.'!BD10:BE10,'[9]ПОНТОННЫЙ  Сент.'!BD10:BE10,'[10]ПОНТОННЫЙ  Окт.'!BD10:BE10,'[11]ПОНТОННЫЙ  Нояб.'!BD10:BE10,'[12]ПОНТОННЫЙ  Дек.'!BD10:BE10)</f>
        <v>0</v>
      </c>
      <c r="BF11" s="47"/>
      <c r="BG11" s="53">
        <f>SUM('[1]ПОНТОННЫЙ Янв.'!BF10:BG10,'[2]ПОНТОННЫЙ Февр.'!BF10:BG10,'[3]ПОНТОННЫЙ Март'!BF10:BG10,'[4]ПОНТОННЫЙ  Апр.'!BF10:BG10,'[5]ПОНТОННЫЙ Май'!BF10:BG10,'[6]ПОНТОННЫЙ Июнь'!BF10:BG10,'[7]ПОНТОННЫЙ  Июль'!BF10:BG10,'[8]ПОНТОННЫЙ  Авг.'!BF10:BG10,'[9]ПОНТОННЫЙ  Сент.'!BF10:BG10,'[10]ПОНТОННЫЙ  Окт.'!BF10:BG10,'[11]ПОНТОННЫЙ  Нояб.'!BF10:BG10,'[12]ПОНТОННЫЙ  Дек.'!BF10:BG10)</f>
        <v>0</v>
      </c>
      <c r="BH11" s="47"/>
      <c r="BI11" s="53">
        <f>SUM('[1]ПОНТОННЫЙ Янв.'!BH10:BI10,'[2]ПОНТОННЫЙ Февр.'!BH10:BI10,'[3]ПОНТОННЫЙ Март'!BH10:BI10,'[4]ПОНТОННЫЙ  Апр.'!BH10:BI10,'[5]ПОНТОННЫЙ Май'!BH10:BI10,'[6]ПОНТОННЫЙ Июнь'!BH10:BI10,'[7]ПОНТОННЫЙ  Июль'!BH10:BI10,'[8]ПОНТОННЫЙ  Авг.'!BH10:BI10,'[9]ПОНТОННЫЙ  Сент.'!BH10:BI10,'[10]ПОНТОННЫЙ  Окт.'!BH10:BI10,'[11]ПОНТОННЫЙ  Нояб.'!BH10:BI10,'[12]ПОНТОННЫЙ  Дек.'!BH10:BI10)</f>
        <v>0</v>
      </c>
      <c r="BJ11" s="47"/>
      <c r="BK11" s="53">
        <f>SUM('[1]ПОНТОННЫЙ Янв.'!BJ10:BK10,'[2]ПОНТОННЫЙ Февр.'!BJ10:BK10,'[3]ПОНТОННЫЙ Март'!BJ10:BK10,'[4]ПОНТОННЫЙ  Апр.'!BJ10:BK10,'[5]ПОНТОННЫЙ Май'!BJ10:BK10,'[6]ПОНТОННЫЙ Июнь'!BJ10:BK10,'[7]ПОНТОННЫЙ  Июль'!BJ10:BK10,'[8]ПОНТОННЫЙ  Авг.'!BJ10:BK10,'[9]ПОНТОННЫЙ  Сент.'!BJ10:BK10,'[10]ПОНТОННЫЙ  Окт.'!BJ10:BK10,'[11]ПОНТОННЫЙ  Нояб.'!BJ10:BK10,'[12]ПОНТОННЫЙ  Дек.'!BJ10:BK10)</f>
        <v>5</v>
      </c>
      <c r="BL11" s="47"/>
      <c r="BM11" s="53">
        <f>SUM('[1]ПОНТОННЫЙ Янв.'!BL10:BM10,'[2]ПОНТОННЫЙ Февр.'!BL10:BM10,'[3]ПОНТОННЫЙ Март'!BL10:BM10,'[4]ПОНТОННЫЙ  Апр.'!BL10:BM10,'[5]ПОНТОННЫЙ Май'!BL10:BM10,'[6]ПОНТОННЫЙ Июнь'!BL10:BM10,'[7]ПОНТОННЫЙ  Июль'!BL10:BM10,'[8]ПОНТОННЫЙ  Авг.'!BL10:BM10,'[9]ПОНТОННЫЙ  Сент.'!BL10:BM10,'[10]ПОНТОННЫЙ  Окт.'!BL10:BM10,'[11]ПОНТОННЫЙ  Нояб.'!BL10:BM10,'[12]ПОНТОННЫЙ  Дек.'!BL10:BM10)</f>
        <v>0</v>
      </c>
      <c r="BN11" s="47">
        <v>60</v>
      </c>
      <c r="BO11" s="53">
        <f>SUM('[1]ПОНТОННЫЙ Янв.'!BN10:BO10,'[2]ПОНТОННЫЙ Февр.'!BN10:BO10,'[3]ПОНТОННЫЙ Март'!BN10:BO10,'[4]ПОНТОННЫЙ  Апр.'!BN10:BO10,'[5]ПОНТОННЫЙ Май'!BN10:BO10,'[6]ПОНТОННЫЙ Июнь'!BN10:BO10,'[7]ПОНТОННЫЙ  Июль'!BN10:BO10,'[8]ПОНТОННЫЙ  Авг.'!BN10:BO10,'[9]ПОНТОННЫЙ  Сент.'!BN10:BO10,'[10]ПОНТОННЫЙ  Окт.'!BN10:BO10,'[11]ПОНТОННЫЙ  Нояб.'!BN10:BO10,'[12]ПОНТОННЫЙ  Дек.'!BN10:BO10)</f>
        <v>70</v>
      </c>
      <c r="BP11" s="47"/>
      <c r="BQ11" s="53">
        <f>SUM('[1]ПОНТОННЫЙ Янв.'!BP10:BQ10,'[2]ПОНТОННЫЙ Февр.'!BP10:BQ10,'[3]ПОНТОННЫЙ Март'!BP10:BQ10,'[4]ПОНТОННЫЙ  Апр.'!BP10:BQ10,'[5]ПОНТОННЫЙ Май'!BP10:BQ10,'[6]ПОНТОННЫЙ Июнь'!BP10:BQ10,'[7]ПОНТОННЫЙ  Июль'!BP10:BQ10,'[8]ПОНТОННЫЙ  Авг.'!BP10:BQ10,'[9]ПОНТОННЫЙ  Сент.'!BP10:BQ10,'[10]ПОНТОННЫЙ  Окт.'!BP10:BQ10,'[11]ПОНТОННЫЙ  Нояб.'!BP10:BQ10,'[12]ПОНТОННЫЙ  Дек.'!BP10:BQ10)</f>
        <v>0</v>
      </c>
      <c r="BR11" s="47"/>
      <c r="BS11" s="53">
        <f>SUM('[1]ПОНТОННЫЙ Янв.'!BR10:BS10,'[2]ПОНТОННЫЙ Февр.'!BR10:BS10,'[3]ПОНТОННЫЙ Март'!BR10:BS10,'[4]ПОНТОННЫЙ  Апр.'!BR10:BS10,'[5]ПОНТОННЫЙ Май'!BR10:BS10,'[6]ПОНТОННЫЙ Июнь'!BR10:BS10,'[7]ПОНТОННЫЙ  Июль'!BR10:BS10,'[8]ПОНТОННЫЙ  Авг.'!BR10:BS10,'[9]ПОНТОННЫЙ  Сент.'!BR10:BS10,'[10]ПОНТОННЫЙ  Окт.'!BR10:BS10,'[11]ПОНТОННЫЙ  Нояб.'!BR10:BS10,'[12]ПОНТОННЫЙ  Дек.'!BR10:BS10)</f>
        <v>0</v>
      </c>
      <c r="BT11" s="47"/>
      <c r="BU11" s="53">
        <f>SUM('[1]ПОНТОННЫЙ Янв.'!BT10:BU10,'[2]ПОНТОННЫЙ Февр.'!BT10:BU10,'[3]ПОНТОННЫЙ Март'!BT10:BU10,'[4]ПОНТОННЫЙ  Апр.'!BT10:BU10,'[5]ПОНТОННЫЙ Май'!BT10:BU10,'[6]ПОНТОННЫЙ Июнь'!BT10:BU10,'[7]ПОНТОННЫЙ  Июль'!BT10:BU10,'[8]ПОНТОННЫЙ  Авг.'!BT10:BU10,'[9]ПОНТОННЫЙ  Сент.'!BT10:BU10,'[10]ПОНТОННЫЙ  Окт.'!BT10:BU10,'[11]ПОНТОННЫЙ  Нояб.'!BT10:BU10,'[12]ПОНТОННЫЙ  Дек.'!BT10:BU10)</f>
        <v>0</v>
      </c>
      <c r="BV11" s="47"/>
      <c r="BW11" s="53">
        <f>SUM('[1]ПОНТОННЫЙ Янв.'!BV10:BW10,'[2]ПОНТОННЫЙ Февр.'!BV10:BW10,'[3]ПОНТОННЫЙ Март'!BV10:BW10,'[4]ПОНТОННЫЙ  Апр.'!BV10:BW10,'[5]ПОНТОННЫЙ Май'!BV10:BW10,'[6]ПОНТОННЫЙ Июнь'!BV10:BW10,'[7]ПОНТОННЫЙ  Июль'!BV10:BW10,'[8]ПОНТОННЫЙ  Авг.'!BV10:BW10,'[9]ПОНТОННЫЙ  Сент.'!BV10:BW10,'[10]ПОНТОННЫЙ  Окт.'!BV10:BW10,'[11]ПОНТОННЫЙ  Нояб.'!BV10:BW10,'[12]ПОНТОННЫЙ  Дек.'!BV10:BW10)</f>
        <v>0</v>
      </c>
      <c r="BX11" s="47"/>
      <c r="BY11" s="53">
        <f>SUM('[1]ПОНТОННЫЙ Янв.'!BX10:BY10,'[2]ПОНТОННЫЙ Февр.'!BX10:BY10,'[3]ПОНТОННЫЙ Март'!BX10:BY10,'[4]ПОНТОННЫЙ  Апр.'!BX10:BY10,'[5]ПОНТОННЫЙ Май'!BX10:BY10,'[6]ПОНТОННЫЙ Июнь'!BX10:BY10,'[7]ПОНТОННЫЙ  Июль'!BX10:BY10,'[8]ПОНТОННЫЙ  Авг.'!BX10:BY10,'[9]ПОНТОННЫЙ  Сент.'!BX10:BY10,'[10]ПОНТОННЫЙ  Окт.'!BX10:BY10,'[11]ПОНТОННЫЙ  Нояб.'!BX10:BY10,'[12]ПОНТОННЫЙ  Дек.'!BX10:BY10)</f>
        <v>0</v>
      </c>
      <c r="BZ11" s="47"/>
      <c r="CA11" s="53">
        <f>SUM('[1]ПОНТОННЫЙ Янв.'!BZ10:CA10,'[2]ПОНТОННЫЙ Февр.'!BZ10:CA10,'[3]ПОНТОННЫЙ Март'!BZ10:CA10,'[4]ПОНТОННЫЙ  Апр.'!BZ10:CA10,'[5]ПОНТОННЫЙ Май'!BZ10:CA10,'[6]ПОНТОННЫЙ Июнь'!BZ10:CA10,'[7]ПОНТОННЫЙ  Июль'!BZ10:CA10,'[8]ПОНТОННЫЙ  Авг.'!BZ10:CA10,'[9]ПОНТОННЫЙ  Сент.'!BZ10:CA10,'[10]ПОНТОННЫЙ  Окт.'!BZ10:CA10,'[11]ПОНТОННЫЙ  Нояб.'!BZ10:CA10,'[12]ПОНТОННЫЙ  Дек.'!BZ10:CA10)</f>
        <v>0</v>
      </c>
      <c r="CB11" s="47"/>
      <c r="CC11" s="53">
        <f>SUM('[1]ПОНТОННЫЙ Янв.'!CB10:CC10,'[2]ПОНТОННЫЙ Февр.'!CB10:CC10,'[3]ПОНТОННЫЙ Март'!CB10:CC10,'[4]ПОНТОННЫЙ  Апр.'!CB10:CC10,'[5]ПОНТОННЫЙ Май'!CB10:CC10,'[6]ПОНТОННЫЙ Июнь'!CB10:CC10,'[7]ПОНТОННЫЙ  Июль'!CB10:CC10,'[8]ПОНТОННЫЙ  Авг.'!CB10:CC10,'[9]ПОНТОННЫЙ  Сент.'!CB10:CC10,'[10]ПОНТОННЫЙ  Окт.'!CB10:CC10,'[11]ПОНТОННЫЙ  Нояб.'!CB10:CC10,'[12]ПОНТОННЫЙ  Дек.'!CB10:CC10)</f>
        <v>0</v>
      </c>
      <c r="CD11" s="47"/>
      <c r="CE11" s="53">
        <f>SUM('[1]ПОНТОННЫЙ Янв.'!CD10:CE10,'[2]ПОНТОННЫЙ Февр.'!CD10:CE10,'[3]ПОНТОННЫЙ Март'!CD10:CE10,'[4]ПОНТОННЫЙ  Апр.'!CD10:CE10,'[5]ПОНТОННЫЙ Май'!CD10:CE10,'[6]ПОНТОННЫЙ Июнь'!CD10:CE10,'[7]ПОНТОННЫЙ  Июль'!CD10:CE10,'[8]ПОНТОННЫЙ  Авг.'!CD10:CE10,'[9]ПОНТОННЫЙ  Сент.'!CD10:CE10,'[10]ПОНТОННЫЙ  Окт.'!CD10:CE10,'[11]ПОНТОННЫЙ  Нояб.'!CD10:CE10,'[12]ПОНТОННЫЙ  Дек.'!CD10:CE10)</f>
        <v>0</v>
      </c>
      <c r="CF11" s="47"/>
      <c r="CG11" s="53">
        <f>SUM('[1]ПОНТОННЫЙ Янв.'!CF10:CG10,'[2]ПОНТОННЫЙ Февр.'!CF10:CG10,'[3]ПОНТОННЫЙ Март'!CF10:CG10,'[4]ПОНТОННЫЙ  Апр.'!CF10:CG10,'[5]ПОНТОННЫЙ Май'!CF10:CG10,'[6]ПОНТОННЫЙ Июнь'!CF10:CG10,'[7]ПОНТОННЫЙ  Июль'!CF10:CG10,'[8]ПОНТОННЫЙ  Авг.'!CF10:CG10,'[9]ПОНТОННЫЙ  Сент.'!CF10:CG10,'[10]ПОНТОННЫЙ  Окт.'!CF10:CG10,'[11]ПОНТОННЫЙ  Нояб.'!CF10:CG10,'[12]ПОНТОННЫЙ  Дек.'!CF10:CG10)</f>
        <v>0</v>
      </c>
      <c r="CH11" s="47"/>
      <c r="CI11" s="53">
        <f>SUM('[1]ПОНТОННЫЙ Янв.'!CH10:CI10,'[2]ПОНТОННЫЙ Февр.'!CH10:CI10,'[3]ПОНТОННЫЙ Март'!CH10:CI10,'[4]ПОНТОННЫЙ  Апр.'!CH10:CI10,'[5]ПОНТОННЫЙ Май'!CH10:CI10,'[6]ПОНТОННЫЙ Июнь'!CH10:CI10,'[7]ПОНТОННЫЙ  Июль'!CH10:CI10,'[8]ПОНТОННЫЙ  Авг.'!CH10:CI10,'[9]ПОНТОННЫЙ  Сент.'!CH10:CI10,'[10]ПОНТОННЫЙ  Окт.'!CH10:CI10,'[11]ПОНТОННЫЙ  Нояб.'!CH10:CI10,'[12]ПОНТОННЫЙ  Дек.'!CH10:CI10)</f>
        <v>0</v>
      </c>
      <c r="CJ11" s="47"/>
      <c r="CK11" s="53">
        <f>SUM('[1]ПОНТОННЫЙ Янв.'!CJ10:CK10,'[2]ПОНТОННЫЙ Февр.'!CJ10:CK10,'[3]ПОНТОННЫЙ Март'!CJ10:CK10,'[4]ПОНТОННЫЙ  Апр.'!CJ10:CK10,'[5]ПОНТОННЫЙ Май'!CJ10:CK10,'[6]ПОНТОННЫЙ Июнь'!CJ10:CK10,'[7]ПОНТОННЫЙ  Июль'!CJ10:CK10,'[8]ПОНТОННЫЙ  Авг.'!CJ10:CK10,'[9]ПОНТОННЫЙ  Сент.'!CJ10:CK10,'[10]ПОНТОННЫЙ  Окт.'!CJ10:CK10,'[11]ПОНТОННЫЙ  Нояб.'!CJ10:CK10,'[12]ПОНТОННЫЙ  Дек.'!CJ10:CK10)</f>
        <v>0</v>
      </c>
      <c r="CL11" s="47"/>
      <c r="CM11" s="53">
        <f>SUM('[1]ПОНТОННЫЙ Янв.'!CL10:CM10,'[2]ПОНТОННЫЙ Февр.'!CL10:CM10,'[3]ПОНТОННЫЙ Март'!CL10:CM10,'[4]ПОНТОННЫЙ  Апр.'!CL10:CM10,'[5]ПОНТОННЫЙ Май'!CL10:CM10,'[6]ПОНТОННЫЙ Июнь'!CL10:CM10,'[7]ПОНТОННЫЙ  Июль'!CL10:CM10,'[8]ПОНТОННЫЙ  Авг.'!CL10:CM10,'[9]ПОНТОННЫЙ  Сент.'!CL10:CM10,'[10]ПОНТОННЫЙ  Окт.'!CL10:CM10,'[11]ПОНТОННЫЙ  Нояб.'!CL10:CM10,'[12]ПОНТОННЫЙ  Дек.'!CL10:CM10)</f>
        <v>0</v>
      </c>
      <c r="CN11" s="47"/>
      <c r="CO11" s="53">
        <f>SUM('[1]ПОНТОННЫЙ Янв.'!CN10:CO10,'[2]ПОНТОННЫЙ Февр.'!CN10:CO10,'[3]ПОНТОННЫЙ Март'!CN10:CO10,'[4]ПОНТОННЫЙ  Апр.'!CN10:CO10,'[5]ПОНТОННЫЙ Май'!CN10:CO10,'[6]ПОНТОННЫЙ Июнь'!CN10:CO10,'[7]ПОНТОННЫЙ  Июль'!CN10:CO10,'[8]ПОНТОННЫЙ  Авг.'!CN10:CO10,'[9]ПОНТОННЫЙ  Сент.'!CN10:CO10,'[10]ПОНТОННЫЙ  Окт.'!CN10:CO10,'[11]ПОНТОННЫЙ  Нояб.'!CN10:CO10,'[12]ПОНТОННЫЙ  Дек.'!CN10:CO10)</f>
        <v>0</v>
      </c>
      <c r="CQ11" s="93"/>
    </row>
    <row r="12" spans="1:95" ht="15.95" customHeight="1" x14ac:dyDescent="0.25">
      <c r="A12" s="196"/>
      <c r="B12" s="237"/>
      <c r="C12" s="22" t="s">
        <v>5</v>
      </c>
      <c r="D12" s="47"/>
      <c r="E12" s="53">
        <f>SUM('[1]ПОНТОННЫЙ Янв.'!D11:E11,'[2]ПОНТОННЫЙ Февр.'!D11:E11,'[3]ПОНТОННЫЙ Март'!D11:E11,'[4]ПОНТОННЫЙ  Апр.'!D11:E11,'[5]ПОНТОННЫЙ Май'!D11:E11,'[6]ПОНТОННЫЙ Июнь'!D11:E11,'[7]ПОНТОННЫЙ  Июль'!D11:E11,'[8]ПОНТОННЫЙ  Авг.'!D11:E11,'[9]ПОНТОННЫЙ  Сент.'!D11:E11,'[10]ПОНТОННЫЙ  Окт.'!D11:E11,'[11]ПОНТОННЫЙ  Нояб.'!D11:E11,'[12]ПОНТОННЫЙ  Дек.'!D11:E11)</f>
        <v>0</v>
      </c>
      <c r="F12" s="47"/>
      <c r="G12" s="53">
        <f>SUM('[1]ПОНТОННЫЙ Янв.'!F11:G11,'[2]ПОНТОННЫЙ Февр.'!F11:G11,'[3]ПОНТОННЫЙ Март'!F11:G11,'[4]ПОНТОННЫЙ  Апр.'!F11:G11,'[5]ПОНТОННЫЙ Май'!F11:G11,'[6]ПОНТОННЫЙ Июнь'!F11:G11,'[7]ПОНТОННЫЙ  Июль'!F11:G11,'[8]ПОНТОННЫЙ  Авг.'!F11:G11,'[9]ПОНТОННЫЙ  Сент.'!F11:G11,'[10]ПОНТОННЫЙ  Окт.'!F11:G11,'[11]ПОНТОННЫЙ  Нояб.'!F11:G11,'[12]ПОНТОННЫЙ  Дек.'!F11:G11)</f>
        <v>0</v>
      </c>
      <c r="H12" s="47"/>
      <c r="I12" s="53">
        <f>SUM('[1]ПОНТОННЫЙ Янв.'!H11:I11,'[2]ПОНТОННЫЙ Февр.'!H11:I11,'[3]ПОНТОННЫЙ Март'!H11:I11,'[4]ПОНТОННЫЙ  Апр.'!H11:I11,'[5]ПОНТОННЫЙ Май'!H11:I11,'[6]ПОНТОННЫЙ Июнь'!H11:I11,'[7]ПОНТОННЫЙ  Июль'!H11:I11,'[8]ПОНТОННЫЙ  Авг.'!H11:I11,'[9]ПОНТОННЫЙ  Сент.'!H11:I11,'[10]ПОНТОННЫЙ  Окт.'!H11:I11,'[11]ПОНТОННЫЙ  Нояб.'!H11:I11,'[12]ПОНТОННЫЙ  Дек.'!H11:I11)</f>
        <v>0</v>
      </c>
      <c r="J12" s="47"/>
      <c r="K12" s="53">
        <f>SUM('[1]ПОНТОННЫЙ Янв.'!J11:K11,'[2]ПОНТОННЫЙ Февр.'!J11:K11,'[3]ПОНТОННЫЙ Март'!J11:K11,'[4]ПОНТОННЫЙ  Апр.'!J11:K11,'[5]ПОНТОННЫЙ Май'!J11:K11,'[6]ПОНТОННЫЙ Июнь'!J11:K11,'[7]ПОНТОННЫЙ  Июль'!J11:K11,'[8]ПОНТОННЫЙ  Авг.'!J11:K11,'[9]ПОНТОННЫЙ  Сент.'!J11:K11,'[10]ПОНТОННЫЙ  Окт.'!J11:K11,'[11]ПОНТОННЫЙ  Нояб.'!J11:K11,'[12]ПОНТОННЫЙ  Дек.'!J11:K11)</f>
        <v>0</v>
      </c>
      <c r="L12" s="47"/>
      <c r="M12" s="53">
        <f>SUM('[1]ПОНТОННЫЙ Янв.'!L11:M11,'[2]ПОНТОННЫЙ Февр.'!L11:M11,'[3]ПОНТОННЫЙ Март'!L11:M11,'[4]ПОНТОННЫЙ  Апр.'!L11:M11,'[5]ПОНТОННЫЙ Май'!L11:M11,'[6]ПОНТОННЫЙ Июнь'!L11:M11,'[7]ПОНТОННЫЙ  Июль'!L11:M11,'[8]ПОНТОННЫЙ  Авг.'!L11:M11,'[9]ПОНТОННЫЙ  Сент.'!L11:M11,'[10]ПОНТОННЫЙ  Окт.'!L11:M11,'[11]ПОНТОННЫЙ  Нояб.'!L11:M11,'[12]ПОНТОННЫЙ  Дек.'!L11:M11)</f>
        <v>0</v>
      </c>
      <c r="N12" s="47"/>
      <c r="O12" s="53">
        <f>SUM('[1]ПОНТОННЫЙ Янв.'!N11:O11,'[2]ПОНТОННЫЙ Февр.'!N11:O11,'[3]ПОНТОННЫЙ Март'!N11:O11,'[4]ПОНТОННЫЙ  Апр.'!N11:O11,'[5]ПОНТОННЫЙ Май'!N11:O11,'[6]ПОНТОННЫЙ Июнь'!N11:O11,'[7]ПОНТОННЫЙ  Июль'!N11:O11,'[8]ПОНТОННЫЙ  Авг.'!N11:O11,'[9]ПОНТОННЫЙ  Сент.'!N11:O11,'[10]ПОНТОННЫЙ  Окт.'!N11:O11,'[11]ПОНТОННЫЙ  Нояб.'!N11:O11,'[12]ПОНТОННЫЙ  Дек.'!N11:O11)</f>
        <v>0</v>
      </c>
      <c r="P12" s="47"/>
      <c r="Q12" s="53">
        <f>SUM('[1]ПОНТОННЫЙ Янв.'!P11:Q11,'[2]ПОНТОННЫЙ Февр.'!P11:Q11,'[3]ПОНТОННЫЙ Март'!P11:Q11,'[4]ПОНТОННЫЙ  Апр.'!P11:Q11,'[5]ПОНТОННЫЙ Май'!P11:Q11,'[6]ПОНТОННЫЙ Июнь'!P11:Q11,'[7]ПОНТОННЫЙ  Июль'!P11:Q11,'[8]ПОНТОННЫЙ  Авг.'!P11:Q11,'[9]ПОНТОННЫЙ  Сент.'!P11:Q11,'[10]ПОНТОННЫЙ  Окт.'!P11:Q11,'[11]ПОНТОННЫЙ  Нояб.'!P11:Q11,'[12]ПОНТОННЫЙ  Дек.'!P11:Q11)</f>
        <v>0</v>
      </c>
      <c r="R12" s="47"/>
      <c r="S12" s="53">
        <f>SUM('[1]ПОНТОННЫЙ Янв.'!R11:S11,'[2]ПОНТОННЫЙ Февр.'!R11:S11,'[3]ПОНТОННЫЙ Март'!R11:S11,'[4]ПОНТОННЫЙ  Апр.'!R11:S11,'[5]ПОНТОННЫЙ Май'!R11:S11,'[6]ПОНТОННЫЙ Июнь'!R11:S11,'[7]ПОНТОННЫЙ  Июль'!R11:S11,'[8]ПОНТОННЫЙ  Авг.'!R11:S11,'[9]ПОНТОННЫЙ  Сент.'!R11:S11,'[10]ПОНТОННЫЙ  Окт.'!R11:S11,'[11]ПОНТОННЫЙ  Нояб.'!R11:S11,'[12]ПОНТОННЫЙ  Дек.'!R11:S11)</f>
        <v>0</v>
      </c>
      <c r="T12" s="47"/>
      <c r="U12" s="53">
        <f>SUM('[1]ПОНТОННЫЙ Янв.'!T11:U11,'[2]ПОНТОННЫЙ Февр.'!T11:U11,'[3]ПОНТОННЫЙ Март'!T11:U11,'[4]ПОНТОННЫЙ  Апр.'!T11:U11,'[5]ПОНТОННЫЙ Май'!T11:U11,'[6]ПОНТОННЫЙ Июнь'!T11:U11,'[7]ПОНТОННЫЙ  Июль'!T11:U11,'[8]ПОНТОННЫЙ  Авг.'!T11:U11,'[9]ПОНТОННЫЙ  Сент.'!T11:U11,'[10]ПОНТОННЫЙ  Окт.'!T11:U11,'[11]ПОНТОННЫЙ  Нояб.'!T11:U11,'[12]ПОНТОННЫЙ  Дек.'!T11:U11)</f>
        <v>0</v>
      </c>
      <c r="V12" s="47"/>
      <c r="W12" s="53">
        <f>SUM('[1]ПОНТОННЫЙ Янв.'!V11:W11,'[2]ПОНТОННЫЙ Февр.'!V11:W11,'[3]ПОНТОННЫЙ Март'!V11:W11,'[4]ПОНТОННЫЙ  Апр.'!V11:W11,'[5]ПОНТОННЫЙ Май'!V11:W11,'[6]ПОНТОННЫЙ Июнь'!V11:W11,'[7]ПОНТОННЫЙ  Июль'!V11:W11,'[8]ПОНТОННЫЙ  Авг.'!V11:W11,'[9]ПОНТОННЫЙ  Сент.'!V11:W11,'[10]ПОНТОННЫЙ  Окт.'!V11:W11,'[11]ПОНТОННЫЙ  Нояб.'!V11:W11,'[12]ПОНТОННЫЙ  Дек.'!V11:W11)</f>
        <v>0</v>
      </c>
      <c r="X12" s="47"/>
      <c r="Y12" s="53">
        <f>SUM('[1]ПОНТОННЫЙ Янв.'!X11:Y11,'[2]ПОНТОННЫЙ Февр.'!X11:Y11,'[3]ПОНТОННЫЙ Март'!X11:Y11,'[4]ПОНТОННЫЙ  Апр.'!X11:Y11,'[5]ПОНТОННЫЙ Май'!X11:Y11,'[6]ПОНТОННЫЙ Июнь'!X11:Y11,'[7]ПОНТОННЫЙ  Июль'!X11:Y11,'[8]ПОНТОННЫЙ  Авг.'!X11:Y11,'[9]ПОНТОННЫЙ  Сент.'!X11:Y11,'[10]ПОНТОННЫЙ  Окт.'!X11:Y11,'[11]ПОНТОННЫЙ  Нояб.'!X11:Y11,'[12]ПОНТОННЫЙ  Дек.'!X11:Y11)</f>
        <v>0</v>
      </c>
      <c r="Z12" s="47"/>
      <c r="AA12" s="53">
        <f>SUM('[1]ПОНТОННЫЙ Янв.'!Z11:AA11,'[2]ПОНТОННЫЙ Февр.'!Z11:AA11,'[3]ПОНТОННЫЙ Март'!Z11:AA11,'[4]ПОНТОННЫЙ  Апр.'!Z11:AA11,'[5]ПОНТОННЫЙ Май'!Z11:AA11,'[6]ПОНТОННЫЙ Июнь'!Z11:AA11,'[7]ПОНТОННЫЙ  Июль'!Z11:AA11,'[8]ПОНТОННЫЙ  Авг.'!Z11:AA11,'[9]ПОНТОННЫЙ  Сент.'!Z11:AA11,'[10]ПОНТОННЫЙ  Окт.'!Z11:AA11,'[11]ПОНТОННЫЙ  Нояб.'!Z11:AA11,'[12]ПОНТОННЫЙ  Дек.'!Z11:AA11)</f>
        <v>0</v>
      </c>
      <c r="AB12" s="47"/>
      <c r="AC12" s="53">
        <f>SUM('[1]ПОНТОННЫЙ Янв.'!AB11:AC11,'[2]ПОНТОННЫЙ Февр.'!AB11:AC11,'[3]ПОНТОННЫЙ Март'!AB11:AC11,'[4]ПОНТОННЫЙ  Апр.'!AB11:AC11,'[5]ПОНТОННЫЙ Май'!AB11:AC11,'[6]ПОНТОННЫЙ Июнь'!AB11:AC11,'[7]ПОНТОННЫЙ  Июль'!AB11:AC11,'[8]ПОНТОННЫЙ  Авг.'!AB11:AC11,'[9]ПОНТОННЫЙ  Сент.'!AB11:AC11,'[10]ПОНТОННЫЙ  Окт.'!AB11:AC11,'[11]ПОНТОННЫЙ  Нояб.'!AB11:AC11,'[12]ПОНТОННЫЙ  Дек.'!AB11:AC11)</f>
        <v>0</v>
      </c>
      <c r="AD12" s="47"/>
      <c r="AE12" s="53">
        <f>SUM('[1]ПОНТОННЫЙ Янв.'!AD11:AE11,'[2]ПОНТОННЫЙ Февр.'!AD11:AE11,'[3]ПОНТОННЫЙ Март'!AD11:AE11,'[4]ПОНТОННЫЙ  Апр.'!AD11:AE11,'[5]ПОНТОННЫЙ Май'!AD11:AE11,'[6]ПОНТОННЫЙ Июнь'!AD11:AE11,'[7]ПОНТОННЫЙ  Июль'!AD11:AE11,'[8]ПОНТОННЫЙ  Авг.'!AD11:AE11,'[9]ПОНТОННЫЙ  Сент.'!AD11:AE11,'[10]ПОНТОННЫЙ  Окт.'!AD11:AE11,'[11]ПОНТОННЫЙ  Нояб.'!AD11:AE11,'[12]ПОНТОННЫЙ  Дек.'!AD11:AE11)</f>
        <v>0</v>
      </c>
      <c r="AF12" s="47"/>
      <c r="AG12" s="53">
        <f>SUM('[1]ПОНТОННЫЙ Янв.'!AF11:AG11,'[2]ПОНТОННЫЙ Февр.'!AF11:AG11,'[3]ПОНТОННЫЙ Март'!AF11:AG11,'[4]ПОНТОННЫЙ  Апр.'!AF11:AG11,'[5]ПОНТОННЫЙ Май'!AF11:AG11,'[6]ПОНТОННЫЙ Июнь'!AF11:AG11,'[7]ПОНТОННЫЙ  Июль'!AF11:AG11,'[8]ПОНТОННЫЙ  Авг.'!AF11:AG11,'[9]ПОНТОННЫЙ  Сент.'!AF11:AG11,'[10]ПОНТОННЫЙ  Окт.'!AF11:AG11,'[11]ПОНТОННЫЙ  Нояб.'!AF11:AG11,'[12]ПОНТОННЫЙ  Дек.'!AF11:AG11)</f>
        <v>0</v>
      </c>
      <c r="AH12" s="47"/>
      <c r="AI12" s="53">
        <f>SUM('[1]ПОНТОННЫЙ Янв.'!AH11:AI11,'[2]ПОНТОННЫЙ Февр.'!AH11:AI11,'[3]ПОНТОННЫЙ Март'!AH11:AI11,'[4]ПОНТОННЫЙ  Апр.'!AH11:AI11,'[5]ПОНТОННЫЙ Май'!AH11:AI11,'[6]ПОНТОННЫЙ Июнь'!AH11:AI11,'[7]ПОНТОННЫЙ  Июль'!AH11:AI11,'[8]ПОНТОННЫЙ  Авг.'!AH11:AI11,'[9]ПОНТОННЫЙ  Сент.'!AH11:AI11,'[10]ПОНТОННЫЙ  Окт.'!AH11:AI11,'[11]ПОНТОННЫЙ  Нояб.'!AH11:AI11,'[12]ПОНТОННЫЙ  Дек.'!AH11:AI11)</f>
        <v>0</v>
      </c>
      <c r="AJ12" s="47"/>
      <c r="AK12" s="53">
        <f>SUM('[1]ПОНТОННЫЙ Янв.'!AJ11:AK11,'[2]ПОНТОННЫЙ Февр.'!AJ11:AK11,'[3]ПОНТОННЫЙ Март'!AJ11:AK11,'[4]ПОНТОННЫЙ  Апр.'!AJ11:AK11,'[5]ПОНТОННЫЙ Май'!AJ11:AK11,'[6]ПОНТОННЫЙ Июнь'!AJ11:AK11,'[7]ПОНТОННЫЙ  Июль'!AJ11:AK11,'[8]ПОНТОННЫЙ  Авг.'!AJ11:AK11,'[9]ПОНТОННЫЙ  Сент.'!AJ11:AK11,'[10]ПОНТОННЫЙ  Окт.'!AJ11:AK11,'[11]ПОНТОННЫЙ  Нояб.'!AJ11:AK11,'[12]ПОНТОННЫЙ  Дек.'!AJ11:AK11)</f>
        <v>0</v>
      </c>
      <c r="AL12" s="47"/>
      <c r="AM12" s="53">
        <f>SUM('[1]ПОНТОННЫЙ Янв.'!AL11:AM11,'[2]ПОНТОННЫЙ Февр.'!AL11:AM11,'[3]ПОНТОННЫЙ Март'!AL11:AM11,'[4]ПОНТОННЫЙ  Апр.'!AL11:AM11,'[5]ПОНТОННЫЙ Май'!AL11:AM11,'[6]ПОНТОННЫЙ Июнь'!AL11:AM11,'[7]ПОНТОННЫЙ  Июль'!AL11:AM11,'[8]ПОНТОННЫЙ  Авг.'!AL11:AM11,'[9]ПОНТОННЫЙ  Сент.'!AL11:AM11,'[10]ПОНТОННЫЙ  Окт.'!AL11:AM11,'[11]ПОНТОННЫЙ  Нояб.'!AL11:AM11,'[12]ПОНТОННЫЙ  Дек.'!AL11:AM11)</f>
        <v>0</v>
      </c>
      <c r="AN12" s="47"/>
      <c r="AO12" s="53">
        <f>SUM('[1]ПОНТОННЫЙ Янв.'!AN11:AO11,'[2]ПОНТОННЫЙ Февр.'!AN11:AO11,'[3]ПОНТОННЫЙ Март'!AN11:AO11,'[4]ПОНТОННЫЙ  Апр.'!AN11:AO11,'[5]ПОНТОННЫЙ Май'!AN11:AO11,'[6]ПОНТОННЫЙ Июнь'!AN11:AO11,'[7]ПОНТОННЫЙ  Июль'!AN11:AO11,'[8]ПОНТОННЫЙ  Авг.'!AN11:AO11,'[9]ПОНТОННЫЙ  Сент.'!AN11:AO11,'[10]ПОНТОННЫЙ  Окт.'!AN11:AO11,'[11]ПОНТОННЫЙ  Нояб.'!AN11:AO11,'[12]ПОНТОННЫЙ  Дек.'!AN11:AO11)</f>
        <v>0</v>
      </c>
      <c r="AP12" s="47"/>
      <c r="AQ12" s="53">
        <f>SUM('[1]ПОНТОННЫЙ Янв.'!AP11:AQ11,'[2]ПОНТОННЫЙ Февр.'!AP11:AQ11,'[3]ПОНТОННЫЙ Март'!AP11:AQ11,'[4]ПОНТОННЫЙ  Апр.'!AP11:AQ11,'[5]ПОНТОННЫЙ Май'!AP11:AQ11,'[6]ПОНТОННЫЙ Июнь'!AP11:AQ11,'[7]ПОНТОННЫЙ  Июль'!AP11:AQ11,'[8]ПОНТОННЫЙ  Авг.'!AP11:AQ11,'[9]ПОНТОННЫЙ  Сент.'!AP11:AQ11,'[10]ПОНТОННЫЙ  Окт.'!AP11:AQ11,'[11]ПОНТОННЫЙ  Нояб.'!AP11:AQ11,'[12]ПОНТОННЫЙ  Дек.'!AP11:AQ11)</f>
        <v>0</v>
      </c>
      <c r="AR12" s="47"/>
      <c r="AS12" s="53">
        <f>SUM('[1]ПОНТОННЫЙ Янв.'!AR11:AS11,'[2]ПОНТОННЫЙ Февр.'!AR11:AS11,'[3]ПОНТОННЫЙ Март'!AR11:AS11,'[4]ПОНТОННЫЙ  Апр.'!AR11:AS11,'[5]ПОНТОННЫЙ Май'!AR11:AS11,'[6]ПОНТОННЫЙ Июнь'!AR11:AS11,'[7]ПОНТОННЫЙ  Июль'!AR11:AS11,'[8]ПОНТОННЫЙ  Авг.'!AR11:AS11,'[9]ПОНТОННЫЙ  Сент.'!AR11:AS11,'[10]ПОНТОННЫЙ  Окт.'!AR11:AS11,'[11]ПОНТОННЫЙ  Нояб.'!AR11:AS11,'[12]ПОНТОННЫЙ  Дек.'!AR11:AS11)</f>
        <v>0</v>
      </c>
      <c r="AT12" s="47"/>
      <c r="AU12" s="53">
        <f>SUM('[1]ПОНТОННЫЙ Янв.'!AT11:AU11,'[2]ПОНТОННЫЙ Февр.'!AT11:AU11,'[3]ПОНТОННЫЙ Март'!AT11:AU11,'[4]ПОНТОННЫЙ  Апр.'!AT11:AU11,'[5]ПОНТОННЫЙ Май'!AT11:AU11,'[6]ПОНТОННЫЙ Июнь'!AT11:AU11,'[7]ПОНТОННЫЙ  Июль'!AT11:AU11,'[8]ПОНТОННЫЙ  Авг.'!AT11:AU11,'[9]ПОНТОННЫЙ  Сент.'!AT11:AU11,'[10]ПОНТОННЫЙ  Окт.'!AT11:AU11,'[11]ПОНТОННЫЙ  Нояб.'!AT11:AU11,'[12]ПОНТОННЫЙ  Дек.'!AT11:AU11)</f>
        <v>0</v>
      </c>
      <c r="AV12" s="47"/>
      <c r="AW12" s="53">
        <f>SUM('[1]ПОНТОННЫЙ Янв.'!AV11:AW11,'[2]ПОНТОННЫЙ Февр.'!AV11:AW11,'[3]ПОНТОННЫЙ Март'!AV11:AW11,'[4]ПОНТОННЫЙ  Апр.'!AV11:AW11,'[5]ПОНТОННЫЙ Май'!AV11:AW11,'[6]ПОНТОННЫЙ Июнь'!AV11:AW11,'[7]ПОНТОННЫЙ  Июль'!AV11:AW11,'[8]ПОНТОННЫЙ  Авг.'!AV11:AW11,'[9]ПОНТОННЫЙ  Сент.'!AV11:AW11,'[10]ПОНТОННЫЙ  Окт.'!AV11:AW11,'[11]ПОНТОННЫЙ  Нояб.'!AV11:AW11,'[12]ПОНТОННЫЙ  Дек.'!AV11:AW11)</f>
        <v>0</v>
      </c>
      <c r="AX12" s="47"/>
      <c r="AY12" s="53">
        <f>SUM('[1]ПОНТОННЫЙ Янв.'!AX11:AY11,'[2]ПОНТОННЫЙ Февр.'!AX11:AY11,'[3]ПОНТОННЫЙ Март'!AX11:AY11,'[4]ПОНТОННЫЙ  Апр.'!AX11:AY11,'[5]ПОНТОННЫЙ Май'!AX11:AY11,'[6]ПОНТОННЫЙ Июнь'!AX11:AY11,'[7]ПОНТОННЫЙ  Июль'!AX11:AY11,'[8]ПОНТОННЫЙ  Авг.'!AX11:AY11,'[9]ПОНТОННЫЙ  Сент.'!AX11:AY11,'[10]ПОНТОННЫЙ  Окт.'!AX11:AY11,'[11]ПОНТОННЫЙ  Нояб.'!AX11:AY11,'[12]ПОНТОННЫЙ  Дек.'!AX11:AY11)</f>
        <v>0</v>
      </c>
      <c r="AZ12" s="47"/>
      <c r="BA12" s="53">
        <f>SUM('[1]ПОНТОННЫЙ Янв.'!AZ11:BA11,'[2]ПОНТОННЫЙ Февр.'!AZ11:BA11,'[3]ПОНТОННЫЙ Март'!AZ11:BA11,'[4]ПОНТОННЫЙ  Апр.'!AZ11:BA11,'[5]ПОНТОННЫЙ Май'!AZ11:BA11,'[6]ПОНТОННЫЙ Июнь'!AZ11:BA11,'[7]ПОНТОННЫЙ  Июль'!AZ11:BA11,'[8]ПОНТОННЫЙ  Авг.'!AZ11:BA11,'[9]ПОНТОННЫЙ  Сент.'!AZ11:BA11,'[10]ПОНТОННЫЙ  Окт.'!AZ11:BA11,'[11]ПОНТОННЫЙ  Нояб.'!AZ11:BA11,'[12]ПОНТОННЫЙ  Дек.'!AZ11:BA11)</f>
        <v>0</v>
      </c>
      <c r="BB12" s="47"/>
      <c r="BC12" s="53">
        <f>SUM('[1]ПОНТОННЫЙ Янв.'!BB11:BC11,'[2]ПОНТОННЫЙ Февр.'!BB11:BC11,'[3]ПОНТОННЫЙ Март'!BB11:BC11,'[4]ПОНТОННЫЙ  Апр.'!BB11:BC11,'[5]ПОНТОННЫЙ Май'!BB11:BC11,'[6]ПОНТОННЫЙ Июнь'!BB11:BC11,'[7]ПОНТОННЫЙ  Июль'!BB11:BC11,'[8]ПОНТОННЫЙ  Авг.'!BB11:BC11,'[9]ПОНТОННЫЙ  Сент.'!BB11:BC11,'[10]ПОНТОННЫЙ  Окт.'!BB11:BC11,'[11]ПОНТОННЫЙ  Нояб.'!BB11:BC11,'[12]ПОНТОННЫЙ  Дек.'!BB11:BC11)</f>
        <v>0</v>
      </c>
      <c r="BD12" s="47"/>
      <c r="BE12" s="53">
        <f>SUM('[1]ПОНТОННЫЙ Янв.'!BD11:BE11,'[2]ПОНТОННЫЙ Февр.'!BD11:BE11,'[3]ПОНТОННЫЙ Март'!BD11:BE11,'[4]ПОНТОННЫЙ  Апр.'!BD11:BE11,'[5]ПОНТОННЫЙ Май'!BD11:BE11,'[6]ПОНТОННЫЙ Июнь'!BD11:BE11,'[7]ПОНТОННЫЙ  Июль'!BD11:BE11,'[8]ПОНТОННЫЙ  Авг.'!BD11:BE11,'[9]ПОНТОННЫЙ  Сент.'!BD11:BE11,'[10]ПОНТОННЫЙ  Окт.'!BD11:BE11,'[11]ПОНТОННЫЙ  Нояб.'!BD11:BE11,'[12]ПОНТОННЫЙ  Дек.'!BD11:BE11)</f>
        <v>0</v>
      </c>
      <c r="BF12" s="47"/>
      <c r="BG12" s="53">
        <f>SUM('[1]ПОНТОННЫЙ Янв.'!BF11:BG11,'[2]ПОНТОННЫЙ Февр.'!BF11:BG11,'[3]ПОНТОННЫЙ Март'!BF11:BG11,'[4]ПОНТОННЫЙ  Апр.'!BF11:BG11,'[5]ПОНТОННЫЙ Май'!BF11:BG11,'[6]ПОНТОННЫЙ Июнь'!BF11:BG11,'[7]ПОНТОННЫЙ  Июль'!BF11:BG11,'[8]ПОНТОННЫЙ  Авг.'!BF11:BG11,'[9]ПОНТОННЫЙ  Сент.'!BF11:BG11,'[10]ПОНТОННЫЙ  Окт.'!BF11:BG11,'[11]ПОНТОННЫЙ  Нояб.'!BF11:BG11,'[12]ПОНТОННЫЙ  Дек.'!BF11:BG11)</f>
        <v>0</v>
      </c>
      <c r="BH12" s="47"/>
      <c r="BI12" s="53">
        <f>SUM('[1]ПОНТОННЫЙ Янв.'!BH11:BI11,'[2]ПОНТОННЫЙ Февр.'!BH11:BI11,'[3]ПОНТОННЫЙ Март'!BH11:BI11,'[4]ПОНТОННЫЙ  Апр.'!BH11:BI11,'[5]ПОНТОННЫЙ Май'!BH11:BI11,'[6]ПОНТОННЫЙ Июнь'!BH11:BI11,'[7]ПОНТОННЫЙ  Июль'!BH11:BI11,'[8]ПОНТОННЫЙ  Авг.'!BH11:BI11,'[9]ПОНТОННЫЙ  Сент.'!BH11:BI11,'[10]ПОНТОННЫЙ  Окт.'!BH11:BI11,'[11]ПОНТОННЫЙ  Нояб.'!BH11:BI11,'[12]ПОНТОННЫЙ  Дек.'!BH11:BI11)</f>
        <v>0</v>
      </c>
      <c r="BJ12" s="47"/>
      <c r="BK12" s="53">
        <f>SUM('[1]ПОНТОННЫЙ Янв.'!BJ11:BK11,'[2]ПОНТОННЫЙ Февр.'!BJ11:BK11,'[3]ПОНТОННЫЙ Март'!BJ11:BK11,'[4]ПОНТОННЫЙ  Апр.'!BJ11:BK11,'[5]ПОНТОННЫЙ Май'!BJ11:BK11,'[6]ПОНТОННЫЙ Июнь'!BJ11:BK11,'[7]ПОНТОННЫЙ  Июль'!BJ11:BK11,'[8]ПОНТОННЫЙ  Авг.'!BJ11:BK11,'[9]ПОНТОННЫЙ  Сент.'!BJ11:BK11,'[10]ПОНТОННЫЙ  Окт.'!BJ11:BK11,'[11]ПОНТОННЫЙ  Нояб.'!BJ11:BK11,'[12]ПОНТОННЫЙ  Дек.'!BJ11:BK11)</f>
        <v>3.0960000000000001</v>
      </c>
      <c r="BL12" s="47"/>
      <c r="BM12" s="53">
        <f>SUM('[1]ПОНТОННЫЙ Янв.'!BL11:BM11,'[2]ПОНТОННЫЙ Февр.'!BL11:BM11,'[3]ПОНТОННЫЙ Март'!BL11:BM11,'[4]ПОНТОННЫЙ  Апр.'!BL11:BM11,'[5]ПОНТОННЫЙ Май'!BL11:BM11,'[6]ПОНТОННЫЙ Июнь'!BL11:BM11,'[7]ПОНТОННЫЙ  Июль'!BL11:BM11,'[8]ПОНТОННЫЙ  Авг.'!BL11:BM11,'[9]ПОНТОННЫЙ  Сент.'!BL11:BM11,'[10]ПОНТОННЫЙ  Окт.'!BL11:BM11,'[11]ПОНТОННЫЙ  Нояб.'!BL11:BM11,'[12]ПОНТОННЫЙ  Дек.'!BL11:BM11)</f>
        <v>0</v>
      </c>
      <c r="BN12" s="55">
        <v>90</v>
      </c>
      <c r="BO12" s="53">
        <f>SUM('[1]ПОНТОННЫЙ Янв.'!BN11:BO11,'[2]ПОНТОННЫЙ Февр.'!BN11:BO11,'[3]ПОНТОННЫЙ Март'!BN11:BO11,'[4]ПОНТОННЫЙ  Апр.'!BN11:BO11,'[5]ПОНТОННЫЙ Май'!BN11:BO11,'[6]ПОНТОННЫЙ Июнь'!BN11:BO11,'[7]ПОНТОННЫЙ  Июль'!BN11:BO11,'[8]ПОНТОННЫЙ  Авг.'!BN11:BO11,'[9]ПОНТОННЫЙ  Сент.'!BN11:BO11,'[10]ПОНТОННЫЙ  Окт.'!BN11:BO11,'[11]ПОНТОННЫЙ  Нояб.'!BN11:BO11,'[12]ПОНТОННЫЙ  Дек.'!BN11:BO11)</f>
        <v>45.707000000000001</v>
      </c>
      <c r="BP12" s="47"/>
      <c r="BQ12" s="53">
        <f>SUM('[1]ПОНТОННЫЙ Янв.'!BP11:BQ11,'[2]ПОНТОННЫЙ Февр.'!BP11:BQ11,'[3]ПОНТОННЫЙ Март'!BP11:BQ11,'[4]ПОНТОННЫЙ  Апр.'!BP11:BQ11,'[5]ПОНТОННЫЙ Май'!BP11:BQ11,'[6]ПОНТОННЫЙ Июнь'!BP11:BQ11,'[7]ПОНТОННЫЙ  Июль'!BP11:BQ11,'[8]ПОНТОННЫЙ  Авг.'!BP11:BQ11,'[9]ПОНТОННЫЙ  Сент.'!BP11:BQ11,'[10]ПОНТОННЫЙ  Окт.'!BP11:BQ11,'[11]ПОНТОННЫЙ  Нояб.'!BP11:BQ11,'[12]ПОНТОННЫЙ  Дек.'!BP11:BQ11)</f>
        <v>0</v>
      </c>
      <c r="BR12" s="47"/>
      <c r="BS12" s="53">
        <f>SUM('[1]ПОНТОННЫЙ Янв.'!BR11:BS11,'[2]ПОНТОННЫЙ Февр.'!BR11:BS11,'[3]ПОНТОННЫЙ Март'!BR11:BS11,'[4]ПОНТОННЫЙ  Апр.'!BR11:BS11,'[5]ПОНТОННЫЙ Май'!BR11:BS11,'[6]ПОНТОННЫЙ Июнь'!BR11:BS11,'[7]ПОНТОННЫЙ  Июль'!BR11:BS11,'[8]ПОНТОННЫЙ  Авг.'!BR11:BS11,'[9]ПОНТОННЫЙ  Сент.'!BR11:BS11,'[10]ПОНТОННЫЙ  Окт.'!BR11:BS11,'[11]ПОНТОННЫЙ  Нояб.'!BR11:BS11,'[12]ПОНТОННЫЙ  Дек.'!BR11:BS11)</f>
        <v>0</v>
      </c>
      <c r="BT12" s="47"/>
      <c r="BU12" s="53">
        <f>SUM('[1]ПОНТОННЫЙ Янв.'!BT11:BU11,'[2]ПОНТОННЫЙ Февр.'!BT11:BU11,'[3]ПОНТОННЫЙ Март'!BT11:BU11,'[4]ПОНТОННЫЙ  Апр.'!BT11:BU11,'[5]ПОНТОННЫЙ Май'!BT11:BU11,'[6]ПОНТОННЫЙ Июнь'!BT11:BU11,'[7]ПОНТОННЫЙ  Июль'!BT11:BU11,'[8]ПОНТОННЫЙ  Авг.'!BT11:BU11,'[9]ПОНТОННЫЙ  Сент.'!BT11:BU11,'[10]ПОНТОННЫЙ  Окт.'!BT11:BU11,'[11]ПОНТОННЫЙ  Нояб.'!BT11:BU11,'[12]ПОНТОННЫЙ  Дек.'!BT11:BU11)</f>
        <v>0</v>
      </c>
      <c r="BV12" s="47"/>
      <c r="BW12" s="53">
        <f>SUM('[1]ПОНТОННЫЙ Янв.'!BV11:BW11,'[2]ПОНТОННЫЙ Февр.'!BV11:BW11,'[3]ПОНТОННЫЙ Март'!BV11:BW11,'[4]ПОНТОННЫЙ  Апр.'!BV11:BW11,'[5]ПОНТОННЫЙ Май'!BV11:BW11,'[6]ПОНТОННЫЙ Июнь'!BV11:BW11,'[7]ПОНТОННЫЙ  Июль'!BV11:BW11,'[8]ПОНТОННЫЙ  Авг.'!BV11:BW11,'[9]ПОНТОННЫЙ  Сент.'!BV11:BW11,'[10]ПОНТОННЫЙ  Окт.'!BV11:BW11,'[11]ПОНТОННЫЙ  Нояб.'!BV11:BW11,'[12]ПОНТОННЫЙ  Дек.'!BV11:BW11)</f>
        <v>0</v>
      </c>
      <c r="BX12" s="47"/>
      <c r="BY12" s="53">
        <f>SUM('[1]ПОНТОННЫЙ Янв.'!BX11:BY11,'[2]ПОНТОННЫЙ Февр.'!BX11:BY11,'[3]ПОНТОННЫЙ Март'!BX11:BY11,'[4]ПОНТОННЫЙ  Апр.'!BX11:BY11,'[5]ПОНТОННЫЙ Май'!BX11:BY11,'[6]ПОНТОННЫЙ Июнь'!BX11:BY11,'[7]ПОНТОННЫЙ  Июль'!BX11:BY11,'[8]ПОНТОННЫЙ  Авг.'!BX11:BY11,'[9]ПОНТОННЫЙ  Сент.'!BX11:BY11,'[10]ПОНТОННЫЙ  Окт.'!BX11:BY11,'[11]ПОНТОННЫЙ  Нояб.'!BX11:BY11,'[12]ПОНТОННЫЙ  Дек.'!BX11:BY11)</f>
        <v>0</v>
      </c>
      <c r="BZ12" s="47"/>
      <c r="CA12" s="53">
        <f>SUM('[1]ПОНТОННЫЙ Янв.'!BZ11:CA11,'[2]ПОНТОННЫЙ Февр.'!BZ11:CA11,'[3]ПОНТОННЫЙ Март'!BZ11:CA11,'[4]ПОНТОННЫЙ  Апр.'!BZ11:CA11,'[5]ПОНТОННЫЙ Май'!BZ11:CA11,'[6]ПОНТОННЫЙ Июнь'!BZ11:CA11,'[7]ПОНТОННЫЙ  Июль'!BZ11:CA11,'[8]ПОНТОННЫЙ  Авг.'!BZ11:CA11,'[9]ПОНТОННЫЙ  Сент.'!BZ11:CA11,'[10]ПОНТОННЫЙ  Окт.'!BZ11:CA11,'[11]ПОНТОННЫЙ  Нояб.'!BZ11:CA11,'[12]ПОНТОННЫЙ  Дек.'!BZ11:CA11)</f>
        <v>0</v>
      </c>
      <c r="CB12" s="47"/>
      <c r="CC12" s="53">
        <f>SUM('[1]ПОНТОННЫЙ Янв.'!CB11:CC11,'[2]ПОНТОННЫЙ Февр.'!CB11:CC11,'[3]ПОНТОННЫЙ Март'!CB11:CC11,'[4]ПОНТОННЫЙ  Апр.'!CB11:CC11,'[5]ПОНТОННЫЙ Май'!CB11:CC11,'[6]ПОНТОННЫЙ Июнь'!CB11:CC11,'[7]ПОНТОННЫЙ  Июль'!CB11:CC11,'[8]ПОНТОННЫЙ  Авг.'!CB11:CC11,'[9]ПОНТОННЫЙ  Сент.'!CB11:CC11,'[10]ПОНТОННЫЙ  Окт.'!CB11:CC11,'[11]ПОНТОННЫЙ  Нояб.'!CB11:CC11,'[12]ПОНТОННЫЙ  Дек.'!CB11:CC11)</f>
        <v>0</v>
      </c>
      <c r="CD12" s="47"/>
      <c r="CE12" s="53">
        <f>SUM('[1]ПОНТОННЫЙ Янв.'!CD11:CE11,'[2]ПОНТОННЫЙ Февр.'!CD11:CE11,'[3]ПОНТОННЫЙ Март'!CD11:CE11,'[4]ПОНТОННЫЙ  Апр.'!CD11:CE11,'[5]ПОНТОННЫЙ Май'!CD11:CE11,'[6]ПОНТОННЫЙ Июнь'!CD11:CE11,'[7]ПОНТОННЫЙ  Июль'!CD11:CE11,'[8]ПОНТОННЫЙ  Авг.'!CD11:CE11,'[9]ПОНТОННЫЙ  Сент.'!CD11:CE11,'[10]ПОНТОННЫЙ  Окт.'!CD11:CE11,'[11]ПОНТОННЫЙ  Нояб.'!CD11:CE11,'[12]ПОНТОННЫЙ  Дек.'!CD11:CE11)</f>
        <v>0</v>
      </c>
      <c r="CF12" s="47"/>
      <c r="CG12" s="53">
        <f>SUM('[1]ПОНТОННЫЙ Янв.'!CF11:CG11,'[2]ПОНТОННЫЙ Февр.'!CF11:CG11,'[3]ПОНТОННЫЙ Март'!CF11:CG11,'[4]ПОНТОННЫЙ  Апр.'!CF11:CG11,'[5]ПОНТОННЫЙ Май'!CF11:CG11,'[6]ПОНТОННЫЙ Июнь'!CF11:CG11,'[7]ПОНТОННЫЙ  Июль'!CF11:CG11,'[8]ПОНТОННЫЙ  Авг.'!CF11:CG11,'[9]ПОНТОННЫЙ  Сент.'!CF11:CG11,'[10]ПОНТОННЫЙ  Окт.'!CF11:CG11,'[11]ПОНТОННЫЙ  Нояб.'!CF11:CG11,'[12]ПОНТОННЫЙ  Дек.'!CF11:CG11)</f>
        <v>0</v>
      </c>
      <c r="CH12" s="47"/>
      <c r="CI12" s="53">
        <f>SUM('[1]ПОНТОННЫЙ Янв.'!CH11:CI11,'[2]ПОНТОННЫЙ Февр.'!CH11:CI11,'[3]ПОНТОННЫЙ Март'!CH11:CI11,'[4]ПОНТОННЫЙ  Апр.'!CH11:CI11,'[5]ПОНТОННЫЙ Май'!CH11:CI11,'[6]ПОНТОННЫЙ Июнь'!CH11:CI11,'[7]ПОНТОННЫЙ  Июль'!CH11:CI11,'[8]ПОНТОННЫЙ  Авг.'!CH11:CI11,'[9]ПОНТОННЫЙ  Сент.'!CH11:CI11,'[10]ПОНТОННЫЙ  Окт.'!CH11:CI11,'[11]ПОНТОННЫЙ  Нояб.'!CH11:CI11,'[12]ПОНТОННЫЙ  Дек.'!CH11:CI11)</f>
        <v>0</v>
      </c>
      <c r="CJ12" s="47"/>
      <c r="CK12" s="53">
        <f>SUM('[1]ПОНТОННЫЙ Янв.'!CJ11:CK11,'[2]ПОНТОННЫЙ Февр.'!CJ11:CK11,'[3]ПОНТОННЫЙ Март'!CJ11:CK11,'[4]ПОНТОННЫЙ  Апр.'!CJ11:CK11,'[5]ПОНТОННЫЙ Май'!CJ11:CK11,'[6]ПОНТОННЫЙ Июнь'!CJ11:CK11,'[7]ПОНТОННЫЙ  Июль'!CJ11:CK11,'[8]ПОНТОННЫЙ  Авг.'!CJ11:CK11,'[9]ПОНТОННЫЙ  Сент.'!CJ11:CK11,'[10]ПОНТОННЫЙ  Окт.'!CJ11:CK11,'[11]ПОНТОННЫЙ  Нояб.'!CJ11:CK11,'[12]ПОНТОННЫЙ  Дек.'!CJ11:CK11)</f>
        <v>0</v>
      </c>
      <c r="CL12" s="47"/>
      <c r="CM12" s="53">
        <f>SUM('[1]ПОНТОННЫЙ Янв.'!CL11:CM11,'[2]ПОНТОННЫЙ Февр.'!CL11:CM11,'[3]ПОНТОННЫЙ Март'!CL11:CM11,'[4]ПОНТОННЫЙ  Апр.'!CL11:CM11,'[5]ПОНТОННЫЙ Май'!CL11:CM11,'[6]ПОНТОННЫЙ Июнь'!CL11:CM11,'[7]ПОНТОННЫЙ  Июль'!CL11:CM11,'[8]ПОНТОННЫЙ  Авг.'!CL11:CM11,'[9]ПОНТОННЫЙ  Сент.'!CL11:CM11,'[10]ПОНТОННЫЙ  Окт.'!CL11:CM11,'[11]ПОНТОННЫЙ  Нояб.'!CL11:CM11,'[12]ПОНТОННЫЙ  Дек.'!CL11:CM11)</f>
        <v>0</v>
      </c>
      <c r="CN12" s="47"/>
      <c r="CO12" s="53">
        <f>SUM('[1]ПОНТОННЫЙ Янв.'!CN11:CO11,'[2]ПОНТОННЫЙ Февр.'!CN11:CO11,'[3]ПОНТОННЫЙ Март'!CN11:CO11,'[4]ПОНТОННЫЙ  Апр.'!CN11:CO11,'[5]ПОНТОННЫЙ Май'!CN11:CO11,'[6]ПОНТОННЫЙ Июнь'!CN11:CO11,'[7]ПОНТОННЫЙ  Июль'!CN11:CO11,'[8]ПОНТОННЫЙ  Авг.'!CN11:CO11,'[9]ПОНТОННЫЙ  Сент.'!CN11:CO11,'[10]ПОНТОННЫЙ  Окт.'!CN11:CO11,'[11]ПОНТОННЫЙ  Нояб.'!CN11:CO11,'[12]ПОНТОННЫЙ  Дек.'!CN11:CO11)</f>
        <v>0</v>
      </c>
      <c r="CQ12" s="93"/>
    </row>
    <row r="13" spans="1:95" ht="15.95" customHeight="1" x14ac:dyDescent="0.25">
      <c r="A13" s="201" t="s">
        <v>12</v>
      </c>
      <c r="B13" s="238" t="s">
        <v>6</v>
      </c>
      <c r="C13" s="23" t="s">
        <v>220</v>
      </c>
      <c r="D13" s="47"/>
      <c r="E13" s="53">
        <f>SUM('[1]ПОНТОННЫЙ Янв.'!D12:E12,'[2]ПОНТОННЫЙ Февр.'!D12:E12,'[3]ПОНТОННЫЙ Март'!D12:E12,'[4]ПОНТОННЫЙ  Апр.'!D12:E12,'[5]ПОНТОННЫЙ Май'!D12:E12,'[6]ПОНТОННЫЙ Июнь'!D12:E12,'[7]ПОНТОННЫЙ  Июль'!D12:E12,'[8]ПОНТОННЫЙ  Авг.'!D12:E12,'[9]ПОНТОННЫЙ  Сент.'!D12:E12,'[10]ПОНТОННЫЙ  Окт.'!D12:E12,'[11]ПОНТОННЫЙ  Нояб.'!D12:E12,'[12]ПОНТОННЫЙ  Дек.'!D12:E12)</f>
        <v>0</v>
      </c>
      <c r="F13" s="47"/>
      <c r="G13" s="53">
        <f>SUM('[1]ПОНТОННЫЙ Янв.'!F12:G12,'[2]ПОНТОННЫЙ Февр.'!F12:G12,'[3]ПОНТОННЫЙ Март'!F12:G12,'[4]ПОНТОННЫЙ  Апр.'!F12:G12,'[5]ПОНТОННЫЙ Май'!F12:G12,'[6]ПОНТОННЫЙ Июнь'!F12:G12,'[7]ПОНТОННЫЙ  Июль'!F12:G12,'[8]ПОНТОННЫЙ  Авг.'!F12:G12,'[9]ПОНТОННЫЙ  Сент.'!F12:G12,'[10]ПОНТОННЫЙ  Окт.'!F12:G12,'[11]ПОНТОННЫЙ  Нояб.'!F12:G12,'[12]ПОНТОННЫЙ  Дек.'!F12:G12)</f>
        <v>0</v>
      </c>
      <c r="H13" s="47"/>
      <c r="I13" s="53">
        <f>SUM('[1]ПОНТОННЫЙ Янв.'!H12:I12,'[2]ПОНТОННЫЙ Февр.'!H12:I12,'[3]ПОНТОННЫЙ Март'!H12:I12,'[4]ПОНТОННЫЙ  Апр.'!H12:I12,'[5]ПОНТОННЫЙ Май'!H12:I12,'[6]ПОНТОННЫЙ Июнь'!H12:I12,'[7]ПОНТОННЫЙ  Июль'!H12:I12,'[8]ПОНТОННЫЙ  Авг.'!H12:I12,'[9]ПОНТОННЫЙ  Сент.'!H12:I12,'[10]ПОНТОННЫЙ  Окт.'!H12:I12,'[11]ПОНТОННЫЙ  Нояб.'!H12:I12,'[12]ПОНТОННЫЙ  Дек.'!H12:I12)</f>
        <v>0</v>
      </c>
      <c r="J13" s="47"/>
      <c r="K13" s="53">
        <f>SUM('[1]ПОНТОННЫЙ Янв.'!J12:K12,'[2]ПОНТОННЫЙ Февр.'!J12:K12,'[3]ПОНТОННЫЙ Март'!J12:K12,'[4]ПОНТОННЫЙ  Апр.'!J12:K12,'[5]ПОНТОННЫЙ Май'!J12:K12,'[6]ПОНТОННЫЙ Июнь'!J12:K12,'[7]ПОНТОННЫЙ  Июль'!J12:K12,'[8]ПОНТОННЫЙ  Авг.'!J12:K12,'[9]ПОНТОННЫЙ  Сент.'!J12:K12,'[10]ПОНТОННЫЙ  Окт.'!J12:K12,'[11]ПОНТОННЫЙ  Нояб.'!J12:K12,'[12]ПОНТОННЫЙ  Дек.'!J12:K12)</f>
        <v>0</v>
      </c>
      <c r="L13" s="47"/>
      <c r="M13" s="53">
        <f>SUM('[1]ПОНТОННЫЙ Янв.'!L12:M12,'[2]ПОНТОННЫЙ Февр.'!L12:M12,'[3]ПОНТОННЫЙ Март'!L12:M12,'[4]ПОНТОННЫЙ  Апр.'!L12:M12,'[5]ПОНТОННЫЙ Май'!L12:M12,'[6]ПОНТОННЫЙ Июнь'!L12:M12,'[7]ПОНТОННЫЙ  Июль'!L12:M12,'[8]ПОНТОННЫЙ  Авг.'!L12:M12,'[9]ПОНТОННЫЙ  Сент.'!L12:M12,'[10]ПОНТОННЫЙ  Окт.'!L12:M12,'[11]ПОНТОННЫЙ  Нояб.'!L12:M12,'[12]ПОНТОННЫЙ  Дек.'!L12:M12)</f>
        <v>0</v>
      </c>
      <c r="N13" s="47"/>
      <c r="O13" s="53">
        <f>SUM('[1]ПОНТОННЫЙ Янв.'!N12:O12,'[2]ПОНТОННЫЙ Февр.'!N12:O12,'[3]ПОНТОННЫЙ Март'!N12:O12,'[4]ПОНТОННЫЙ  Апр.'!N12:O12,'[5]ПОНТОННЫЙ Май'!N12:O12,'[6]ПОНТОННЫЙ Июнь'!N12:O12,'[7]ПОНТОННЫЙ  Июль'!N12:O12,'[8]ПОНТОННЫЙ  Авг.'!N12:O12,'[9]ПОНТОННЫЙ  Сент.'!N12:O12,'[10]ПОНТОННЫЙ  Окт.'!N12:O12,'[11]ПОНТОННЫЙ  Нояб.'!N12:O12,'[12]ПОНТОННЫЙ  Дек.'!N12:O12)</f>
        <v>0</v>
      </c>
      <c r="P13" s="47"/>
      <c r="Q13" s="53">
        <f>SUM('[1]ПОНТОННЫЙ Янв.'!P12:Q12,'[2]ПОНТОННЫЙ Февр.'!P12:Q12,'[3]ПОНТОННЫЙ Март'!P12:Q12,'[4]ПОНТОННЫЙ  Апр.'!P12:Q12,'[5]ПОНТОННЫЙ Май'!P12:Q12,'[6]ПОНТОННЫЙ Июнь'!P12:Q12,'[7]ПОНТОННЫЙ  Июль'!P12:Q12,'[8]ПОНТОННЫЙ  Авг.'!P12:Q12,'[9]ПОНТОННЫЙ  Сент.'!P12:Q12,'[10]ПОНТОННЫЙ  Окт.'!P12:Q12,'[11]ПОНТОННЫЙ  Нояб.'!P12:Q12,'[12]ПОНТОННЫЙ  Дек.'!P12:Q12)</f>
        <v>0</v>
      </c>
      <c r="R13" s="47"/>
      <c r="S13" s="53">
        <f>SUM('[1]ПОНТОННЫЙ Янв.'!R12:S12,'[2]ПОНТОННЫЙ Февр.'!R12:S12,'[3]ПОНТОННЫЙ Март'!R12:S12,'[4]ПОНТОННЫЙ  Апр.'!R12:S12,'[5]ПОНТОННЫЙ Май'!R12:S12,'[6]ПОНТОННЫЙ Июнь'!R12:S12,'[7]ПОНТОННЫЙ  Июль'!R12:S12,'[8]ПОНТОННЫЙ  Авг.'!R12:S12,'[9]ПОНТОННЫЙ  Сент.'!R12:S12,'[10]ПОНТОННЫЙ  Окт.'!R12:S12,'[11]ПОНТОННЫЙ  Нояб.'!R12:S12,'[12]ПОНТОННЫЙ  Дек.'!R12:S12)</f>
        <v>0</v>
      </c>
      <c r="T13" s="47"/>
      <c r="U13" s="53">
        <f>SUM('[1]ПОНТОННЫЙ Янв.'!T12:U12,'[2]ПОНТОННЫЙ Февр.'!T12:U12,'[3]ПОНТОННЫЙ Март'!T12:U12,'[4]ПОНТОННЫЙ  Апр.'!T12:U12,'[5]ПОНТОННЫЙ Май'!T12:U12,'[6]ПОНТОННЫЙ Июнь'!T12:U12,'[7]ПОНТОННЫЙ  Июль'!T12:U12,'[8]ПОНТОННЫЙ  Авг.'!T12:U12,'[9]ПОНТОННЫЙ  Сент.'!T12:U12,'[10]ПОНТОННЫЙ  Окт.'!T12:U12,'[11]ПОНТОННЫЙ  Нояб.'!T12:U12,'[12]ПОНТОННЫЙ  Дек.'!T12:U12)</f>
        <v>0</v>
      </c>
      <c r="V13" s="47"/>
      <c r="W13" s="53">
        <f>SUM('[1]ПОНТОННЫЙ Янв.'!V12:W12,'[2]ПОНТОННЫЙ Февр.'!V12:W12,'[3]ПОНТОННЫЙ Март'!V12:W12,'[4]ПОНТОННЫЙ  Апр.'!V12:W12,'[5]ПОНТОННЫЙ Май'!V12:W12,'[6]ПОНТОННЫЙ Июнь'!V12:W12,'[7]ПОНТОННЫЙ  Июль'!V12:W12,'[8]ПОНТОННЫЙ  Авг.'!V12:W12,'[9]ПОНТОННЫЙ  Сент.'!V12:W12,'[10]ПОНТОННЫЙ  Окт.'!V12:W12,'[11]ПОНТОННЫЙ  Нояб.'!V12:W12,'[12]ПОНТОННЫЙ  Дек.'!V12:W12)</f>
        <v>0</v>
      </c>
      <c r="X13" s="47"/>
      <c r="Y13" s="53">
        <f>SUM('[1]ПОНТОННЫЙ Янв.'!X12:Y12,'[2]ПОНТОННЫЙ Февр.'!X12:Y12,'[3]ПОНТОННЫЙ Март'!X12:Y12,'[4]ПОНТОННЫЙ  Апр.'!X12:Y12,'[5]ПОНТОННЫЙ Май'!X12:Y12,'[6]ПОНТОННЫЙ Июнь'!X12:Y12,'[7]ПОНТОННЫЙ  Июль'!X12:Y12,'[8]ПОНТОННЫЙ  Авг.'!X12:Y12,'[9]ПОНТОННЫЙ  Сент.'!X12:Y12,'[10]ПОНТОННЫЙ  Окт.'!X12:Y12,'[11]ПОНТОННЫЙ  Нояб.'!X12:Y12,'[12]ПОНТОННЫЙ  Дек.'!X12:Y12)</f>
        <v>0</v>
      </c>
      <c r="Z13" s="47"/>
      <c r="AA13" s="53">
        <f>SUM('[1]ПОНТОННЫЙ Янв.'!Z12:AA12,'[2]ПОНТОННЫЙ Февр.'!Z12:AA12,'[3]ПОНТОННЫЙ Март'!Z12:AA12,'[4]ПОНТОННЫЙ  Апр.'!Z12:AA12,'[5]ПОНТОННЫЙ Май'!Z12:AA12,'[6]ПОНТОННЫЙ Июнь'!Z12:AA12,'[7]ПОНТОННЫЙ  Июль'!Z12:AA12,'[8]ПОНТОННЫЙ  Авг.'!Z12:AA12,'[9]ПОНТОННЫЙ  Сент.'!Z12:AA12,'[10]ПОНТОННЫЙ  Окт.'!Z12:AA12,'[11]ПОНТОННЫЙ  Нояб.'!Z12:AA12,'[12]ПОНТОННЫЙ  Дек.'!Z12:AA12)</f>
        <v>0</v>
      </c>
      <c r="AB13" s="47"/>
      <c r="AC13" s="53">
        <f>SUM('[1]ПОНТОННЫЙ Янв.'!AB12:AC12,'[2]ПОНТОННЫЙ Февр.'!AB12:AC12,'[3]ПОНТОННЫЙ Март'!AB12:AC12,'[4]ПОНТОННЫЙ  Апр.'!AB12:AC12,'[5]ПОНТОННЫЙ Май'!AB12:AC12,'[6]ПОНТОННЫЙ Июнь'!AB12:AC12,'[7]ПОНТОННЫЙ  Июль'!AB12:AC12,'[8]ПОНТОННЫЙ  Авг.'!AB12:AC12,'[9]ПОНТОННЫЙ  Сент.'!AB12:AC12,'[10]ПОНТОННЫЙ  Окт.'!AB12:AC12,'[11]ПОНТОННЫЙ  Нояб.'!AB12:AC12,'[12]ПОНТОННЫЙ  Дек.'!AB12:AC12)</f>
        <v>0</v>
      </c>
      <c r="AD13" s="47"/>
      <c r="AE13" s="53">
        <f>SUM('[1]ПОНТОННЫЙ Янв.'!AD12:AE12,'[2]ПОНТОННЫЙ Февр.'!AD12:AE12,'[3]ПОНТОННЫЙ Март'!AD12:AE12,'[4]ПОНТОННЫЙ  Апр.'!AD12:AE12,'[5]ПОНТОННЫЙ Май'!AD12:AE12,'[6]ПОНТОННЫЙ Июнь'!AD12:AE12,'[7]ПОНТОННЫЙ  Июль'!AD12:AE12,'[8]ПОНТОННЫЙ  Авг.'!AD12:AE12,'[9]ПОНТОННЫЙ  Сент.'!AD12:AE12,'[10]ПОНТОННЫЙ  Окт.'!AD12:AE12,'[11]ПОНТОННЫЙ  Нояб.'!AD12:AE12,'[12]ПОНТОННЫЙ  Дек.'!AD12:AE12)</f>
        <v>0</v>
      </c>
      <c r="AF13" s="47"/>
      <c r="AG13" s="53">
        <f>SUM('[1]ПОНТОННЫЙ Янв.'!AF12:AG12,'[2]ПОНТОННЫЙ Февр.'!AF12:AG12,'[3]ПОНТОННЫЙ Март'!AF12:AG12,'[4]ПОНТОННЫЙ  Апр.'!AF12:AG12,'[5]ПОНТОННЫЙ Май'!AF12:AG12,'[6]ПОНТОННЫЙ Июнь'!AF12:AG12,'[7]ПОНТОННЫЙ  Июль'!AF12:AG12,'[8]ПОНТОННЫЙ  Авг.'!AF12:AG12,'[9]ПОНТОННЫЙ  Сент.'!AF12:AG12,'[10]ПОНТОННЫЙ  Окт.'!AF12:AG12,'[11]ПОНТОННЫЙ  Нояб.'!AF12:AG12,'[12]ПОНТОННЫЙ  Дек.'!AF12:AG12)</f>
        <v>0</v>
      </c>
      <c r="AH13" s="47"/>
      <c r="AI13" s="53">
        <f>SUM('[1]ПОНТОННЫЙ Янв.'!AH12:AI12,'[2]ПОНТОННЫЙ Февр.'!AH12:AI12,'[3]ПОНТОННЫЙ Март'!AH12:AI12,'[4]ПОНТОННЫЙ  Апр.'!AH12:AI12,'[5]ПОНТОННЫЙ Май'!AH12:AI12,'[6]ПОНТОННЫЙ Июнь'!AH12:AI12,'[7]ПОНТОННЫЙ  Июль'!AH12:AI12,'[8]ПОНТОННЫЙ  Авг.'!AH12:AI12,'[9]ПОНТОННЫЙ  Сент.'!AH12:AI12,'[10]ПОНТОННЫЙ  Окт.'!AH12:AI12,'[11]ПОНТОННЫЙ  Нояб.'!AH12:AI12,'[12]ПОНТОННЫЙ  Дек.'!AH12:AI12)</f>
        <v>0</v>
      </c>
      <c r="AJ13" s="47"/>
      <c r="AK13" s="53">
        <f>SUM('[1]ПОНТОННЫЙ Янв.'!AJ12:AK12,'[2]ПОНТОННЫЙ Февр.'!AJ12:AK12,'[3]ПОНТОННЫЙ Март'!AJ12:AK12,'[4]ПОНТОННЫЙ  Апр.'!AJ12:AK12,'[5]ПОНТОННЫЙ Май'!AJ12:AK12,'[6]ПОНТОННЫЙ Июнь'!AJ12:AK12,'[7]ПОНТОННЫЙ  Июль'!AJ12:AK12,'[8]ПОНТОННЫЙ  Авг.'!AJ12:AK12,'[9]ПОНТОННЫЙ  Сент.'!AJ12:AK12,'[10]ПОНТОННЫЙ  Окт.'!AJ12:AK12,'[11]ПОНТОННЫЙ  Нояб.'!AJ12:AK12,'[12]ПОНТОННЫЙ  Дек.'!AJ12:AK12)</f>
        <v>0</v>
      </c>
      <c r="AL13" s="47"/>
      <c r="AM13" s="53">
        <f>SUM('[1]ПОНТОННЫЙ Янв.'!AL12:AM12,'[2]ПОНТОННЫЙ Февр.'!AL12:AM12,'[3]ПОНТОННЫЙ Март'!AL12:AM12,'[4]ПОНТОННЫЙ  Апр.'!AL12:AM12,'[5]ПОНТОННЫЙ Май'!AL12:AM12,'[6]ПОНТОННЫЙ Июнь'!AL12:AM12,'[7]ПОНТОННЫЙ  Июль'!AL12:AM12,'[8]ПОНТОННЫЙ  Авг.'!AL12:AM12,'[9]ПОНТОННЫЙ  Сент.'!AL12:AM12,'[10]ПОНТОННЫЙ  Окт.'!AL12:AM12,'[11]ПОНТОННЫЙ  Нояб.'!AL12:AM12,'[12]ПОНТОННЫЙ  Дек.'!AL12:AM12)</f>
        <v>0</v>
      </c>
      <c r="AN13" s="47"/>
      <c r="AO13" s="53">
        <f>SUM('[1]ПОНТОННЫЙ Янв.'!AN12:AO12,'[2]ПОНТОННЫЙ Февр.'!AN12:AO12,'[3]ПОНТОННЫЙ Март'!AN12:AO12,'[4]ПОНТОННЫЙ  Апр.'!AN12:AO12,'[5]ПОНТОННЫЙ Май'!AN12:AO12,'[6]ПОНТОННЫЙ Июнь'!AN12:AO12,'[7]ПОНТОННЫЙ  Июль'!AN12:AO12,'[8]ПОНТОННЫЙ  Авг.'!AN12:AO12,'[9]ПОНТОННЫЙ  Сент.'!AN12:AO12,'[10]ПОНТОННЫЙ  Окт.'!AN12:AO12,'[11]ПОНТОННЫЙ  Нояб.'!AN12:AO12,'[12]ПОНТОННЫЙ  Дек.'!AN12:AO12)</f>
        <v>0</v>
      </c>
      <c r="AP13" s="47"/>
      <c r="AQ13" s="53">
        <f>SUM('[1]ПОНТОННЫЙ Янв.'!AP12:AQ12,'[2]ПОНТОННЫЙ Февр.'!AP12:AQ12,'[3]ПОНТОННЫЙ Март'!AP12:AQ12,'[4]ПОНТОННЫЙ  Апр.'!AP12:AQ12,'[5]ПОНТОННЫЙ Май'!AP12:AQ12,'[6]ПОНТОННЫЙ Июнь'!AP12:AQ12,'[7]ПОНТОННЫЙ  Июль'!AP12:AQ12,'[8]ПОНТОННЫЙ  Авг.'!AP12:AQ12,'[9]ПОНТОННЫЙ  Сент.'!AP12:AQ12,'[10]ПОНТОННЫЙ  Окт.'!AP12:AQ12,'[11]ПОНТОННЫЙ  Нояб.'!AP12:AQ12,'[12]ПОНТОННЫЙ  Дек.'!AP12:AQ12)</f>
        <v>0</v>
      </c>
      <c r="AR13" s="47"/>
      <c r="AS13" s="53">
        <f>SUM('[1]ПОНТОННЫЙ Янв.'!AR12:AS12,'[2]ПОНТОННЫЙ Февр.'!AR12:AS12,'[3]ПОНТОННЫЙ Март'!AR12:AS12,'[4]ПОНТОННЫЙ  Апр.'!AR12:AS12,'[5]ПОНТОННЫЙ Май'!AR12:AS12,'[6]ПОНТОННЫЙ Июнь'!AR12:AS12,'[7]ПОНТОННЫЙ  Июль'!AR12:AS12,'[8]ПОНТОННЫЙ  Авг.'!AR12:AS12,'[9]ПОНТОННЫЙ  Сент.'!AR12:AS12,'[10]ПОНТОННЫЙ  Окт.'!AR12:AS12,'[11]ПОНТОННЫЙ  Нояб.'!AR12:AS12,'[12]ПОНТОННЫЙ  Дек.'!AR12:AS12)</f>
        <v>0</v>
      </c>
      <c r="AT13" s="47"/>
      <c r="AU13" s="53">
        <f>SUM('[1]ПОНТОННЫЙ Янв.'!AT12:AU12,'[2]ПОНТОННЫЙ Февр.'!AT12:AU12,'[3]ПОНТОННЫЙ Март'!AT12:AU12,'[4]ПОНТОННЫЙ  Апр.'!AT12:AU12,'[5]ПОНТОННЫЙ Май'!AT12:AU12,'[6]ПОНТОННЫЙ Июнь'!AT12:AU12,'[7]ПОНТОННЫЙ  Июль'!AT12:AU12,'[8]ПОНТОННЫЙ  Авг.'!AT12:AU12,'[9]ПОНТОННЫЙ  Сент.'!AT12:AU12,'[10]ПОНТОННЫЙ  Окт.'!AT12:AU12,'[11]ПОНТОННЫЙ  Нояб.'!AT12:AU12,'[12]ПОНТОННЫЙ  Дек.'!AT12:AU12)</f>
        <v>0</v>
      </c>
      <c r="AV13" s="47"/>
      <c r="AW13" s="53">
        <f>SUM('[1]ПОНТОННЫЙ Янв.'!AV12:AW12,'[2]ПОНТОННЫЙ Февр.'!AV12:AW12,'[3]ПОНТОННЫЙ Март'!AV12:AW12,'[4]ПОНТОННЫЙ  Апр.'!AV12:AW12,'[5]ПОНТОННЫЙ Май'!AV12:AW12,'[6]ПОНТОННЫЙ Июнь'!AV12:AW12,'[7]ПОНТОННЫЙ  Июль'!AV12:AW12,'[8]ПОНТОННЫЙ  Авг.'!AV12:AW12,'[9]ПОНТОННЫЙ  Сент.'!AV12:AW12,'[10]ПОНТОННЫЙ  Окт.'!AV12:AW12,'[11]ПОНТОННЫЙ  Нояб.'!AV12:AW12,'[12]ПОНТОННЫЙ  Дек.'!AV12:AW12)</f>
        <v>0</v>
      </c>
      <c r="AX13" s="47"/>
      <c r="AY13" s="53">
        <f>SUM('[1]ПОНТОННЫЙ Янв.'!AX12:AY12,'[2]ПОНТОННЫЙ Февр.'!AX12:AY12,'[3]ПОНТОННЫЙ Март'!AX12:AY12,'[4]ПОНТОННЫЙ  Апр.'!AX12:AY12,'[5]ПОНТОННЫЙ Май'!AX12:AY12,'[6]ПОНТОННЫЙ Июнь'!AX12:AY12,'[7]ПОНТОННЫЙ  Июль'!AX12:AY12,'[8]ПОНТОННЫЙ  Авг.'!AX12:AY12,'[9]ПОНТОННЫЙ  Сент.'!AX12:AY12,'[10]ПОНТОННЫЙ  Окт.'!AX12:AY12,'[11]ПОНТОННЫЙ  Нояб.'!AX12:AY12,'[12]ПОНТОННЫЙ  Дек.'!AX12:AY12)</f>
        <v>0</v>
      </c>
      <c r="AZ13" s="47"/>
      <c r="BA13" s="53">
        <f>SUM('[1]ПОНТОННЫЙ Янв.'!AZ12:BA12,'[2]ПОНТОННЫЙ Февр.'!AZ12:BA12,'[3]ПОНТОННЫЙ Март'!AZ12:BA12,'[4]ПОНТОННЫЙ  Апр.'!AZ12:BA12,'[5]ПОНТОННЫЙ Май'!AZ12:BA12,'[6]ПОНТОННЫЙ Июнь'!AZ12:BA12,'[7]ПОНТОННЫЙ  Июль'!AZ12:BA12,'[8]ПОНТОННЫЙ  Авг.'!AZ12:BA12,'[9]ПОНТОННЫЙ  Сент.'!AZ12:BA12,'[10]ПОНТОННЫЙ  Окт.'!AZ12:BA12,'[11]ПОНТОННЫЙ  Нояб.'!AZ12:BA12,'[12]ПОНТОННЫЙ  Дек.'!AZ12:BA12)</f>
        <v>0</v>
      </c>
      <c r="BB13" s="47"/>
      <c r="BC13" s="53">
        <f>SUM('[1]ПОНТОННЫЙ Янв.'!BB12:BC12,'[2]ПОНТОННЫЙ Февр.'!BB12:BC12,'[3]ПОНТОННЫЙ Март'!BB12:BC12,'[4]ПОНТОННЫЙ  Апр.'!BB12:BC12,'[5]ПОНТОННЫЙ Май'!BB12:BC12,'[6]ПОНТОННЫЙ Июнь'!BB12:BC12,'[7]ПОНТОННЫЙ  Июль'!BB12:BC12,'[8]ПОНТОННЫЙ  Авг.'!BB12:BC12,'[9]ПОНТОННЫЙ  Сент.'!BB12:BC12,'[10]ПОНТОННЫЙ  Окт.'!BB12:BC12,'[11]ПОНТОННЫЙ  Нояб.'!BB12:BC12,'[12]ПОНТОННЫЙ  Дек.'!BB12:BC12)</f>
        <v>0</v>
      </c>
      <c r="BD13" s="47"/>
      <c r="BE13" s="53">
        <f>SUM('[1]ПОНТОННЫЙ Янв.'!BD12:BE12,'[2]ПОНТОННЫЙ Февр.'!BD12:BE12,'[3]ПОНТОННЫЙ Март'!BD12:BE12,'[4]ПОНТОННЫЙ  Апр.'!BD12:BE12,'[5]ПОНТОННЫЙ Май'!BD12:BE12,'[6]ПОНТОННЫЙ Июнь'!BD12:BE12,'[7]ПОНТОННЫЙ  Июль'!BD12:BE12,'[8]ПОНТОННЫЙ  Авг.'!BD12:BE12,'[9]ПОНТОННЫЙ  Сент.'!BD12:BE12,'[10]ПОНТОННЫЙ  Окт.'!BD12:BE12,'[11]ПОНТОННЫЙ  Нояб.'!BD12:BE12,'[12]ПОНТОННЫЙ  Дек.'!BD12:BE12)</f>
        <v>0</v>
      </c>
      <c r="BF13" s="47"/>
      <c r="BG13" s="53">
        <f>SUM('[1]ПОНТОННЫЙ Янв.'!BF12:BG12,'[2]ПОНТОННЫЙ Февр.'!BF12:BG12,'[3]ПОНТОННЫЙ Март'!BF12:BG12,'[4]ПОНТОННЫЙ  Апр.'!BF12:BG12,'[5]ПОНТОННЫЙ Май'!BF12:BG12,'[6]ПОНТОННЫЙ Июнь'!BF12:BG12,'[7]ПОНТОННЫЙ  Июль'!BF12:BG12,'[8]ПОНТОННЫЙ  Авг.'!BF12:BG12,'[9]ПОНТОННЫЙ  Сент.'!BF12:BG12,'[10]ПОНТОННЫЙ  Окт.'!BF12:BG12,'[11]ПОНТОННЫЙ  Нояб.'!BF12:BG12,'[12]ПОНТОННЫЙ  Дек.'!BF12:BG12)</f>
        <v>0</v>
      </c>
      <c r="BH13" s="47"/>
      <c r="BI13" s="53">
        <f>SUM('[1]ПОНТОННЫЙ Янв.'!BH12:BI12,'[2]ПОНТОННЫЙ Февр.'!BH12:BI12,'[3]ПОНТОННЫЙ Март'!BH12:BI12,'[4]ПОНТОННЫЙ  Апр.'!BH12:BI12,'[5]ПОНТОННЫЙ Май'!BH12:BI12,'[6]ПОНТОННЫЙ Июнь'!BH12:BI12,'[7]ПОНТОННЫЙ  Июль'!BH12:BI12,'[8]ПОНТОННЫЙ  Авг.'!BH12:BI12,'[9]ПОНТОННЫЙ  Сент.'!BH12:BI12,'[10]ПОНТОННЫЙ  Окт.'!BH12:BI12,'[11]ПОНТОННЫЙ  Нояб.'!BH12:BI12,'[12]ПОНТОННЫЙ  Дек.'!BH12:BI12)</f>
        <v>0</v>
      </c>
      <c r="BJ13" s="47"/>
      <c r="BK13" s="53">
        <f>SUM('[1]ПОНТОННЫЙ Янв.'!BJ12:BK12,'[2]ПОНТОННЫЙ Февр.'!BJ12:BK12,'[3]ПОНТОННЫЙ Март'!BJ12:BK12,'[4]ПОНТОННЫЙ  Апр.'!BJ12:BK12,'[5]ПОНТОННЫЙ Май'!BJ12:BK12,'[6]ПОНТОННЫЙ Июнь'!BJ12:BK12,'[7]ПОНТОННЫЙ  Июль'!BJ12:BK12,'[8]ПОНТОННЫЙ  Авг.'!BJ12:BK12,'[9]ПОНТОННЫЙ  Сент.'!BJ12:BK12,'[10]ПОНТОННЫЙ  Окт.'!BJ12:BK12,'[11]ПОНТОННЫЙ  Нояб.'!BJ12:BK12,'[12]ПОНТОННЫЙ  Дек.'!BJ12:BK12)</f>
        <v>0</v>
      </c>
      <c r="BL13" s="47"/>
      <c r="BM13" s="53">
        <f>SUM('[1]ПОНТОННЫЙ Янв.'!BL12:BM12,'[2]ПОНТОННЫЙ Февр.'!BL12:BM12,'[3]ПОНТОННЫЙ Март'!BL12:BM12,'[4]ПОНТОННЫЙ  Апр.'!BL12:BM12,'[5]ПОНТОННЫЙ Май'!BL12:BM12,'[6]ПОНТОННЫЙ Июнь'!BL12:BM12,'[7]ПОНТОННЫЙ  Июль'!BL12:BM12,'[8]ПОНТОННЫЙ  Авг.'!BL12:BM12,'[9]ПОНТОННЫЙ  Сент.'!BL12:BM12,'[10]ПОНТОННЫЙ  Окт.'!BL12:BM12,'[11]ПОНТОННЫЙ  Нояб.'!BL12:BM12,'[12]ПОНТОННЫЙ  Дек.'!BL12:BM12)</f>
        <v>0</v>
      </c>
      <c r="BN13" s="47"/>
      <c r="BO13" s="53">
        <f>SUM('[1]ПОНТОННЫЙ Янв.'!BN12:BO12,'[2]ПОНТОННЫЙ Февр.'!BN12:BO12,'[3]ПОНТОННЫЙ Март'!BN12:BO12,'[4]ПОНТОННЫЙ  Апр.'!BN12:BO12,'[5]ПОНТОННЫЙ Май'!BN12:BO12,'[6]ПОНТОННЫЙ Июнь'!BN12:BO12,'[7]ПОНТОННЫЙ  Июль'!BN12:BO12,'[8]ПОНТОННЫЙ  Авг.'!BN12:BO12,'[9]ПОНТОННЫЙ  Сент.'!BN12:BO12,'[10]ПОНТОННЫЙ  Окт.'!BN12:BO12,'[11]ПОНТОННЫЙ  Нояб.'!BN12:BO12,'[12]ПОНТОННЫЙ  Дек.'!BN12:BO12)</f>
        <v>0</v>
      </c>
      <c r="BP13" s="47"/>
      <c r="BQ13" s="53">
        <f>SUM('[1]ПОНТОННЫЙ Янв.'!BP12:BQ12,'[2]ПОНТОННЫЙ Февр.'!BP12:BQ12,'[3]ПОНТОННЫЙ Март'!BP12:BQ12,'[4]ПОНТОННЫЙ  Апр.'!BP12:BQ12,'[5]ПОНТОННЫЙ Май'!BP12:BQ12,'[6]ПОНТОННЫЙ Июнь'!BP12:BQ12,'[7]ПОНТОННЫЙ  Июль'!BP12:BQ12,'[8]ПОНТОННЫЙ  Авг.'!BP12:BQ12,'[9]ПОНТОННЫЙ  Сент.'!BP12:BQ12,'[10]ПОНТОННЫЙ  Окт.'!BP12:BQ12,'[11]ПОНТОННЫЙ  Нояб.'!BP12:BQ12,'[12]ПОНТОННЫЙ  Дек.'!BP12:BQ12)</f>
        <v>0</v>
      </c>
      <c r="BR13" s="47"/>
      <c r="BS13" s="53">
        <f>SUM('[1]ПОНТОННЫЙ Янв.'!BR12:BS12,'[2]ПОНТОННЫЙ Февр.'!BR12:BS12,'[3]ПОНТОННЫЙ Март'!BR12:BS12,'[4]ПОНТОННЫЙ  Апр.'!BR12:BS12,'[5]ПОНТОННЫЙ Май'!BR12:BS12,'[6]ПОНТОННЫЙ Июнь'!BR12:BS12,'[7]ПОНТОННЫЙ  Июль'!BR12:BS12,'[8]ПОНТОННЫЙ  Авг.'!BR12:BS12,'[9]ПОНТОННЫЙ  Сент.'!BR12:BS12,'[10]ПОНТОННЫЙ  Окт.'!BR12:BS12,'[11]ПОНТОННЫЙ  Нояб.'!BR12:BS12,'[12]ПОНТОННЫЙ  Дек.'!BR12:BS12)</f>
        <v>0</v>
      </c>
      <c r="BT13" s="47"/>
      <c r="BU13" s="53">
        <f>SUM('[1]ПОНТОННЫЙ Янв.'!BT12:BU12,'[2]ПОНТОННЫЙ Февр.'!BT12:BU12,'[3]ПОНТОННЫЙ Март'!BT12:BU12,'[4]ПОНТОННЫЙ  Апр.'!BT12:BU12,'[5]ПОНТОННЫЙ Май'!BT12:BU12,'[6]ПОНТОННЫЙ Июнь'!BT12:BU12,'[7]ПОНТОННЫЙ  Июль'!BT12:BU12,'[8]ПОНТОННЫЙ  Авг.'!BT12:BU12,'[9]ПОНТОННЫЙ  Сент.'!BT12:BU12,'[10]ПОНТОННЫЙ  Окт.'!BT12:BU12,'[11]ПОНТОННЫЙ  Нояб.'!BT12:BU12,'[12]ПОНТОННЫЙ  Дек.'!BT12:BU12)</f>
        <v>0</v>
      </c>
      <c r="BV13" s="47"/>
      <c r="BW13" s="53">
        <f>SUM('[1]ПОНТОННЫЙ Янв.'!BV12:BW12,'[2]ПОНТОННЫЙ Февр.'!BV12:BW12,'[3]ПОНТОННЫЙ Март'!BV12:BW12,'[4]ПОНТОННЫЙ  Апр.'!BV12:BW12,'[5]ПОНТОННЫЙ Май'!BV12:BW12,'[6]ПОНТОННЫЙ Июнь'!BV12:BW12,'[7]ПОНТОННЫЙ  Июль'!BV12:BW12,'[8]ПОНТОННЫЙ  Авг.'!BV12:BW12,'[9]ПОНТОННЫЙ  Сент.'!BV12:BW12,'[10]ПОНТОННЫЙ  Окт.'!BV12:BW12,'[11]ПОНТОННЫЙ  Нояб.'!BV12:BW12,'[12]ПОНТОННЫЙ  Дек.'!BV12:BW12)</f>
        <v>0</v>
      </c>
      <c r="BX13" s="47"/>
      <c r="BY13" s="53">
        <f>SUM('[1]ПОНТОННЫЙ Янв.'!BX12:BY12,'[2]ПОНТОННЫЙ Февр.'!BX12:BY12,'[3]ПОНТОННЫЙ Март'!BX12:BY12,'[4]ПОНТОННЫЙ  Апр.'!BX12:BY12,'[5]ПОНТОННЫЙ Май'!BX12:BY12,'[6]ПОНТОННЫЙ Июнь'!BX12:BY12,'[7]ПОНТОННЫЙ  Июль'!BX12:BY12,'[8]ПОНТОННЫЙ  Авг.'!BX12:BY12,'[9]ПОНТОННЫЙ  Сент.'!BX12:BY12,'[10]ПОНТОННЫЙ  Окт.'!BX12:BY12,'[11]ПОНТОННЫЙ  Нояб.'!BX12:BY12,'[12]ПОНТОННЫЙ  Дек.'!BX12:BY12)</f>
        <v>0</v>
      </c>
      <c r="BZ13" s="47"/>
      <c r="CA13" s="53">
        <f>SUM('[1]ПОНТОННЫЙ Янв.'!BZ12:CA12,'[2]ПОНТОННЫЙ Февр.'!BZ12:CA12,'[3]ПОНТОННЫЙ Март'!BZ12:CA12,'[4]ПОНТОННЫЙ  Апр.'!BZ12:CA12,'[5]ПОНТОННЫЙ Май'!BZ12:CA12,'[6]ПОНТОННЫЙ Июнь'!BZ12:CA12,'[7]ПОНТОННЫЙ  Июль'!BZ12:CA12,'[8]ПОНТОННЫЙ  Авг.'!BZ12:CA12,'[9]ПОНТОННЫЙ  Сент.'!BZ12:CA12,'[10]ПОНТОННЫЙ  Окт.'!BZ12:CA12,'[11]ПОНТОННЫЙ  Нояб.'!BZ12:CA12,'[12]ПОНТОННЫЙ  Дек.'!BZ12:CA12)</f>
        <v>0</v>
      </c>
      <c r="CB13" s="47"/>
      <c r="CC13" s="53">
        <f>SUM('[1]ПОНТОННЫЙ Янв.'!CB12:CC12,'[2]ПОНТОННЫЙ Февр.'!CB12:CC12,'[3]ПОНТОННЫЙ Март'!CB12:CC12,'[4]ПОНТОННЫЙ  Апр.'!CB12:CC12,'[5]ПОНТОННЫЙ Май'!CB12:CC12,'[6]ПОНТОННЫЙ Июнь'!CB12:CC12,'[7]ПОНТОННЫЙ  Июль'!CB12:CC12,'[8]ПОНТОННЫЙ  Авг.'!CB12:CC12,'[9]ПОНТОННЫЙ  Сент.'!CB12:CC12,'[10]ПОНТОННЫЙ  Окт.'!CB12:CC12,'[11]ПОНТОННЫЙ  Нояб.'!CB12:CC12,'[12]ПОНТОННЫЙ  Дек.'!CB12:CC12)</f>
        <v>0</v>
      </c>
      <c r="CD13" s="47"/>
      <c r="CE13" s="53">
        <f>SUM('[1]ПОНТОННЫЙ Янв.'!CD12:CE12,'[2]ПОНТОННЫЙ Февр.'!CD12:CE12,'[3]ПОНТОННЫЙ Март'!CD12:CE12,'[4]ПОНТОННЫЙ  Апр.'!CD12:CE12,'[5]ПОНТОННЫЙ Май'!CD12:CE12,'[6]ПОНТОННЫЙ Июнь'!CD12:CE12,'[7]ПОНТОННЫЙ  Июль'!CD12:CE12,'[8]ПОНТОННЫЙ  Авг.'!CD12:CE12,'[9]ПОНТОННЫЙ  Сент.'!CD12:CE12,'[10]ПОНТОННЫЙ  Окт.'!CD12:CE12,'[11]ПОНТОННЫЙ  Нояб.'!CD12:CE12,'[12]ПОНТОННЫЙ  Дек.'!CD12:CE12)</f>
        <v>0</v>
      </c>
      <c r="CF13" s="47"/>
      <c r="CG13" s="53">
        <f>SUM('[1]ПОНТОННЫЙ Янв.'!CF12:CG12,'[2]ПОНТОННЫЙ Февр.'!CF12:CG12,'[3]ПОНТОННЫЙ Март'!CF12:CG12,'[4]ПОНТОННЫЙ  Апр.'!CF12:CG12,'[5]ПОНТОННЫЙ Май'!CF12:CG12,'[6]ПОНТОННЫЙ Июнь'!CF12:CG12,'[7]ПОНТОННЫЙ  Июль'!CF12:CG12,'[8]ПОНТОННЫЙ  Авг.'!CF12:CG12,'[9]ПОНТОННЫЙ  Сент.'!CF12:CG12,'[10]ПОНТОННЫЙ  Окт.'!CF12:CG12,'[11]ПОНТОННЫЙ  Нояб.'!CF12:CG12,'[12]ПОНТОННЫЙ  Дек.'!CF12:CG12)</f>
        <v>0</v>
      </c>
      <c r="CH13" s="47"/>
      <c r="CI13" s="53">
        <f>SUM('[1]ПОНТОННЫЙ Янв.'!CH12:CI12,'[2]ПОНТОННЫЙ Февр.'!CH12:CI12,'[3]ПОНТОННЫЙ Март'!CH12:CI12,'[4]ПОНТОННЫЙ  Апр.'!CH12:CI12,'[5]ПОНТОННЫЙ Май'!CH12:CI12,'[6]ПОНТОННЫЙ Июнь'!CH12:CI12,'[7]ПОНТОННЫЙ  Июль'!CH12:CI12,'[8]ПОНТОННЫЙ  Авг.'!CH12:CI12,'[9]ПОНТОННЫЙ  Сент.'!CH12:CI12,'[10]ПОНТОННЫЙ  Окт.'!CH12:CI12,'[11]ПОНТОННЫЙ  Нояб.'!CH12:CI12,'[12]ПОНТОННЫЙ  Дек.'!CH12:CI12)</f>
        <v>0</v>
      </c>
      <c r="CJ13" s="47"/>
      <c r="CK13" s="53">
        <f>SUM('[1]ПОНТОННЫЙ Янв.'!CJ12:CK12,'[2]ПОНТОННЫЙ Февр.'!CJ12:CK12,'[3]ПОНТОННЫЙ Март'!CJ12:CK12,'[4]ПОНТОННЫЙ  Апр.'!CJ12:CK12,'[5]ПОНТОННЫЙ Май'!CJ12:CK12,'[6]ПОНТОННЫЙ Июнь'!CJ12:CK12,'[7]ПОНТОННЫЙ  Июль'!CJ12:CK12,'[8]ПОНТОННЫЙ  Авг.'!CJ12:CK12,'[9]ПОНТОННЫЙ  Сент.'!CJ12:CK12,'[10]ПОНТОННЫЙ  Окт.'!CJ12:CK12,'[11]ПОНТОННЫЙ  Нояб.'!CJ12:CK12,'[12]ПОНТОННЫЙ  Дек.'!CJ12:CK12)</f>
        <v>0</v>
      </c>
      <c r="CL13" s="47"/>
      <c r="CM13" s="53">
        <f>SUM('[1]ПОНТОННЫЙ Янв.'!CL12:CM12,'[2]ПОНТОННЫЙ Февр.'!CL12:CM12,'[3]ПОНТОННЫЙ Март'!CL12:CM12,'[4]ПОНТОННЫЙ  Апр.'!CL12:CM12,'[5]ПОНТОННЫЙ Май'!CL12:CM12,'[6]ПОНТОННЫЙ Июнь'!CL12:CM12,'[7]ПОНТОННЫЙ  Июль'!CL12:CM12,'[8]ПОНТОННЫЙ  Авг.'!CL12:CM12,'[9]ПОНТОННЫЙ  Сент.'!CL12:CM12,'[10]ПОНТОННЫЙ  Окт.'!CL12:CM12,'[11]ПОНТОННЫЙ  Нояб.'!CL12:CM12,'[12]ПОНТОННЫЙ  Дек.'!CL12:CM12)</f>
        <v>0</v>
      </c>
      <c r="CN13" s="47"/>
      <c r="CO13" s="53">
        <f>SUM('[1]ПОНТОННЫЙ Янв.'!CN12:CO12,'[2]ПОНТОННЫЙ Февр.'!CN12:CO12,'[3]ПОНТОННЫЙ Март'!CN12:CO12,'[4]ПОНТОННЫЙ  Апр.'!CN12:CO12,'[5]ПОНТОННЫЙ Май'!CN12:CO12,'[6]ПОНТОННЫЙ Июнь'!CN12:CO12,'[7]ПОНТОННЫЙ  Июль'!CN12:CO12,'[8]ПОНТОННЫЙ  Авг.'!CN12:CO12,'[9]ПОНТОННЫЙ  Сент.'!CN12:CO12,'[10]ПОНТОННЫЙ  Окт.'!CN12:CO12,'[11]ПОНТОННЫЙ  Нояб.'!CN12:CO12,'[12]ПОНТОННЫЙ  Дек.'!CN12:CO12)</f>
        <v>0</v>
      </c>
      <c r="CQ13" s="93"/>
    </row>
    <row r="14" spans="1:95" ht="15.95" customHeight="1" x14ac:dyDescent="0.25">
      <c r="A14" s="201"/>
      <c r="B14" s="238"/>
      <c r="C14" s="23" t="s">
        <v>5</v>
      </c>
      <c r="D14" s="47"/>
      <c r="E14" s="53">
        <f>SUM('[1]ПОНТОННЫЙ Янв.'!D13:E13,'[2]ПОНТОННЫЙ Февр.'!D13:E13,'[3]ПОНТОННЫЙ Март'!D13:E13,'[4]ПОНТОННЫЙ  Апр.'!D13:E13,'[5]ПОНТОННЫЙ Май'!D13:E13,'[6]ПОНТОННЫЙ Июнь'!D13:E13,'[7]ПОНТОННЫЙ  Июль'!D13:E13,'[8]ПОНТОННЫЙ  Авг.'!D13:E13,'[9]ПОНТОННЫЙ  Сент.'!D13:E13,'[10]ПОНТОННЫЙ  Окт.'!D13:E13,'[11]ПОНТОННЫЙ  Нояб.'!D13:E13,'[12]ПОНТОННЫЙ  Дек.'!D13:E13)</f>
        <v>0</v>
      </c>
      <c r="F14" s="47"/>
      <c r="G14" s="53">
        <f>SUM('[1]ПОНТОННЫЙ Янв.'!F13:G13,'[2]ПОНТОННЫЙ Февр.'!F13:G13,'[3]ПОНТОННЫЙ Март'!F13:G13,'[4]ПОНТОННЫЙ  Апр.'!F13:G13,'[5]ПОНТОННЫЙ Май'!F13:G13,'[6]ПОНТОННЫЙ Июнь'!F13:G13,'[7]ПОНТОННЫЙ  Июль'!F13:G13,'[8]ПОНТОННЫЙ  Авг.'!F13:G13,'[9]ПОНТОННЫЙ  Сент.'!F13:G13,'[10]ПОНТОННЫЙ  Окт.'!F13:G13,'[11]ПОНТОННЫЙ  Нояб.'!F13:G13,'[12]ПОНТОННЫЙ  Дек.'!F13:G13)</f>
        <v>0</v>
      </c>
      <c r="H14" s="47"/>
      <c r="I14" s="53">
        <f>SUM('[1]ПОНТОННЫЙ Янв.'!H13:I13,'[2]ПОНТОННЫЙ Февр.'!H13:I13,'[3]ПОНТОННЫЙ Март'!H13:I13,'[4]ПОНТОННЫЙ  Апр.'!H13:I13,'[5]ПОНТОННЫЙ Май'!H13:I13,'[6]ПОНТОННЫЙ Июнь'!H13:I13,'[7]ПОНТОННЫЙ  Июль'!H13:I13,'[8]ПОНТОННЫЙ  Авг.'!H13:I13,'[9]ПОНТОННЫЙ  Сент.'!H13:I13,'[10]ПОНТОННЫЙ  Окт.'!H13:I13,'[11]ПОНТОННЫЙ  Нояб.'!H13:I13,'[12]ПОНТОННЫЙ  Дек.'!H13:I13)</f>
        <v>0</v>
      </c>
      <c r="J14" s="47"/>
      <c r="K14" s="53">
        <f>SUM('[1]ПОНТОННЫЙ Янв.'!J13:K13,'[2]ПОНТОННЫЙ Февр.'!J13:K13,'[3]ПОНТОННЫЙ Март'!J13:K13,'[4]ПОНТОННЫЙ  Апр.'!J13:K13,'[5]ПОНТОННЫЙ Май'!J13:K13,'[6]ПОНТОННЫЙ Июнь'!J13:K13,'[7]ПОНТОННЫЙ  Июль'!J13:K13,'[8]ПОНТОННЫЙ  Авг.'!J13:K13,'[9]ПОНТОННЫЙ  Сент.'!J13:K13,'[10]ПОНТОННЫЙ  Окт.'!J13:K13,'[11]ПОНТОННЫЙ  Нояб.'!J13:K13,'[12]ПОНТОННЫЙ  Дек.'!J13:K13)</f>
        <v>0</v>
      </c>
      <c r="L14" s="47"/>
      <c r="M14" s="53">
        <f>SUM('[1]ПОНТОННЫЙ Янв.'!L13:M13,'[2]ПОНТОННЫЙ Февр.'!L13:M13,'[3]ПОНТОННЫЙ Март'!L13:M13,'[4]ПОНТОННЫЙ  Апр.'!L13:M13,'[5]ПОНТОННЫЙ Май'!L13:M13,'[6]ПОНТОННЫЙ Июнь'!L13:M13,'[7]ПОНТОННЫЙ  Июль'!L13:M13,'[8]ПОНТОННЫЙ  Авг.'!L13:M13,'[9]ПОНТОННЫЙ  Сент.'!L13:M13,'[10]ПОНТОННЫЙ  Окт.'!L13:M13,'[11]ПОНТОННЫЙ  Нояб.'!L13:M13,'[12]ПОНТОННЫЙ  Дек.'!L13:M13)</f>
        <v>0</v>
      </c>
      <c r="N14" s="47"/>
      <c r="O14" s="53">
        <f>SUM('[1]ПОНТОННЫЙ Янв.'!N13:O13,'[2]ПОНТОННЫЙ Февр.'!N13:O13,'[3]ПОНТОННЫЙ Март'!N13:O13,'[4]ПОНТОННЫЙ  Апр.'!N13:O13,'[5]ПОНТОННЫЙ Май'!N13:O13,'[6]ПОНТОННЫЙ Июнь'!N13:O13,'[7]ПОНТОННЫЙ  Июль'!N13:O13,'[8]ПОНТОННЫЙ  Авг.'!N13:O13,'[9]ПОНТОННЫЙ  Сент.'!N13:O13,'[10]ПОНТОННЫЙ  Окт.'!N13:O13,'[11]ПОНТОННЫЙ  Нояб.'!N13:O13,'[12]ПОНТОННЫЙ  Дек.'!N13:O13)</f>
        <v>0</v>
      </c>
      <c r="P14" s="47"/>
      <c r="Q14" s="53">
        <f>SUM('[1]ПОНТОННЫЙ Янв.'!P13:Q13,'[2]ПОНТОННЫЙ Февр.'!P13:Q13,'[3]ПОНТОННЫЙ Март'!P13:Q13,'[4]ПОНТОННЫЙ  Апр.'!P13:Q13,'[5]ПОНТОННЫЙ Май'!P13:Q13,'[6]ПОНТОННЫЙ Июнь'!P13:Q13,'[7]ПОНТОННЫЙ  Июль'!P13:Q13,'[8]ПОНТОННЫЙ  Авг.'!P13:Q13,'[9]ПОНТОННЫЙ  Сент.'!P13:Q13,'[10]ПОНТОННЫЙ  Окт.'!P13:Q13,'[11]ПОНТОННЫЙ  Нояб.'!P13:Q13,'[12]ПОНТОННЫЙ  Дек.'!P13:Q13)</f>
        <v>0</v>
      </c>
      <c r="R14" s="47"/>
      <c r="S14" s="53">
        <f>SUM('[1]ПОНТОННЫЙ Янв.'!R13:S13,'[2]ПОНТОННЫЙ Февр.'!R13:S13,'[3]ПОНТОННЫЙ Март'!R13:S13,'[4]ПОНТОННЫЙ  Апр.'!R13:S13,'[5]ПОНТОННЫЙ Май'!R13:S13,'[6]ПОНТОННЫЙ Июнь'!R13:S13,'[7]ПОНТОННЫЙ  Июль'!R13:S13,'[8]ПОНТОННЫЙ  Авг.'!R13:S13,'[9]ПОНТОННЫЙ  Сент.'!R13:S13,'[10]ПОНТОННЫЙ  Окт.'!R13:S13,'[11]ПОНТОННЫЙ  Нояб.'!R13:S13,'[12]ПОНТОННЫЙ  Дек.'!R13:S13)</f>
        <v>0</v>
      </c>
      <c r="T14" s="47"/>
      <c r="U14" s="53">
        <f>SUM('[1]ПОНТОННЫЙ Янв.'!T13:U13,'[2]ПОНТОННЫЙ Февр.'!T13:U13,'[3]ПОНТОННЫЙ Март'!T13:U13,'[4]ПОНТОННЫЙ  Апр.'!T13:U13,'[5]ПОНТОННЫЙ Май'!T13:U13,'[6]ПОНТОННЫЙ Июнь'!T13:U13,'[7]ПОНТОННЫЙ  Июль'!T13:U13,'[8]ПОНТОННЫЙ  Авг.'!T13:U13,'[9]ПОНТОННЫЙ  Сент.'!T13:U13,'[10]ПОНТОННЫЙ  Окт.'!T13:U13,'[11]ПОНТОННЫЙ  Нояб.'!T13:U13,'[12]ПОНТОННЫЙ  Дек.'!T13:U13)</f>
        <v>0</v>
      </c>
      <c r="V14" s="47"/>
      <c r="W14" s="53">
        <f>SUM('[1]ПОНТОННЫЙ Янв.'!V13:W13,'[2]ПОНТОННЫЙ Февр.'!V13:W13,'[3]ПОНТОННЫЙ Март'!V13:W13,'[4]ПОНТОННЫЙ  Апр.'!V13:W13,'[5]ПОНТОННЫЙ Май'!V13:W13,'[6]ПОНТОННЫЙ Июнь'!V13:W13,'[7]ПОНТОННЫЙ  Июль'!V13:W13,'[8]ПОНТОННЫЙ  Авг.'!V13:W13,'[9]ПОНТОННЫЙ  Сент.'!V13:W13,'[10]ПОНТОННЫЙ  Окт.'!V13:W13,'[11]ПОНТОННЫЙ  Нояб.'!V13:W13,'[12]ПОНТОННЫЙ  Дек.'!V13:W13)</f>
        <v>0</v>
      </c>
      <c r="X14" s="47"/>
      <c r="Y14" s="53">
        <f>SUM('[1]ПОНТОННЫЙ Янв.'!X13:Y13,'[2]ПОНТОННЫЙ Февр.'!X13:Y13,'[3]ПОНТОННЫЙ Март'!X13:Y13,'[4]ПОНТОННЫЙ  Апр.'!X13:Y13,'[5]ПОНТОННЫЙ Май'!X13:Y13,'[6]ПОНТОННЫЙ Июнь'!X13:Y13,'[7]ПОНТОННЫЙ  Июль'!X13:Y13,'[8]ПОНТОННЫЙ  Авг.'!X13:Y13,'[9]ПОНТОННЫЙ  Сент.'!X13:Y13,'[10]ПОНТОННЫЙ  Окт.'!X13:Y13,'[11]ПОНТОННЫЙ  Нояб.'!X13:Y13,'[12]ПОНТОННЫЙ  Дек.'!X13:Y13)</f>
        <v>0</v>
      </c>
      <c r="Z14" s="47"/>
      <c r="AA14" s="53">
        <f>SUM('[1]ПОНТОННЫЙ Янв.'!Z13:AA13,'[2]ПОНТОННЫЙ Февр.'!Z13:AA13,'[3]ПОНТОННЫЙ Март'!Z13:AA13,'[4]ПОНТОННЫЙ  Апр.'!Z13:AA13,'[5]ПОНТОННЫЙ Май'!Z13:AA13,'[6]ПОНТОННЫЙ Июнь'!Z13:AA13,'[7]ПОНТОННЫЙ  Июль'!Z13:AA13,'[8]ПОНТОННЫЙ  Авг.'!Z13:AA13,'[9]ПОНТОННЫЙ  Сент.'!Z13:AA13,'[10]ПОНТОННЫЙ  Окт.'!Z13:AA13,'[11]ПОНТОННЫЙ  Нояб.'!Z13:AA13,'[12]ПОНТОННЫЙ  Дек.'!Z13:AA13)</f>
        <v>0</v>
      </c>
      <c r="AB14" s="47"/>
      <c r="AC14" s="53">
        <f>SUM('[1]ПОНТОННЫЙ Янв.'!AB13:AC13,'[2]ПОНТОННЫЙ Февр.'!AB13:AC13,'[3]ПОНТОННЫЙ Март'!AB13:AC13,'[4]ПОНТОННЫЙ  Апр.'!AB13:AC13,'[5]ПОНТОННЫЙ Май'!AB13:AC13,'[6]ПОНТОННЫЙ Июнь'!AB13:AC13,'[7]ПОНТОННЫЙ  Июль'!AB13:AC13,'[8]ПОНТОННЫЙ  Авг.'!AB13:AC13,'[9]ПОНТОННЫЙ  Сент.'!AB13:AC13,'[10]ПОНТОННЫЙ  Окт.'!AB13:AC13,'[11]ПОНТОННЫЙ  Нояб.'!AB13:AC13,'[12]ПОНТОННЫЙ  Дек.'!AB13:AC13)</f>
        <v>0</v>
      </c>
      <c r="AD14" s="47"/>
      <c r="AE14" s="53">
        <f>SUM('[1]ПОНТОННЫЙ Янв.'!AD13:AE13,'[2]ПОНТОННЫЙ Февр.'!AD13:AE13,'[3]ПОНТОННЫЙ Март'!AD13:AE13,'[4]ПОНТОННЫЙ  Апр.'!AD13:AE13,'[5]ПОНТОННЫЙ Май'!AD13:AE13,'[6]ПОНТОННЫЙ Июнь'!AD13:AE13,'[7]ПОНТОННЫЙ  Июль'!AD13:AE13,'[8]ПОНТОННЫЙ  Авг.'!AD13:AE13,'[9]ПОНТОННЫЙ  Сент.'!AD13:AE13,'[10]ПОНТОННЫЙ  Окт.'!AD13:AE13,'[11]ПОНТОННЫЙ  Нояб.'!AD13:AE13,'[12]ПОНТОННЫЙ  Дек.'!AD13:AE13)</f>
        <v>0</v>
      </c>
      <c r="AF14" s="47"/>
      <c r="AG14" s="53">
        <f>SUM('[1]ПОНТОННЫЙ Янв.'!AF13:AG13,'[2]ПОНТОННЫЙ Февр.'!AF13:AG13,'[3]ПОНТОННЫЙ Март'!AF13:AG13,'[4]ПОНТОННЫЙ  Апр.'!AF13:AG13,'[5]ПОНТОННЫЙ Май'!AF13:AG13,'[6]ПОНТОННЫЙ Июнь'!AF13:AG13,'[7]ПОНТОННЫЙ  Июль'!AF13:AG13,'[8]ПОНТОННЫЙ  Авг.'!AF13:AG13,'[9]ПОНТОННЫЙ  Сент.'!AF13:AG13,'[10]ПОНТОННЫЙ  Окт.'!AF13:AG13,'[11]ПОНТОННЫЙ  Нояб.'!AF13:AG13,'[12]ПОНТОННЫЙ  Дек.'!AF13:AG13)</f>
        <v>0</v>
      </c>
      <c r="AH14" s="47"/>
      <c r="AI14" s="53">
        <f>SUM('[1]ПОНТОННЫЙ Янв.'!AH13:AI13,'[2]ПОНТОННЫЙ Февр.'!AH13:AI13,'[3]ПОНТОННЫЙ Март'!AH13:AI13,'[4]ПОНТОННЫЙ  Апр.'!AH13:AI13,'[5]ПОНТОННЫЙ Май'!AH13:AI13,'[6]ПОНТОННЫЙ Июнь'!AH13:AI13,'[7]ПОНТОННЫЙ  Июль'!AH13:AI13,'[8]ПОНТОННЫЙ  Авг.'!AH13:AI13,'[9]ПОНТОННЫЙ  Сент.'!AH13:AI13,'[10]ПОНТОННЫЙ  Окт.'!AH13:AI13,'[11]ПОНТОННЫЙ  Нояб.'!AH13:AI13,'[12]ПОНТОННЫЙ  Дек.'!AH13:AI13)</f>
        <v>0</v>
      </c>
      <c r="AJ14" s="47"/>
      <c r="AK14" s="53">
        <f>SUM('[1]ПОНТОННЫЙ Янв.'!AJ13:AK13,'[2]ПОНТОННЫЙ Февр.'!AJ13:AK13,'[3]ПОНТОННЫЙ Март'!AJ13:AK13,'[4]ПОНТОННЫЙ  Апр.'!AJ13:AK13,'[5]ПОНТОННЫЙ Май'!AJ13:AK13,'[6]ПОНТОННЫЙ Июнь'!AJ13:AK13,'[7]ПОНТОННЫЙ  Июль'!AJ13:AK13,'[8]ПОНТОННЫЙ  Авг.'!AJ13:AK13,'[9]ПОНТОННЫЙ  Сент.'!AJ13:AK13,'[10]ПОНТОННЫЙ  Окт.'!AJ13:AK13,'[11]ПОНТОННЫЙ  Нояб.'!AJ13:AK13,'[12]ПОНТОННЫЙ  Дек.'!AJ13:AK13)</f>
        <v>0</v>
      </c>
      <c r="AL14" s="47"/>
      <c r="AM14" s="53">
        <f>SUM('[1]ПОНТОННЫЙ Янв.'!AL13:AM13,'[2]ПОНТОННЫЙ Февр.'!AL13:AM13,'[3]ПОНТОННЫЙ Март'!AL13:AM13,'[4]ПОНТОННЫЙ  Апр.'!AL13:AM13,'[5]ПОНТОННЫЙ Май'!AL13:AM13,'[6]ПОНТОННЫЙ Июнь'!AL13:AM13,'[7]ПОНТОННЫЙ  Июль'!AL13:AM13,'[8]ПОНТОННЫЙ  Авг.'!AL13:AM13,'[9]ПОНТОННЫЙ  Сент.'!AL13:AM13,'[10]ПОНТОННЫЙ  Окт.'!AL13:AM13,'[11]ПОНТОННЫЙ  Нояб.'!AL13:AM13,'[12]ПОНТОННЫЙ  Дек.'!AL13:AM13)</f>
        <v>0</v>
      </c>
      <c r="AN14" s="47"/>
      <c r="AO14" s="53">
        <f>SUM('[1]ПОНТОННЫЙ Янв.'!AN13:AO13,'[2]ПОНТОННЫЙ Февр.'!AN13:AO13,'[3]ПОНТОННЫЙ Март'!AN13:AO13,'[4]ПОНТОННЫЙ  Апр.'!AN13:AO13,'[5]ПОНТОННЫЙ Май'!AN13:AO13,'[6]ПОНТОННЫЙ Июнь'!AN13:AO13,'[7]ПОНТОННЫЙ  Июль'!AN13:AO13,'[8]ПОНТОННЫЙ  Авг.'!AN13:AO13,'[9]ПОНТОННЫЙ  Сент.'!AN13:AO13,'[10]ПОНТОННЫЙ  Окт.'!AN13:AO13,'[11]ПОНТОННЫЙ  Нояб.'!AN13:AO13,'[12]ПОНТОННЫЙ  Дек.'!AN13:AO13)</f>
        <v>0</v>
      </c>
      <c r="AP14" s="47"/>
      <c r="AQ14" s="53">
        <f>SUM('[1]ПОНТОННЫЙ Янв.'!AP13:AQ13,'[2]ПОНТОННЫЙ Февр.'!AP13:AQ13,'[3]ПОНТОННЫЙ Март'!AP13:AQ13,'[4]ПОНТОННЫЙ  Апр.'!AP13:AQ13,'[5]ПОНТОННЫЙ Май'!AP13:AQ13,'[6]ПОНТОННЫЙ Июнь'!AP13:AQ13,'[7]ПОНТОННЫЙ  Июль'!AP13:AQ13,'[8]ПОНТОННЫЙ  Авг.'!AP13:AQ13,'[9]ПОНТОННЫЙ  Сент.'!AP13:AQ13,'[10]ПОНТОННЫЙ  Окт.'!AP13:AQ13,'[11]ПОНТОННЫЙ  Нояб.'!AP13:AQ13,'[12]ПОНТОННЫЙ  Дек.'!AP13:AQ13)</f>
        <v>0</v>
      </c>
      <c r="AR14" s="47"/>
      <c r="AS14" s="53">
        <f>SUM('[1]ПОНТОННЫЙ Янв.'!AR13:AS13,'[2]ПОНТОННЫЙ Февр.'!AR13:AS13,'[3]ПОНТОННЫЙ Март'!AR13:AS13,'[4]ПОНТОННЫЙ  Апр.'!AR13:AS13,'[5]ПОНТОННЫЙ Май'!AR13:AS13,'[6]ПОНТОННЫЙ Июнь'!AR13:AS13,'[7]ПОНТОННЫЙ  Июль'!AR13:AS13,'[8]ПОНТОННЫЙ  Авг.'!AR13:AS13,'[9]ПОНТОННЫЙ  Сент.'!AR13:AS13,'[10]ПОНТОННЫЙ  Окт.'!AR13:AS13,'[11]ПОНТОННЫЙ  Нояб.'!AR13:AS13,'[12]ПОНТОННЫЙ  Дек.'!AR13:AS13)</f>
        <v>0</v>
      </c>
      <c r="AT14" s="47"/>
      <c r="AU14" s="53">
        <f>SUM('[1]ПОНТОННЫЙ Янв.'!AT13:AU13,'[2]ПОНТОННЫЙ Февр.'!AT13:AU13,'[3]ПОНТОННЫЙ Март'!AT13:AU13,'[4]ПОНТОННЫЙ  Апр.'!AT13:AU13,'[5]ПОНТОННЫЙ Май'!AT13:AU13,'[6]ПОНТОННЫЙ Июнь'!AT13:AU13,'[7]ПОНТОННЫЙ  Июль'!AT13:AU13,'[8]ПОНТОННЫЙ  Авг.'!AT13:AU13,'[9]ПОНТОННЫЙ  Сент.'!AT13:AU13,'[10]ПОНТОННЫЙ  Окт.'!AT13:AU13,'[11]ПОНТОННЫЙ  Нояб.'!AT13:AU13,'[12]ПОНТОННЫЙ  Дек.'!AT13:AU13)</f>
        <v>0</v>
      </c>
      <c r="AV14" s="47"/>
      <c r="AW14" s="53">
        <f>SUM('[1]ПОНТОННЫЙ Янв.'!AV13:AW13,'[2]ПОНТОННЫЙ Февр.'!AV13:AW13,'[3]ПОНТОННЫЙ Март'!AV13:AW13,'[4]ПОНТОННЫЙ  Апр.'!AV13:AW13,'[5]ПОНТОННЫЙ Май'!AV13:AW13,'[6]ПОНТОННЫЙ Июнь'!AV13:AW13,'[7]ПОНТОННЫЙ  Июль'!AV13:AW13,'[8]ПОНТОННЫЙ  Авг.'!AV13:AW13,'[9]ПОНТОННЫЙ  Сент.'!AV13:AW13,'[10]ПОНТОННЫЙ  Окт.'!AV13:AW13,'[11]ПОНТОННЫЙ  Нояб.'!AV13:AW13,'[12]ПОНТОННЫЙ  Дек.'!AV13:AW13)</f>
        <v>0</v>
      </c>
      <c r="AX14" s="47"/>
      <c r="AY14" s="53">
        <f>SUM('[1]ПОНТОННЫЙ Янв.'!AX13:AY13,'[2]ПОНТОННЫЙ Февр.'!AX13:AY13,'[3]ПОНТОННЫЙ Март'!AX13:AY13,'[4]ПОНТОННЫЙ  Апр.'!AX13:AY13,'[5]ПОНТОННЫЙ Май'!AX13:AY13,'[6]ПОНТОННЫЙ Июнь'!AX13:AY13,'[7]ПОНТОННЫЙ  Июль'!AX13:AY13,'[8]ПОНТОННЫЙ  Авг.'!AX13:AY13,'[9]ПОНТОННЫЙ  Сент.'!AX13:AY13,'[10]ПОНТОННЫЙ  Окт.'!AX13:AY13,'[11]ПОНТОННЫЙ  Нояб.'!AX13:AY13,'[12]ПОНТОННЫЙ  Дек.'!AX13:AY13)</f>
        <v>0</v>
      </c>
      <c r="AZ14" s="47"/>
      <c r="BA14" s="53">
        <f>SUM('[1]ПОНТОННЫЙ Янв.'!AZ13:BA13,'[2]ПОНТОННЫЙ Февр.'!AZ13:BA13,'[3]ПОНТОННЫЙ Март'!AZ13:BA13,'[4]ПОНТОННЫЙ  Апр.'!AZ13:BA13,'[5]ПОНТОННЫЙ Май'!AZ13:BA13,'[6]ПОНТОННЫЙ Июнь'!AZ13:BA13,'[7]ПОНТОННЫЙ  Июль'!AZ13:BA13,'[8]ПОНТОННЫЙ  Авг.'!AZ13:BA13,'[9]ПОНТОННЫЙ  Сент.'!AZ13:BA13,'[10]ПОНТОННЫЙ  Окт.'!AZ13:BA13,'[11]ПОНТОННЫЙ  Нояб.'!AZ13:BA13,'[12]ПОНТОННЫЙ  Дек.'!AZ13:BA13)</f>
        <v>0</v>
      </c>
      <c r="BB14" s="47"/>
      <c r="BC14" s="53">
        <f>SUM('[1]ПОНТОННЫЙ Янв.'!BB13:BC13,'[2]ПОНТОННЫЙ Февр.'!BB13:BC13,'[3]ПОНТОННЫЙ Март'!BB13:BC13,'[4]ПОНТОННЫЙ  Апр.'!BB13:BC13,'[5]ПОНТОННЫЙ Май'!BB13:BC13,'[6]ПОНТОННЫЙ Июнь'!BB13:BC13,'[7]ПОНТОННЫЙ  Июль'!BB13:BC13,'[8]ПОНТОННЫЙ  Авг.'!BB13:BC13,'[9]ПОНТОННЫЙ  Сент.'!BB13:BC13,'[10]ПОНТОННЫЙ  Окт.'!BB13:BC13,'[11]ПОНТОННЫЙ  Нояб.'!BB13:BC13,'[12]ПОНТОННЫЙ  Дек.'!BB13:BC13)</f>
        <v>0</v>
      </c>
      <c r="BD14" s="47"/>
      <c r="BE14" s="53">
        <f>SUM('[1]ПОНТОННЫЙ Янв.'!BD13:BE13,'[2]ПОНТОННЫЙ Февр.'!BD13:BE13,'[3]ПОНТОННЫЙ Март'!BD13:BE13,'[4]ПОНТОННЫЙ  Апр.'!BD13:BE13,'[5]ПОНТОННЫЙ Май'!BD13:BE13,'[6]ПОНТОННЫЙ Июнь'!BD13:BE13,'[7]ПОНТОННЫЙ  Июль'!BD13:BE13,'[8]ПОНТОННЫЙ  Авг.'!BD13:BE13,'[9]ПОНТОННЫЙ  Сент.'!BD13:BE13,'[10]ПОНТОННЫЙ  Окт.'!BD13:BE13,'[11]ПОНТОННЫЙ  Нояб.'!BD13:BE13,'[12]ПОНТОННЫЙ  Дек.'!BD13:BE13)</f>
        <v>0</v>
      </c>
      <c r="BF14" s="47"/>
      <c r="BG14" s="53">
        <f>SUM('[1]ПОНТОННЫЙ Янв.'!BF13:BG13,'[2]ПОНТОННЫЙ Февр.'!BF13:BG13,'[3]ПОНТОННЫЙ Март'!BF13:BG13,'[4]ПОНТОННЫЙ  Апр.'!BF13:BG13,'[5]ПОНТОННЫЙ Май'!BF13:BG13,'[6]ПОНТОННЫЙ Июнь'!BF13:BG13,'[7]ПОНТОННЫЙ  Июль'!BF13:BG13,'[8]ПОНТОННЫЙ  Авг.'!BF13:BG13,'[9]ПОНТОННЫЙ  Сент.'!BF13:BG13,'[10]ПОНТОННЫЙ  Окт.'!BF13:BG13,'[11]ПОНТОННЫЙ  Нояб.'!BF13:BG13,'[12]ПОНТОННЫЙ  Дек.'!BF13:BG13)</f>
        <v>0</v>
      </c>
      <c r="BH14" s="47"/>
      <c r="BI14" s="53">
        <f>SUM('[1]ПОНТОННЫЙ Янв.'!BH13:BI13,'[2]ПОНТОННЫЙ Февр.'!BH13:BI13,'[3]ПОНТОННЫЙ Март'!BH13:BI13,'[4]ПОНТОННЫЙ  Апр.'!BH13:BI13,'[5]ПОНТОННЫЙ Май'!BH13:BI13,'[6]ПОНТОННЫЙ Июнь'!BH13:BI13,'[7]ПОНТОННЫЙ  Июль'!BH13:BI13,'[8]ПОНТОННЫЙ  Авг.'!BH13:BI13,'[9]ПОНТОННЫЙ  Сент.'!BH13:BI13,'[10]ПОНТОННЫЙ  Окт.'!BH13:BI13,'[11]ПОНТОННЫЙ  Нояб.'!BH13:BI13,'[12]ПОНТОННЫЙ  Дек.'!BH13:BI13)</f>
        <v>0</v>
      </c>
      <c r="BJ14" s="47"/>
      <c r="BK14" s="53">
        <f>SUM('[1]ПОНТОННЫЙ Янв.'!BJ13:BK13,'[2]ПОНТОННЫЙ Февр.'!BJ13:BK13,'[3]ПОНТОННЫЙ Март'!BJ13:BK13,'[4]ПОНТОННЫЙ  Апр.'!BJ13:BK13,'[5]ПОНТОННЫЙ Май'!BJ13:BK13,'[6]ПОНТОННЫЙ Июнь'!BJ13:BK13,'[7]ПОНТОННЫЙ  Июль'!BJ13:BK13,'[8]ПОНТОННЫЙ  Авг.'!BJ13:BK13,'[9]ПОНТОННЫЙ  Сент.'!BJ13:BK13,'[10]ПОНТОННЫЙ  Окт.'!BJ13:BK13,'[11]ПОНТОННЫЙ  Нояб.'!BJ13:BK13,'[12]ПОНТОННЫЙ  Дек.'!BJ13:BK13)</f>
        <v>0</v>
      </c>
      <c r="BL14" s="47"/>
      <c r="BM14" s="53">
        <f>SUM('[1]ПОНТОННЫЙ Янв.'!BL13:BM13,'[2]ПОНТОННЫЙ Февр.'!BL13:BM13,'[3]ПОНТОННЫЙ Март'!BL13:BM13,'[4]ПОНТОННЫЙ  Апр.'!BL13:BM13,'[5]ПОНТОННЫЙ Май'!BL13:BM13,'[6]ПОНТОННЫЙ Июнь'!BL13:BM13,'[7]ПОНТОННЫЙ  Июль'!BL13:BM13,'[8]ПОНТОННЫЙ  Авг.'!BL13:BM13,'[9]ПОНТОННЫЙ  Сент.'!BL13:BM13,'[10]ПОНТОННЫЙ  Окт.'!BL13:BM13,'[11]ПОНТОННЫЙ  Нояб.'!BL13:BM13,'[12]ПОНТОННЫЙ  Дек.'!BL13:BM13)</f>
        <v>0</v>
      </c>
      <c r="BN14" s="47"/>
      <c r="BO14" s="53">
        <f>SUM('[1]ПОНТОННЫЙ Янв.'!BN13:BO13,'[2]ПОНТОННЫЙ Февр.'!BN13:BO13,'[3]ПОНТОННЫЙ Март'!BN13:BO13,'[4]ПОНТОННЫЙ  Апр.'!BN13:BO13,'[5]ПОНТОННЫЙ Май'!BN13:BO13,'[6]ПОНТОННЫЙ Июнь'!BN13:BO13,'[7]ПОНТОННЫЙ  Июль'!BN13:BO13,'[8]ПОНТОННЫЙ  Авг.'!BN13:BO13,'[9]ПОНТОННЫЙ  Сент.'!BN13:BO13,'[10]ПОНТОННЫЙ  Окт.'!BN13:BO13,'[11]ПОНТОННЫЙ  Нояб.'!BN13:BO13,'[12]ПОНТОННЫЙ  Дек.'!BN13:BO13)</f>
        <v>0</v>
      </c>
      <c r="BP14" s="47"/>
      <c r="BQ14" s="53">
        <f>SUM('[1]ПОНТОННЫЙ Янв.'!BP13:BQ13,'[2]ПОНТОННЫЙ Февр.'!BP13:BQ13,'[3]ПОНТОННЫЙ Март'!BP13:BQ13,'[4]ПОНТОННЫЙ  Апр.'!BP13:BQ13,'[5]ПОНТОННЫЙ Май'!BP13:BQ13,'[6]ПОНТОННЫЙ Июнь'!BP13:BQ13,'[7]ПОНТОННЫЙ  Июль'!BP13:BQ13,'[8]ПОНТОННЫЙ  Авг.'!BP13:BQ13,'[9]ПОНТОННЫЙ  Сент.'!BP13:BQ13,'[10]ПОНТОННЫЙ  Окт.'!BP13:BQ13,'[11]ПОНТОННЫЙ  Нояб.'!BP13:BQ13,'[12]ПОНТОННЫЙ  Дек.'!BP13:BQ13)</f>
        <v>0</v>
      </c>
      <c r="BR14" s="47"/>
      <c r="BS14" s="53">
        <f>SUM('[1]ПОНТОННЫЙ Янв.'!BR13:BS13,'[2]ПОНТОННЫЙ Февр.'!BR13:BS13,'[3]ПОНТОННЫЙ Март'!BR13:BS13,'[4]ПОНТОННЫЙ  Апр.'!BR13:BS13,'[5]ПОНТОННЫЙ Май'!BR13:BS13,'[6]ПОНТОННЫЙ Июнь'!BR13:BS13,'[7]ПОНТОННЫЙ  Июль'!BR13:BS13,'[8]ПОНТОННЫЙ  Авг.'!BR13:BS13,'[9]ПОНТОННЫЙ  Сент.'!BR13:BS13,'[10]ПОНТОННЫЙ  Окт.'!BR13:BS13,'[11]ПОНТОННЫЙ  Нояб.'!BR13:BS13,'[12]ПОНТОННЫЙ  Дек.'!BR13:BS13)</f>
        <v>0</v>
      </c>
      <c r="BT14" s="47"/>
      <c r="BU14" s="53">
        <f>SUM('[1]ПОНТОННЫЙ Янв.'!BT13:BU13,'[2]ПОНТОННЫЙ Февр.'!BT13:BU13,'[3]ПОНТОННЫЙ Март'!BT13:BU13,'[4]ПОНТОННЫЙ  Апр.'!BT13:BU13,'[5]ПОНТОННЫЙ Май'!BT13:BU13,'[6]ПОНТОННЫЙ Июнь'!BT13:BU13,'[7]ПОНТОННЫЙ  Июль'!BT13:BU13,'[8]ПОНТОННЫЙ  Авг.'!BT13:BU13,'[9]ПОНТОННЫЙ  Сент.'!BT13:BU13,'[10]ПОНТОННЫЙ  Окт.'!BT13:BU13,'[11]ПОНТОННЫЙ  Нояб.'!BT13:BU13,'[12]ПОНТОННЫЙ  Дек.'!BT13:BU13)</f>
        <v>0</v>
      </c>
      <c r="BV14" s="47"/>
      <c r="BW14" s="53">
        <f>SUM('[1]ПОНТОННЫЙ Янв.'!BV13:BW13,'[2]ПОНТОННЫЙ Февр.'!BV13:BW13,'[3]ПОНТОННЫЙ Март'!BV13:BW13,'[4]ПОНТОННЫЙ  Апр.'!BV13:BW13,'[5]ПОНТОННЫЙ Май'!BV13:BW13,'[6]ПОНТОННЫЙ Июнь'!BV13:BW13,'[7]ПОНТОННЫЙ  Июль'!BV13:BW13,'[8]ПОНТОННЫЙ  Авг.'!BV13:BW13,'[9]ПОНТОННЫЙ  Сент.'!BV13:BW13,'[10]ПОНТОННЫЙ  Окт.'!BV13:BW13,'[11]ПОНТОННЫЙ  Нояб.'!BV13:BW13,'[12]ПОНТОННЫЙ  Дек.'!BV13:BW13)</f>
        <v>0</v>
      </c>
      <c r="BX14" s="47"/>
      <c r="BY14" s="53">
        <f>SUM('[1]ПОНТОННЫЙ Янв.'!BX13:BY13,'[2]ПОНТОННЫЙ Февр.'!BX13:BY13,'[3]ПОНТОННЫЙ Март'!BX13:BY13,'[4]ПОНТОННЫЙ  Апр.'!BX13:BY13,'[5]ПОНТОННЫЙ Май'!BX13:BY13,'[6]ПОНТОННЫЙ Июнь'!BX13:BY13,'[7]ПОНТОННЫЙ  Июль'!BX13:BY13,'[8]ПОНТОННЫЙ  Авг.'!BX13:BY13,'[9]ПОНТОННЫЙ  Сент.'!BX13:BY13,'[10]ПОНТОННЫЙ  Окт.'!BX13:BY13,'[11]ПОНТОННЫЙ  Нояб.'!BX13:BY13,'[12]ПОНТОННЫЙ  Дек.'!BX13:BY13)</f>
        <v>0</v>
      </c>
      <c r="BZ14" s="47"/>
      <c r="CA14" s="53">
        <f>SUM('[1]ПОНТОННЫЙ Янв.'!BZ13:CA13,'[2]ПОНТОННЫЙ Февр.'!BZ13:CA13,'[3]ПОНТОННЫЙ Март'!BZ13:CA13,'[4]ПОНТОННЫЙ  Апр.'!BZ13:CA13,'[5]ПОНТОННЫЙ Май'!BZ13:CA13,'[6]ПОНТОННЫЙ Июнь'!BZ13:CA13,'[7]ПОНТОННЫЙ  Июль'!BZ13:CA13,'[8]ПОНТОННЫЙ  Авг.'!BZ13:CA13,'[9]ПОНТОННЫЙ  Сент.'!BZ13:CA13,'[10]ПОНТОННЫЙ  Окт.'!BZ13:CA13,'[11]ПОНТОННЫЙ  Нояб.'!BZ13:CA13,'[12]ПОНТОННЫЙ  Дек.'!BZ13:CA13)</f>
        <v>0</v>
      </c>
      <c r="CB14" s="47"/>
      <c r="CC14" s="53">
        <f>SUM('[1]ПОНТОННЫЙ Янв.'!CB13:CC13,'[2]ПОНТОННЫЙ Февр.'!CB13:CC13,'[3]ПОНТОННЫЙ Март'!CB13:CC13,'[4]ПОНТОННЫЙ  Апр.'!CB13:CC13,'[5]ПОНТОННЫЙ Май'!CB13:CC13,'[6]ПОНТОННЫЙ Июнь'!CB13:CC13,'[7]ПОНТОННЫЙ  Июль'!CB13:CC13,'[8]ПОНТОННЫЙ  Авг.'!CB13:CC13,'[9]ПОНТОННЫЙ  Сент.'!CB13:CC13,'[10]ПОНТОННЫЙ  Окт.'!CB13:CC13,'[11]ПОНТОННЫЙ  Нояб.'!CB13:CC13,'[12]ПОНТОННЫЙ  Дек.'!CB13:CC13)</f>
        <v>0</v>
      </c>
      <c r="CD14" s="47"/>
      <c r="CE14" s="53">
        <f>SUM('[1]ПОНТОННЫЙ Янв.'!CD13:CE13,'[2]ПОНТОННЫЙ Февр.'!CD13:CE13,'[3]ПОНТОННЫЙ Март'!CD13:CE13,'[4]ПОНТОННЫЙ  Апр.'!CD13:CE13,'[5]ПОНТОННЫЙ Май'!CD13:CE13,'[6]ПОНТОННЫЙ Июнь'!CD13:CE13,'[7]ПОНТОННЫЙ  Июль'!CD13:CE13,'[8]ПОНТОННЫЙ  Авг.'!CD13:CE13,'[9]ПОНТОННЫЙ  Сент.'!CD13:CE13,'[10]ПОНТОННЫЙ  Окт.'!CD13:CE13,'[11]ПОНТОННЫЙ  Нояб.'!CD13:CE13,'[12]ПОНТОННЫЙ  Дек.'!CD13:CE13)</f>
        <v>0</v>
      </c>
      <c r="CF14" s="47"/>
      <c r="CG14" s="53">
        <f>SUM('[1]ПОНТОННЫЙ Янв.'!CF13:CG13,'[2]ПОНТОННЫЙ Февр.'!CF13:CG13,'[3]ПОНТОННЫЙ Март'!CF13:CG13,'[4]ПОНТОННЫЙ  Апр.'!CF13:CG13,'[5]ПОНТОННЫЙ Май'!CF13:CG13,'[6]ПОНТОННЫЙ Июнь'!CF13:CG13,'[7]ПОНТОННЫЙ  Июль'!CF13:CG13,'[8]ПОНТОННЫЙ  Авг.'!CF13:CG13,'[9]ПОНТОННЫЙ  Сент.'!CF13:CG13,'[10]ПОНТОННЫЙ  Окт.'!CF13:CG13,'[11]ПОНТОННЫЙ  Нояб.'!CF13:CG13,'[12]ПОНТОННЫЙ  Дек.'!CF13:CG13)</f>
        <v>0</v>
      </c>
      <c r="CH14" s="47"/>
      <c r="CI14" s="53">
        <f>SUM('[1]ПОНТОННЫЙ Янв.'!CH13:CI13,'[2]ПОНТОННЫЙ Февр.'!CH13:CI13,'[3]ПОНТОННЫЙ Март'!CH13:CI13,'[4]ПОНТОННЫЙ  Апр.'!CH13:CI13,'[5]ПОНТОННЫЙ Май'!CH13:CI13,'[6]ПОНТОННЫЙ Июнь'!CH13:CI13,'[7]ПОНТОННЫЙ  Июль'!CH13:CI13,'[8]ПОНТОННЫЙ  Авг.'!CH13:CI13,'[9]ПОНТОННЫЙ  Сент.'!CH13:CI13,'[10]ПОНТОННЫЙ  Окт.'!CH13:CI13,'[11]ПОНТОННЫЙ  Нояб.'!CH13:CI13,'[12]ПОНТОННЫЙ  Дек.'!CH13:CI13)</f>
        <v>0</v>
      </c>
      <c r="CJ14" s="47"/>
      <c r="CK14" s="53">
        <f>SUM('[1]ПОНТОННЫЙ Янв.'!CJ13:CK13,'[2]ПОНТОННЫЙ Февр.'!CJ13:CK13,'[3]ПОНТОННЫЙ Март'!CJ13:CK13,'[4]ПОНТОННЫЙ  Апр.'!CJ13:CK13,'[5]ПОНТОННЫЙ Май'!CJ13:CK13,'[6]ПОНТОННЫЙ Июнь'!CJ13:CK13,'[7]ПОНТОННЫЙ  Июль'!CJ13:CK13,'[8]ПОНТОННЫЙ  Авг.'!CJ13:CK13,'[9]ПОНТОННЫЙ  Сент.'!CJ13:CK13,'[10]ПОНТОННЫЙ  Окт.'!CJ13:CK13,'[11]ПОНТОННЫЙ  Нояб.'!CJ13:CK13,'[12]ПОНТОННЫЙ  Дек.'!CJ13:CK13)</f>
        <v>0</v>
      </c>
      <c r="CL14" s="47"/>
      <c r="CM14" s="53">
        <f>SUM('[1]ПОНТОННЫЙ Янв.'!CL13:CM13,'[2]ПОНТОННЫЙ Февр.'!CL13:CM13,'[3]ПОНТОННЫЙ Март'!CL13:CM13,'[4]ПОНТОННЫЙ  Апр.'!CL13:CM13,'[5]ПОНТОННЫЙ Май'!CL13:CM13,'[6]ПОНТОННЫЙ Июнь'!CL13:CM13,'[7]ПОНТОННЫЙ  Июль'!CL13:CM13,'[8]ПОНТОННЫЙ  Авг.'!CL13:CM13,'[9]ПОНТОННЫЙ  Сент.'!CL13:CM13,'[10]ПОНТОННЫЙ  Окт.'!CL13:CM13,'[11]ПОНТОННЫЙ  Нояб.'!CL13:CM13,'[12]ПОНТОННЫЙ  Дек.'!CL13:CM13)</f>
        <v>0</v>
      </c>
      <c r="CN14" s="47"/>
      <c r="CO14" s="53">
        <f>SUM('[1]ПОНТОННЫЙ Янв.'!CN13:CO13,'[2]ПОНТОННЫЙ Февр.'!CN13:CO13,'[3]ПОНТОННЫЙ Март'!CN13:CO13,'[4]ПОНТОННЫЙ  Апр.'!CN13:CO13,'[5]ПОНТОННЫЙ Май'!CN13:CO13,'[6]ПОНТОННЫЙ Июнь'!CN13:CO13,'[7]ПОНТОННЫЙ  Июль'!CN13:CO13,'[8]ПОНТОННЫЙ  Авг.'!CN13:CO13,'[9]ПОНТОННЫЙ  Сент.'!CN13:CO13,'[10]ПОНТОННЫЙ  Окт.'!CN13:CO13,'[11]ПОНТОННЫЙ  Нояб.'!CN13:CO13,'[12]ПОНТОННЫЙ  Дек.'!CN13:CO13)</f>
        <v>0</v>
      </c>
      <c r="CQ14" s="93"/>
    </row>
    <row r="15" spans="1:95" ht="15.95" customHeight="1" x14ac:dyDescent="0.25">
      <c r="A15" s="201" t="s">
        <v>16</v>
      </c>
      <c r="B15" s="233" t="s">
        <v>59</v>
      </c>
      <c r="C15" s="23" t="s">
        <v>7</v>
      </c>
      <c r="D15" s="47"/>
      <c r="E15" s="53">
        <f>SUM('[1]ПОНТОННЫЙ Янв.'!D14:E14,'[2]ПОНТОННЫЙ Февр.'!D14:E14,'[3]ПОНТОННЫЙ Март'!D14:E14,'[4]ПОНТОННЫЙ  Апр.'!D14:E14,'[5]ПОНТОННЫЙ Май'!D14:E14,'[6]ПОНТОННЫЙ Июнь'!D14:E14,'[7]ПОНТОННЫЙ  Июль'!D14:E14,'[8]ПОНТОННЫЙ  Авг.'!D14:E14,'[9]ПОНТОННЫЙ  Сент.'!D14:E14,'[10]ПОНТОННЫЙ  Окт.'!D14:E14,'[11]ПОНТОННЫЙ  Нояб.'!D14:E14,'[12]ПОНТОННЫЙ  Дек.'!D14:E14)</f>
        <v>249.6</v>
      </c>
      <c r="F15" s="47"/>
      <c r="G15" s="53">
        <f>SUM('[1]ПОНТОННЫЙ Янв.'!F14:G14,'[2]ПОНТОННЫЙ Февр.'!F14:G14,'[3]ПОНТОННЫЙ Март'!F14:G14,'[4]ПОНТОННЫЙ  Апр.'!F14:G14,'[5]ПОНТОННЫЙ Май'!F14:G14,'[6]ПОНТОННЫЙ Июнь'!F14:G14,'[7]ПОНТОННЫЙ  Июль'!F14:G14,'[8]ПОНТОННЫЙ  Авг.'!F14:G14,'[9]ПОНТОННЫЙ  Сент.'!F14:G14,'[10]ПОНТОННЫЙ  Окт.'!F14:G14,'[11]ПОНТОННЫЙ  Нояб.'!F14:G14,'[12]ПОНТОННЫЙ  Дек.'!F14:G14)</f>
        <v>0</v>
      </c>
      <c r="H15" s="47"/>
      <c r="I15" s="53">
        <f>SUM('[1]ПОНТОННЫЙ Янв.'!H14:I14,'[2]ПОНТОННЫЙ Февр.'!H14:I14,'[3]ПОНТОННЫЙ Март'!H14:I14,'[4]ПОНТОННЫЙ  Апр.'!H14:I14,'[5]ПОНТОННЫЙ Май'!H14:I14,'[6]ПОНТОННЫЙ Июнь'!H14:I14,'[7]ПОНТОННЫЙ  Июль'!H14:I14,'[8]ПОНТОННЫЙ  Авг.'!H14:I14,'[9]ПОНТОННЫЙ  Сент.'!H14:I14,'[10]ПОНТОННЫЙ  Окт.'!H14:I14,'[11]ПОНТОННЫЙ  Нояб.'!H14:I14,'[12]ПОНТОННЫЙ  Дек.'!H14:I14)</f>
        <v>84</v>
      </c>
      <c r="J15" s="47"/>
      <c r="K15" s="53">
        <f>SUM('[1]ПОНТОННЫЙ Янв.'!J14:K14,'[2]ПОНТОННЫЙ Февр.'!J14:K14,'[3]ПОНТОННЫЙ Март'!J14:K14,'[4]ПОНТОННЫЙ  Апр.'!J14:K14,'[5]ПОНТОННЫЙ Май'!J14:K14,'[6]ПОНТОННЫЙ Июнь'!J14:K14,'[7]ПОНТОННЫЙ  Июль'!J14:K14,'[8]ПОНТОННЫЙ  Авг.'!J14:K14,'[9]ПОНТОННЫЙ  Сент.'!J14:K14,'[10]ПОНТОННЫЙ  Окт.'!J14:K14,'[11]ПОНТОННЫЙ  Нояб.'!J14:K14,'[12]ПОНТОННЫЙ  Дек.'!J14:K14)</f>
        <v>0</v>
      </c>
      <c r="L15" s="47"/>
      <c r="M15" s="53">
        <f>SUM('[1]ПОНТОННЫЙ Янв.'!L14:M14,'[2]ПОНТОННЫЙ Февр.'!L14:M14,'[3]ПОНТОННЫЙ Март'!L14:M14,'[4]ПОНТОННЫЙ  Апр.'!L14:M14,'[5]ПОНТОННЫЙ Май'!L14:M14,'[6]ПОНТОННЫЙ Июнь'!L14:M14,'[7]ПОНТОННЫЙ  Июль'!L14:M14,'[8]ПОНТОННЫЙ  Авг.'!L14:M14,'[9]ПОНТОННЫЙ  Сент.'!L14:M14,'[10]ПОНТОННЫЙ  Окт.'!L14:M14,'[11]ПОНТОННЫЙ  Нояб.'!L14:M14,'[12]ПОНТОННЫЙ  Дек.'!L14:M14)</f>
        <v>0</v>
      </c>
      <c r="N15" s="47"/>
      <c r="O15" s="53">
        <f>SUM('[1]ПОНТОННЫЙ Янв.'!N14:O14,'[2]ПОНТОННЫЙ Февр.'!N14:O14,'[3]ПОНТОННЫЙ Март'!N14:O14,'[4]ПОНТОННЫЙ  Апр.'!N14:O14,'[5]ПОНТОННЫЙ Май'!N14:O14,'[6]ПОНТОННЫЙ Июнь'!N14:O14,'[7]ПОНТОННЫЙ  Июль'!N14:O14,'[8]ПОНТОННЫЙ  Авг.'!N14:O14,'[9]ПОНТОННЫЙ  Сент.'!N14:O14,'[10]ПОНТОННЫЙ  Окт.'!N14:O14,'[11]ПОНТОННЫЙ  Нояб.'!N14:O14,'[12]ПОНТОННЫЙ  Дек.'!N14:O14)</f>
        <v>244.8</v>
      </c>
      <c r="P15" s="47"/>
      <c r="Q15" s="53">
        <f>SUM('[1]ПОНТОННЫЙ Янв.'!P14:Q14,'[2]ПОНТОННЫЙ Февр.'!P14:Q14,'[3]ПОНТОННЫЙ Март'!P14:Q14,'[4]ПОНТОННЫЙ  Апр.'!P14:Q14,'[5]ПОНТОННЫЙ Май'!P14:Q14,'[6]ПОНТОННЫЙ Июнь'!P14:Q14,'[7]ПОНТОННЫЙ  Июль'!P14:Q14,'[8]ПОНТОННЫЙ  Авг.'!P14:Q14,'[9]ПОНТОННЫЙ  Сент.'!P14:Q14,'[10]ПОНТОННЫЙ  Окт.'!P14:Q14,'[11]ПОНТОННЫЙ  Нояб.'!P14:Q14,'[12]ПОНТОННЫЙ  Дек.'!P14:Q14)</f>
        <v>134.80000000000001</v>
      </c>
      <c r="R15" s="47"/>
      <c r="S15" s="53">
        <f>SUM('[1]ПОНТОННЫЙ Янв.'!R14:S14,'[2]ПОНТОННЫЙ Февр.'!R14:S14,'[3]ПОНТОННЫЙ Март'!R14:S14,'[4]ПОНТОННЫЙ  Апр.'!R14:S14,'[5]ПОНТОННЫЙ Май'!R14:S14,'[6]ПОНТОННЫЙ Июнь'!R14:S14,'[7]ПОНТОННЫЙ  Июль'!R14:S14,'[8]ПОНТОННЫЙ  Авг.'!R14:S14,'[9]ПОНТОННЫЙ  Сент.'!R14:S14,'[10]ПОНТОННЫЙ  Окт.'!R14:S14,'[11]ПОНТОННЫЙ  Нояб.'!R14:S14,'[12]ПОНТОННЫЙ  Дек.'!R14:S14)</f>
        <v>80.400000000000006</v>
      </c>
      <c r="T15" s="47"/>
      <c r="U15" s="53">
        <f>SUM('[1]ПОНТОННЫЙ Янв.'!T14:U14,'[2]ПОНТОННЫЙ Февр.'!T14:U14,'[3]ПОНТОННЫЙ Март'!T14:U14,'[4]ПОНТОННЫЙ  Апр.'!T14:U14,'[5]ПОНТОННЫЙ Май'!T14:U14,'[6]ПОНТОННЫЙ Июнь'!T14:U14,'[7]ПОНТОННЫЙ  Июль'!T14:U14,'[8]ПОНТОННЫЙ  Авг.'!T14:U14,'[9]ПОНТОННЫЙ  Сент.'!T14:U14,'[10]ПОНТОННЫЙ  Окт.'!T14:U14,'[11]ПОНТОННЫЙ  Нояб.'!T14:U14,'[12]ПОНТОННЫЙ  Дек.'!T14:U14)</f>
        <v>0</v>
      </c>
      <c r="V15" s="47"/>
      <c r="W15" s="53">
        <f>SUM('[1]ПОНТОННЫЙ Янв.'!V14:W14,'[2]ПОНТОННЫЙ Февр.'!V14:W14,'[3]ПОНТОННЫЙ Март'!V14:W14,'[4]ПОНТОННЫЙ  Апр.'!V14:W14,'[5]ПОНТОННЫЙ Май'!V14:W14,'[6]ПОНТОННЫЙ Июнь'!V14:W14,'[7]ПОНТОННЫЙ  Июль'!V14:W14,'[8]ПОНТОННЫЙ  Авг.'!V14:W14,'[9]ПОНТОННЫЙ  Сент.'!V14:W14,'[10]ПОНТОННЫЙ  Окт.'!V14:W14,'[11]ПОНТОННЫЙ  Нояб.'!V14:W14,'[12]ПОНТОННЫЙ  Дек.'!V14:W14)</f>
        <v>0</v>
      </c>
      <c r="X15" s="47"/>
      <c r="Y15" s="53">
        <f>SUM('[1]ПОНТОННЫЙ Янв.'!X14:Y14,'[2]ПОНТОННЫЙ Февр.'!X14:Y14,'[3]ПОНТОННЫЙ Март'!X14:Y14,'[4]ПОНТОННЫЙ  Апр.'!X14:Y14,'[5]ПОНТОННЫЙ Май'!X14:Y14,'[6]ПОНТОННЫЙ Июнь'!X14:Y14,'[7]ПОНТОННЫЙ  Июль'!X14:Y14,'[8]ПОНТОННЫЙ  Авг.'!X14:Y14,'[9]ПОНТОННЫЙ  Сент.'!X14:Y14,'[10]ПОНТОННЫЙ  Окт.'!X14:Y14,'[11]ПОНТОННЫЙ  Нояб.'!X14:Y14,'[12]ПОНТОННЫЙ  Дек.'!X14:Y14)</f>
        <v>122</v>
      </c>
      <c r="Z15" s="47"/>
      <c r="AA15" s="53">
        <f>SUM('[1]ПОНТОННЫЙ Янв.'!Z14:AA14,'[2]ПОНТОННЫЙ Февр.'!Z14:AA14,'[3]ПОНТОННЫЙ Март'!Z14:AA14,'[4]ПОНТОННЫЙ  Апр.'!Z14:AA14,'[5]ПОНТОННЫЙ Май'!Z14:AA14,'[6]ПОНТОННЫЙ Июнь'!Z14:AA14,'[7]ПОНТОННЫЙ  Июль'!Z14:AA14,'[8]ПОНТОННЫЙ  Авг.'!Z14:AA14,'[9]ПОНТОННЫЙ  Сент.'!Z14:AA14,'[10]ПОНТОННЫЙ  Окт.'!Z14:AA14,'[11]ПОНТОННЫЙ  Нояб.'!Z14:AA14,'[12]ПОНТОННЫЙ  Дек.'!Z14:AA14)</f>
        <v>0</v>
      </c>
      <c r="AB15" s="47"/>
      <c r="AC15" s="53">
        <f>SUM('[1]ПОНТОННЫЙ Янв.'!AB14:AC14,'[2]ПОНТОННЫЙ Февр.'!AB14:AC14,'[3]ПОНТОННЫЙ Март'!AB14:AC14,'[4]ПОНТОННЫЙ  Апр.'!AB14:AC14,'[5]ПОНТОННЫЙ Май'!AB14:AC14,'[6]ПОНТОННЫЙ Июнь'!AB14:AC14,'[7]ПОНТОННЫЙ  Июль'!AB14:AC14,'[8]ПОНТОННЫЙ  Авг.'!AB14:AC14,'[9]ПОНТОННЫЙ  Сент.'!AB14:AC14,'[10]ПОНТОННЫЙ  Окт.'!AB14:AC14,'[11]ПОНТОННЫЙ  Нояб.'!AB14:AC14,'[12]ПОНТОННЫЙ  Дек.'!AB14:AC14)</f>
        <v>161</v>
      </c>
      <c r="AD15" s="47"/>
      <c r="AE15" s="53">
        <f>SUM('[1]ПОНТОННЫЙ Янв.'!AD14:AE14,'[2]ПОНТОННЫЙ Февр.'!AD14:AE14,'[3]ПОНТОННЫЙ Март'!AD14:AE14,'[4]ПОНТОННЫЙ  Апр.'!AD14:AE14,'[5]ПОНТОННЫЙ Май'!AD14:AE14,'[6]ПОНТОННЫЙ Июнь'!AD14:AE14,'[7]ПОНТОННЫЙ  Июль'!AD14:AE14,'[8]ПОНТОННЫЙ  Авг.'!AD14:AE14,'[9]ПОНТОННЫЙ  Сент.'!AD14:AE14,'[10]ПОНТОННЫЙ  Окт.'!AD14:AE14,'[11]ПОНТОННЫЙ  Нояб.'!AD14:AE14,'[12]ПОНТОННЫЙ  Дек.'!AD14:AE14)</f>
        <v>126</v>
      </c>
      <c r="AF15" s="47"/>
      <c r="AG15" s="53">
        <f>SUM('[1]ПОНТОННЫЙ Янв.'!AF14:AG14,'[2]ПОНТОННЫЙ Февр.'!AF14:AG14,'[3]ПОНТОННЫЙ Март'!AF14:AG14,'[4]ПОНТОННЫЙ  Апр.'!AF14:AG14,'[5]ПОНТОННЫЙ Май'!AF14:AG14,'[6]ПОНТОННЫЙ Июнь'!AF14:AG14,'[7]ПОНТОННЫЙ  Июль'!AF14:AG14,'[8]ПОНТОННЫЙ  Авг.'!AF14:AG14,'[9]ПОНТОННЫЙ  Сент.'!AF14:AG14,'[10]ПОНТОННЫЙ  Окт.'!AF14:AG14,'[11]ПОНТОННЫЙ  Нояб.'!AF14:AG14,'[12]ПОНТОННЫЙ  Дек.'!AF14:AG14)</f>
        <v>241.2</v>
      </c>
      <c r="AH15" s="47"/>
      <c r="AI15" s="53">
        <f>SUM('[1]ПОНТОННЫЙ Янв.'!AH14:AI14,'[2]ПОНТОННЫЙ Февр.'!AH14:AI14,'[3]ПОНТОННЫЙ Март'!AH14:AI14,'[4]ПОНТОННЫЙ  Апр.'!AH14:AI14,'[5]ПОНТОННЫЙ Май'!AH14:AI14,'[6]ПОНТОННЫЙ Июнь'!AH14:AI14,'[7]ПОНТОННЫЙ  Июль'!AH14:AI14,'[8]ПОНТОННЫЙ  Авг.'!AH14:AI14,'[9]ПОНТОННЫЙ  Сент.'!AH14:AI14,'[10]ПОНТОННЫЙ  Окт.'!AH14:AI14,'[11]ПОНТОННЫЙ  Нояб.'!AH14:AI14,'[12]ПОНТОННЫЙ  Дек.'!AH14:AI14)</f>
        <v>190.4</v>
      </c>
      <c r="AJ15" s="47"/>
      <c r="AK15" s="53">
        <f>SUM('[1]ПОНТОННЫЙ Янв.'!AJ14:AK14,'[2]ПОНТОННЫЙ Февр.'!AJ14:AK14,'[3]ПОНТОННЫЙ Март'!AJ14:AK14,'[4]ПОНТОННЫЙ  Апр.'!AJ14:AK14,'[5]ПОНТОННЫЙ Май'!AJ14:AK14,'[6]ПОНТОННЫЙ Июнь'!AJ14:AK14,'[7]ПОНТОННЫЙ  Июль'!AJ14:AK14,'[8]ПОНТОННЫЙ  Авг.'!AJ14:AK14,'[9]ПОНТОННЫЙ  Сент.'!AJ14:AK14,'[10]ПОНТОННЫЙ  Окт.'!AJ14:AK14,'[11]ПОНТОННЫЙ  Нояб.'!AJ14:AK14,'[12]ПОНТОННЫЙ  Дек.'!AJ14:AK14)</f>
        <v>210</v>
      </c>
      <c r="AL15" s="47"/>
      <c r="AM15" s="53">
        <f>SUM('[1]ПОНТОННЫЙ Янв.'!AL14:AM14,'[2]ПОНТОННЫЙ Февр.'!AL14:AM14,'[3]ПОНТОННЫЙ Март'!AL14:AM14,'[4]ПОНТОННЫЙ  Апр.'!AL14:AM14,'[5]ПОНТОННЫЙ Май'!AL14:AM14,'[6]ПОНТОННЫЙ Июнь'!AL14:AM14,'[7]ПОНТОННЫЙ  Июль'!AL14:AM14,'[8]ПОНТОННЫЙ  Авг.'!AL14:AM14,'[9]ПОНТОННЫЙ  Сент.'!AL14:AM14,'[10]ПОНТОННЫЙ  Окт.'!AL14:AM14,'[11]ПОНТОННЫЙ  Нояб.'!AL14:AM14,'[12]ПОНТОННЫЙ  Дек.'!AL14:AM14)</f>
        <v>210</v>
      </c>
      <c r="AN15" s="47"/>
      <c r="AO15" s="53">
        <f>SUM('[1]ПОНТОННЫЙ Янв.'!AN14:AO14,'[2]ПОНТОННЫЙ Февр.'!AN14:AO14,'[3]ПОНТОННЫЙ Март'!AN14:AO14,'[4]ПОНТОННЫЙ  Апр.'!AN14:AO14,'[5]ПОНТОННЫЙ Май'!AN14:AO14,'[6]ПОНТОННЫЙ Июнь'!AN14:AO14,'[7]ПОНТОННЫЙ  Июль'!AN14:AO14,'[8]ПОНТОННЫЙ  Авг.'!AN14:AO14,'[9]ПОНТОННЫЙ  Сент.'!AN14:AO14,'[10]ПОНТОННЫЙ  Окт.'!AN14:AO14,'[11]ПОНТОННЫЙ  Нояб.'!AN14:AO14,'[12]ПОНТОННЫЙ  Дек.'!AN14:AO14)</f>
        <v>199.2</v>
      </c>
      <c r="AP15" s="47"/>
      <c r="AQ15" s="53">
        <f>SUM('[1]ПОНТОННЫЙ Янв.'!AP14:AQ14,'[2]ПОНТОННЫЙ Февр.'!AP14:AQ14,'[3]ПОНТОННЫЙ Март'!AP14:AQ14,'[4]ПОНТОННЫЙ  Апр.'!AP14:AQ14,'[5]ПОНТОННЫЙ Май'!AP14:AQ14,'[6]ПОНТОННЫЙ Июнь'!AP14:AQ14,'[7]ПОНТОННЫЙ  Июль'!AP14:AQ14,'[8]ПОНТОННЫЙ  Авг.'!AP14:AQ14,'[9]ПОНТОННЫЙ  Сент.'!AP14:AQ14,'[10]ПОНТОННЫЙ  Окт.'!AP14:AQ14,'[11]ПОНТОННЫЙ  Нояб.'!AP14:AQ14,'[12]ПОНТОННЫЙ  Дек.'!AP14:AQ14)</f>
        <v>158</v>
      </c>
      <c r="AR15" s="47"/>
      <c r="AS15" s="53">
        <f>SUM('[1]ПОНТОННЫЙ Янв.'!AR14:AS14,'[2]ПОНТОННЫЙ Февр.'!AR14:AS14,'[3]ПОНТОННЫЙ Март'!AR14:AS14,'[4]ПОНТОННЫЙ  Апр.'!AR14:AS14,'[5]ПОНТОННЫЙ Май'!AR14:AS14,'[6]ПОНТОННЫЙ Июнь'!AR14:AS14,'[7]ПОНТОННЫЙ  Июль'!AR14:AS14,'[8]ПОНТОННЫЙ  Авг.'!AR14:AS14,'[9]ПОНТОННЫЙ  Сент.'!AR14:AS14,'[10]ПОНТОННЫЙ  Окт.'!AR14:AS14,'[11]ПОНТОННЫЙ  Нояб.'!AR14:AS14,'[12]ПОНТОННЫЙ  Дек.'!AR14:AS14)</f>
        <v>175</v>
      </c>
      <c r="AT15" s="47"/>
      <c r="AU15" s="53">
        <f>SUM('[1]ПОНТОННЫЙ Янв.'!AT14:AU14,'[2]ПОНТОННЫЙ Февр.'!AT14:AU14,'[3]ПОНТОННЫЙ Март'!AT14:AU14,'[4]ПОНТОННЫЙ  Апр.'!AT14:AU14,'[5]ПОНТОННЫЙ Май'!AT14:AU14,'[6]ПОНТОННЫЙ Июнь'!AT14:AU14,'[7]ПОНТОННЫЙ  Июль'!AT14:AU14,'[8]ПОНТОННЫЙ  Авг.'!AT14:AU14,'[9]ПОНТОННЫЙ  Сент.'!AT14:AU14,'[10]ПОНТОННЫЙ  Окт.'!AT14:AU14,'[11]ПОНТОННЫЙ  Нояб.'!AT14:AU14,'[12]ПОНТОННЫЙ  Дек.'!AT14:AU14)</f>
        <v>171.2</v>
      </c>
      <c r="AV15" s="47"/>
      <c r="AW15" s="53">
        <f>SUM('[1]ПОНТОННЫЙ Янв.'!AV14:AW14,'[2]ПОНТОННЫЙ Февр.'!AV14:AW14,'[3]ПОНТОННЫЙ Март'!AV14:AW14,'[4]ПОНТОННЫЙ  Апр.'!AV14:AW14,'[5]ПОНТОННЫЙ Май'!AV14:AW14,'[6]ПОНТОННЫЙ Июнь'!AV14:AW14,'[7]ПОНТОННЫЙ  Июль'!AV14:AW14,'[8]ПОНТОННЫЙ  Авг.'!AV14:AW14,'[9]ПОНТОННЫЙ  Сент.'!AV14:AW14,'[10]ПОНТОННЫЙ  Окт.'!AV14:AW14,'[11]ПОНТОННЫЙ  Нояб.'!AV14:AW14,'[12]ПОНТОННЫЙ  Дек.'!AV14:AW14)</f>
        <v>322</v>
      </c>
      <c r="AX15" s="47"/>
      <c r="AY15" s="53">
        <f>SUM('[1]ПОНТОННЫЙ Янв.'!AX14:AY14,'[2]ПОНТОННЫЙ Февр.'!AX14:AY14,'[3]ПОНТОННЫЙ Март'!AX14:AY14,'[4]ПОНТОННЫЙ  Апр.'!AX14:AY14,'[5]ПОНТОННЫЙ Май'!AX14:AY14,'[6]ПОНТОННЫЙ Июнь'!AX14:AY14,'[7]ПОНТОННЫЙ  Июль'!AX14:AY14,'[8]ПОНТОННЫЙ  Авг.'!AX14:AY14,'[9]ПОНТОННЫЙ  Сент.'!AX14:AY14,'[10]ПОНТОННЫЙ  Окт.'!AX14:AY14,'[11]ПОНТОННЫЙ  Нояб.'!AX14:AY14,'[12]ПОНТОННЫЙ  Дек.'!AX14:AY14)</f>
        <v>196</v>
      </c>
      <c r="AZ15" s="47"/>
      <c r="BA15" s="53">
        <f>SUM('[1]ПОНТОННЫЙ Янв.'!AZ14:BA14,'[2]ПОНТОННЫЙ Февр.'!AZ14:BA14,'[3]ПОНТОННЫЙ Март'!AZ14:BA14,'[4]ПОНТОННЫЙ  Апр.'!AZ14:BA14,'[5]ПОНТОННЫЙ Май'!AZ14:BA14,'[6]ПОНТОННЫЙ Июнь'!AZ14:BA14,'[7]ПОНТОННЫЙ  Июль'!AZ14:BA14,'[8]ПОНТОННЫЙ  Авг.'!AZ14:BA14,'[9]ПОНТОННЫЙ  Сент.'!AZ14:BA14,'[10]ПОНТОННЫЙ  Окт.'!AZ14:BA14,'[11]ПОНТОННЫЙ  Нояб.'!AZ14:BA14,'[12]ПОНТОННЫЙ  Дек.'!AZ14:BA14)</f>
        <v>151.19999999999999</v>
      </c>
      <c r="BB15" s="47"/>
      <c r="BC15" s="53">
        <f>SUM('[1]ПОНТОННЫЙ Янв.'!BB14:BC14,'[2]ПОНТОННЫЙ Февр.'!BB14:BC14,'[3]ПОНТОННЫЙ Март'!BB14:BC14,'[4]ПОНТОННЫЙ  Апр.'!BB14:BC14,'[5]ПОНТОННЫЙ Май'!BB14:BC14,'[6]ПОНТОННЫЙ Июнь'!BB14:BC14,'[7]ПОНТОННЫЙ  Июль'!BB14:BC14,'[8]ПОНТОННЫЙ  Авг.'!BB14:BC14,'[9]ПОНТОННЫЙ  Сент.'!BB14:BC14,'[10]ПОНТОННЫЙ  Окт.'!BB14:BC14,'[11]ПОНТОННЫЙ  Нояб.'!BB14:BC14,'[12]ПОНТОННЫЙ  Дек.'!BB14:BC14)</f>
        <v>0</v>
      </c>
      <c r="BD15" s="47"/>
      <c r="BE15" s="53">
        <f>SUM('[1]ПОНТОННЫЙ Янв.'!BD14:BE14,'[2]ПОНТОННЫЙ Февр.'!BD14:BE14,'[3]ПОНТОННЫЙ Март'!BD14:BE14,'[4]ПОНТОННЫЙ  Апр.'!BD14:BE14,'[5]ПОНТОННЫЙ Май'!BD14:BE14,'[6]ПОНТОННЫЙ Июнь'!BD14:BE14,'[7]ПОНТОННЫЙ  Июль'!BD14:BE14,'[8]ПОНТОННЫЙ  Авг.'!BD14:BE14,'[9]ПОНТОННЫЙ  Сент.'!BD14:BE14,'[10]ПОНТОННЫЙ  Окт.'!BD14:BE14,'[11]ПОНТОННЫЙ  Нояб.'!BD14:BE14,'[12]ПОНТОННЫЙ  Дек.'!BD14:BE14)</f>
        <v>0</v>
      </c>
      <c r="BF15" s="47"/>
      <c r="BG15" s="53">
        <f>SUM('[1]ПОНТОННЫЙ Янв.'!BF14:BG14,'[2]ПОНТОННЫЙ Февр.'!BF14:BG14,'[3]ПОНТОННЫЙ Март'!BF14:BG14,'[4]ПОНТОННЫЙ  Апр.'!BF14:BG14,'[5]ПОНТОННЫЙ Май'!BF14:BG14,'[6]ПОНТОННЫЙ Июнь'!BF14:BG14,'[7]ПОНТОННЫЙ  Июль'!BF14:BG14,'[8]ПОНТОННЫЙ  Авг.'!BF14:BG14,'[9]ПОНТОННЫЙ  Сент.'!BF14:BG14,'[10]ПОНТОННЫЙ  Окт.'!BF14:BG14,'[11]ПОНТОННЫЙ  Нояб.'!BF14:BG14,'[12]ПОНТОННЫЙ  Дек.'!BF14:BG14)</f>
        <v>166</v>
      </c>
      <c r="BH15" s="47"/>
      <c r="BI15" s="53">
        <f>SUM('[1]ПОНТОННЫЙ Янв.'!BH14:BI14,'[2]ПОНТОННЫЙ Февр.'!BH14:BI14,'[3]ПОНТОННЫЙ Март'!BH14:BI14,'[4]ПОНТОННЫЙ  Апр.'!BH14:BI14,'[5]ПОНТОННЫЙ Май'!BH14:BI14,'[6]ПОНТОННЫЙ Июнь'!BH14:BI14,'[7]ПОНТОННЫЙ  Июль'!BH14:BI14,'[8]ПОНТОННЫЙ  Авг.'!BH14:BI14,'[9]ПОНТОННЫЙ  Сент.'!BH14:BI14,'[10]ПОНТОННЫЙ  Окт.'!BH14:BI14,'[11]ПОНТОННЫЙ  Нояб.'!BH14:BI14,'[12]ПОНТОННЫЙ  Дек.'!BH14:BI14)</f>
        <v>202.8</v>
      </c>
      <c r="BJ15" s="47"/>
      <c r="BK15" s="53">
        <f>SUM('[1]ПОНТОННЫЙ Янв.'!BJ14:BK14,'[2]ПОНТОННЫЙ Февр.'!BJ14:BK14,'[3]ПОНТОННЫЙ Март'!BJ14:BK14,'[4]ПОНТОННЫЙ  Апр.'!BJ14:BK14,'[5]ПОНТОННЫЙ Май'!BJ14:BK14,'[6]ПОНТОННЫЙ Июнь'!BJ14:BK14,'[7]ПОНТОННЫЙ  Июль'!BJ14:BK14,'[8]ПОНТОННЫЙ  Авг.'!BJ14:BK14,'[9]ПОНТОННЫЙ  Сент.'!BJ14:BK14,'[10]ПОНТОННЫЙ  Окт.'!BJ14:BK14,'[11]ПОНТОННЫЙ  Нояб.'!BJ14:BK14,'[12]ПОНТОННЫЙ  Дек.'!BJ14:BK14)</f>
        <v>0</v>
      </c>
      <c r="BL15" s="47"/>
      <c r="BM15" s="53">
        <f>SUM('[1]ПОНТОННЫЙ Янв.'!BL14:BM14,'[2]ПОНТОННЫЙ Февр.'!BL14:BM14,'[3]ПОНТОННЫЙ Март'!BL14:BM14,'[4]ПОНТОННЫЙ  Апр.'!BL14:BM14,'[5]ПОНТОННЫЙ Май'!BL14:BM14,'[6]ПОНТОННЫЙ Июнь'!BL14:BM14,'[7]ПОНТОННЫЙ  Июль'!BL14:BM14,'[8]ПОНТОННЫЙ  Авг.'!BL14:BM14,'[9]ПОНТОННЫЙ  Сент.'!BL14:BM14,'[10]ПОНТОННЫЙ  Окт.'!BL14:BM14,'[11]ПОНТОННЫЙ  Нояб.'!BL14:BM14,'[12]ПОНТОННЫЙ  Дек.'!BL14:BM14)</f>
        <v>0</v>
      </c>
      <c r="BN15" s="47"/>
      <c r="BO15" s="53">
        <f>SUM('[1]ПОНТОННЫЙ Янв.'!BN14:BO14,'[2]ПОНТОННЫЙ Февр.'!BN14:BO14,'[3]ПОНТОННЫЙ Март'!BN14:BO14,'[4]ПОНТОННЫЙ  Апр.'!BN14:BO14,'[5]ПОНТОННЫЙ Май'!BN14:BO14,'[6]ПОНТОННЫЙ Июнь'!BN14:BO14,'[7]ПОНТОННЫЙ  Июль'!BN14:BO14,'[8]ПОНТОННЫЙ  Авг.'!BN14:BO14,'[9]ПОНТОННЫЙ  Сент.'!BN14:BO14,'[10]ПОНТОННЫЙ  Окт.'!BN14:BO14,'[11]ПОНТОННЫЙ  Нояб.'!BN14:BO14,'[12]ПОНТОННЫЙ  Дек.'!BN14:BO14)</f>
        <v>0</v>
      </c>
      <c r="BP15" s="47"/>
      <c r="BQ15" s="53">
        <f>SUM('[1]ПОНТОННЫЙ Янв.'!BP14:BQ14,'[2]ПОНТОННЫЙ Февр.'!BP14:BQ14,'[3]ПОНТОННЫЙ Март'!BP14:BQ14,'[4]ПОНТОННЫЙ  Апр.'!BP14:BQ14,'[5]ПОНТОННЫЙ Май'!BP14:BQ14,'[6]ПОНТОННЫЙ Июнь'!BP14:BQ14,'[7]ПОНТОННЫЙ  Июль'!BP14:BQ14,'[8]ПОНТОННЫЙ  Авг.'!BP14:BQ14,'[9]ПОНТОННЫЙ  Сент.'!BP14:BQ14,'[10]ПОНТОННЫЙ  Окт.'!BP14:BQ14,'[11]ПОНТОННЫЙ  Нояб.'!BP14:BQ14,'[12]ПОНТОННЫЙ  Дек.'!BP14:BQ14)</f>
        <v>0</v>
      </c>
      <c r="BR15" s="47"/>
      <c r="BS15" s="53">
        <f>SUM('[1]ПОНТОННЫЙ Янв.'!BR14:BS14,'[2]ПОНТОННЫЙ Февр.'!BR14:BS14,'[3]ПОНТОННЫЙ Март'!BR14:BS14,'[4]ПОНТОННЫЙ  Апр.'!BR14:BS14,'[5]ПОНТОННЫЙ Май'!BR14:BS14,'[6]ПОНТОННЫЙ Июнь'!BR14:BS14,'[7]ПОНТОННЫЙ  Июль'!BR14:BS14,'[8]ПОНТОННЫЙ  Авг.'!BR14:BS14,'[9]ПОНТОННЫЙ  Сент.'!BR14:BS14,'[10]ПОНТОННЫЙ  Окт.'!BR14:BS14,'[11]ПОНТОННЫЙ  Нояб.'!BR14:BS14,'[12]ПОНТОННЫЙ  Дек.'!BR14:BS14)</f>
        <v>0</v>
      </c>
      <c r="BT15" s="47"/>
      <c r="BU15" s="53">
        <f>SUM('[1]ПОНТОННЫЙ Янв.'!BT14:BU14,'[2]ПОНТОННЫЙ Февр.'!BT14:BU14,'[3]ПОНТОННЫЙ Март'!BT14:BU14,'[4]ПОНТОННЫЙ  Апр.'!BT14:BU14,'[5]ПОНТОННЫЙ Май'!BT14:BU14,'[6]ПОНТОННЫЙ Июнь'!BT14:BU14,'[7]ПОНТОННЫЙ  Июль'!BT14:BU14,'[8]ПОНТОННЫЙ  Авг.'!BT14:BU14,'[9]ПОНТОННЫЙ  Сент.'!BT14:BU14,'[10]ПОНТОННЫЙ  Окт.'!BT14:BU14,'[11]ПОНТОННЫЙ  Нояб.'!BT14:BU14,'[12]ПОНТОННЫЙ  Дек.'!BT14:BU14)</f>
        <v>268</v>
      </c>
      <c r="BV15" s="47"/>
      <c r="BW15" s="53">
        <f>SUM('[1]ПОНТОННЫЙ Янв.'!BV14:BW14,'[2]ПОНТОННЫЙ Февр.'!BV14:BW14,'[3]ПОНТОННЫЙ Март'!BV14:BW14,'[4]ПОНТОННЫЙ  Апр.'!BV14:BW14,'[5]ПОНТОННЫЙ Май'!BV14:BW14,'[6]ПОНТОННЫЙ Июнь'!BV14:BW14,'[7]ПОНТОННЫЙ  Июль'!BV14:BW14,'[8]ПОНТОННЫЙ  Авг.'!BV14:BW14,'[9]ПОНТОННЫЙ  Сент.'!BV14:BW14,'[10]ПОНТОННЫЙ  Окт.'!BV14:BW14,'[11]ПОНТОННЫЙ  Нояб.'!BV14:BW14,'[12]ПОНТОННЫЙ  Дек.'!BV14:BW14)</f>
        <v>278</v>
      </c>
      <c r="BX15" s="47"/>
      <c r="BY15" s="53">
        <f>SUM('[1]ПОНТОННЫЙ Янв.'!BX14:BY14,'[2]ПОНТОННЫЙ Февр.'!BX14:BY14,'[3]ПОНТОННЫЙ Март'!BX14:BY14,'[4]ПОНТОННЫЙ  Апр.'!BX14:BY14,'[5]ПОНТОННЫЙ Май'!BX14:BY14,'[6]ПОНТОННЫЙ Июнь'!BX14:BY14,'[7]ПОНТОННЫЙ  Июль'!BX14:BY14,'[8]ПОНТОННЫЙ  Авг.'!BX14:BY14,'[9]ПОНТОННЫЙ  Сент.'!BX14:BY14,'[10]ПОНТОННЫЙ  Окт.'!BX14:BY14,'[11]ПОНТОННЫЙ  Нояб.'!BX14:BY14,'[12]ПОНТОННЫЙ  Дек.'!BX14:BY14)</f>
        <v>0</v>
      </c>
      <c r="BZ15" s="47"/>
      <c r="CA15" s="53">
        <f>SUM('[1]ПОНТОННЫЙ Янв.'!BZ14:CA14,'[2]ПОНТОННЫЙ Февр.'!BZ14:CA14,'[3]ПОНТОННЫЙ Март'!BZ14:CA14,'[4]ПОНТОННЫЙ  Апр.'!BZ14:CA14,'[5]ПОНТОННЫЙ Май'!BZ14:CA14,'[6]ПОНТОННЫЙ Июнь'!BZ14:CA14,'[7]ПОНТОННЫЙ  Июль'!BZ14:CA14,'[8]ПОНТОННЫЙ  Авг.'!BZ14:CA14,'[9]ПОНТОННЫЙ  Сент.'!BZ14:CA14,'[10]ПОНТОННЫЙ  Окт.'!BZ14:CA14,'[11]ПОНТОННЫЙ  Нояб.'!BZ14:CA14,'[12]ПОНТОННЫЙ  Дек.'!BZ14:CA14)</f>
        <v>0</v>
      </c>
      <c r="CB15" s="47"/>
      <c r="CC15" s="53">
        <f>SUM('[1]ПОНТОННЫЙ Янв.'!CB14:CC14,'[2]ПОНТОННЫЙ Февр.'!CB14:CC14,'[3]ПОНТОННЫЙ Март'!CB14:CC14,'[4]ПОНТОННЫЙ  Апр.'!CB14:CC14,'[5]ПОНТОННЫЙ Май'!CB14:CC14,'[6]ПОНТОННЫЙ Июнь'!CB14:CC14,'[7]ПОНТОННЫЙ  Июль'!CB14:CC14,'[8]ПОНТОННЫЙ  Авг.'!CB14:CC14,'[9]ПОНТОННЫЙ  Сент.'!CB14:CC14,'[10]ПОНТОННЫЙ  Окт.'!CB14:CC14,'[11]ПОНТОННЫЙ  Нояб.'!CB14:CC14,'[12]ПОНТОННЫЙ  Дек.'!CB14:CC14)</f>
        <v>0</v>
      </c>
      <c r="CD15" s="47"/>
      <c r="CE15" s="53">
        <f>SUM('[1]ПОНТОННЫЙ Янв.'!CD14:CE14,'[2]ПОНТОННЫЙ Февр.'!CD14:CE14,'[3]ПОНТОННЫЙ Март'!CD14:CE14,'[4]ПОНТОННЫЙ  Апр.'!CD14:CE14,'[5]ПОНТОННЫЙ Май'!CD14:CE14,'[6]ПОНТОННЫЙ Июнь'!CD14:CE14,'[7]ПОНТОННЫЙ  Июль'!CD14:CE14,'[8]ПОНТОННЫЙ  Авг.'!CD14:CE14,'[9]ПОНТОННЫЙ  Сент.'!CD14:CE14,'[10]ПОНТОННЫЙ  Окт.'!CD14:CE14,'[11]ПОНТОННЫЙ  Нояб.'!CD14:CE14,'[12]ПОНТОННЫЙ  Дек.'!CD14:CE14)</f>
        <v>0</v>
      </c>
      <c r="CF15" s="47"/>
      <c r="CG15" s="53">
        <f>SUM('[1]ПОНТОННЫЙ Янв.'!CF14:CG14,'[2]ПОНТОННЫЙ Февр.'!CF14:CG14,'[3]ПОНТОННЫЙ Март'!CF14:CG14,'[4]ПОНТОННЫЙ  Апр.'!CF14:CG14,'[5]ПОНТОННЫЙ Май'!CF14:CG14,'[6]ПОНТОННЫЙ Июнь'!CF14:CG14,'[7]ПОНТОННЫЙ  Июль'!CF14:CG14,'[8]ПОНТОННЫЙ  Авг.'!CF14:CG14,'[9]ПОНТОННЫЙ  Сент.'!CF14:CG14,'[10]ПОНТОННЫЙ  Окт.'!CF14:CG14,'[11]ПОНТОННЫЙ  Нояб.'!CF14:CG14,'[12]ПОНТОННЫЙ  Дек.'!CF14:CG14)</f>
        <v>0</v>
      </c>
      <c r="CH15" s="47"/>
      <c r="CI15" s="53">
        <f>SUM('[1]ПОНТОННЫЙ Янв.'!CH14:CI14,'[2]ПОНТОННЫЙ Февр.'!CH14:CI14,'[3]ПОНТОННЫЙ Март'!CH14:CI14,'[4]ПОНТОННЫЙ  Апр.'!CH14:CI14,'[5]ПОНТОННЫЙ Май'!CH14:CI14,'[6]ПОНТОННЫЙ Июнь'!CH14:CI14,'[7]ПОНТОННЫЙ  Июль'!CH14:CI14,'[8]ПОНТОННЫЙ  Авг.'!CH14:CI14,'[9]ПОНТОННЫЙ  Сент.'!CH14:CI14,'[10]ПОНТОННЫЙ  Окт.'!CH14:CI14,'[11]ПОНТОННЫЙ  Нояб.'!CH14:CI14,'[12]ПОНТОННЫЙ  Дек.'!CH14:CI14)</f>
        <v>0</v>
      </c>
      <c r="CJ15" s="47"/>
      <c r="CK15" s="53">
        <f>SUM('[1]ПОНТОННЫЙ Янв.'!CJ14:CK14,'[2]ПОНТОННЫЙ Февр.'!CJ14:CK14,'[3]ПОНТОННЫЙ Март'!CJ14:CK14,'[4]ПОНТОННЫЙ  Апр.'!CJ14:CK14,'[5]ПОНТОННЫЙ Май'!CJ14:CK14,'[6]ПОНТОННЫЙ Июнь'!CJ14:CK14,'[7]ПОНТОННЫЙ  Июль'!CJ14:CK14,'[8]ПОНТОННЫЙ  Авг.'!CJ14:CK14,'[9]ПОНТОННЫЙ  Сент.'!CJ14:CK14,'[10]ПОНТОННЫЙ  Окт.'!CJ14:CK14,'[11]ПОНТОННЫЙ  Нояб.'!CJ14:CK14,'[12]ПОНТОННЫЙ  Дек.'!CJ14:CK14)</f>
        <v>0</v>
      </c>
      <c r="CL15" s="47"/>
      <c r="CM15" s="53">
        <f>SUM('[1]ПОНТОННЫЙ Янв.'!CL14:CM14,'[2]ПОНТОННЫЙ Февр.'!CL14:CM14,'[3]ПОНТОННЫЙ Март'!CL14:CM14,'[4]ПОНТОННЫЙ  Апр.'!CL14:CM14,'[5]ПОНТОННЫЙ Май'!CL14:CM14,'[6]ПОНТОННЫЙ Июнь'!CL14:CM14,'[7]ПОНТОННЫЙ  Июль'!CL14:CM14,'[8]ПОНТОННЫЙ  Авг.'!CL14:CM14,'[9]ПОНТОННЫЙ  Сент.'!CL14:CM14,'[10]ПОНТОННЫЙ  Окт.'!CL14:CM14,'[11]ПОНТОННЫЙ  Нояб.'!CL14:CM14,'[12]ПОНТОННЫЙ  Дек.'!CL14:CM14)</f>
        <v>0</v>
      </c>
      <c r="CN15" s="47"/>
      <c r="CO15" s="53">
        <f>SUM('[1]ПОНТОННЫЙ Янв.'!CN14:CO14,'[2]ПОНТОННЫЙ Февр.'!CN14:CO14,'[3]ПОНТОННЫЙ Март'!CN14:CO14,'[4]ПОНТОННЫЙ  Апр.'!CN14:CO14,'[5]ПОНТОННЫЙ Май'!CN14:CO14,'[6]ПОНТОННЫЙ Июнь'!CN14:CO14,'[7]ПОНТОННЫЙ  Июль'!CN14:CO14,'[8]ПОНТОННЫЙ  Авг.'!CN14:CO14,'[9]ПОНТОННЫЙ  Сент.'!CN14:CO14,'[10]ПОНТОННЫЙ  Окт.'!CN14:CO14,'[11]ПОНТОННЫЙ  Нояб.'!CN14:CO14,'[12]ПОНТОННЫЙ  Дек.'!CN14:CO14)</f>
        <v>0</v>
      </c>
      <c r="CQ15" s="93"/>
    </row>
    <row r="16" spans="1:95" ht="15.95" customHeight="1" x14ac:dyDescent="0.25">
      <c r="A16" s="201"/>
      <c r="B16" s="233"/>
      <c r="C16" s="23" t="s">
        <v>5</v>
      </c>
      <c r="D16" s="47"/>
      <c r="E16" s="53">
        <f>SUM('[1]ПОНТОННЫЙ Янв.'!D15:E15,'[2]ПОНТОННЫЙ Февр.'!D15:E15,'[3]ПОНТОННЫЙ Март'!D15:E15,'[4]ПОНТОННЫЙ  Апр.'!D15:E15,'[5]ПОНТОННЫЙ Май'!D15:E15,'[6]ПОНТОННЫЙ Июнь'!D15:E15,'[7]ПОНТОННЫЙ  Июль'!D15:E15,'[8]ПОНТОННЫЙ  Авг.'!D15:E15,'[9]ПОНТОННЫЙ  Сент.'!D15:E15,'[10]ПОНТОННЫЙ  Окт.'!D15:E15,'[11]ПОНТОННЫЙ  Нояб.'!D15:E15,'[12]ПОНТОННЫЙ  Дек.'!D15:E15)</f>
        <v>176.17599999999999</v>
      </c>
      <c r="F16" s="47"/>
      <c r="G16" s="53">
        <f>SUM('[1]ПОНТОННЫЙ Янв.'!F15:G15,'[2]ПОНТОННЫЙ Февр.'!F15:G15,'[3]ПОНТОННЫЙ Март'!F15:G15,'[4]ПОНТОННЫЙ  Апр.'!F15:G15,'[5]ПОНТОННЫЙ Май'!F15:G15,'[6]ПОНТОННЫЙ Июнь'!F15:G15,'[7]ПОНТОННЫЙ  Июль'!F15:G15,'[8]ПОНТОННЫЙ  Авг.'!F15:G15,'[9]ПОНТОННЫЙ  Сент.'!F15:G15,'[10]ПОНТОННЫЙ  Окт.'!F15:G15,'[11]ПОНТОННЫЙ  Нояб.'!F15:G15,'[12]ПОНТОННЫЙ  Дек.'!F15:G15)</f>
        <v>0</v>
      </c>
      <c r="H16" s="47"/>
      <c r="I16" s="53">
        <f>SUM('[1]ПОНТОННЫЙ Янв.'!H15:I15,'[2]ПОНТОННЫЙ Февр.'!H15:I15,'[3]ПОНТОННЫЙ Март'!H15:I15,'[4]ПОНТОННЫЙ  Апр.'!H15:I15,'[5]ПОНТОННЫЙ Май'!H15:I15,'[6]ПОНТОННЫЙ Июнь'!H15:I15,'[7]ПОНТОННЫЙ  Июль'!H15:I15,'[8]ПОНТОННЫЙ  Авг.'!H15:I15,'[9]ПОНТОННЫЙ  Сент.'!H15:I15,'[10]ПОНТОННЫЙ  Окт.'!H15:I15,'[11]ПОНТОННЫЙ  Нояб.'!H15:I15,'[12]ПОНТОННЫЙ  Дек.'!H15:I15)</f>
        <v>57.337000000000003</v>
      </c>
      <c r="J16" s="47"/>
      <c r="K16" s="53">
        <f>SUM('[1]ПОНТОННЫЙ Янв.'!J15:K15,'[2]ПОНТОННЫЙ Февр.'!J15:K15,'[3]ПОНТОННЫЙ Март'!J15:K15,'[4]ПОНТОННЫЙ  Апр.'!J15:K15,'[5]ПОНТОННЫЙ Май'!J15:K15,'[6]ПОНТОННЫЙ Июнь'!J15:K15,'[7]ПОНТОННЫЙ  Июль'!J15:K15,'[8]ПОНТОННЫЙ  Авг.'!J15:K15,'[9]ПОНТОННЫЙ  Сент.'!J15:K15,'[10]ПОНТОННЫЙ  Окт.'!J15:K15,'[11]ПОНТОННЫЙ  Нояб.'!J15:K15,'[12]ПОНТОННЫЙ  Дек.'!J15:K15)</f>
        <v>0</v>
      </c>
      <c r="L16" s="47"/>
      <c r="M16" s="53">
        <f>SUM('[1]ПОНТОННЫЙ Янв.'!L15:M15,'[2]ПОНТОННЫЙ Февр.'!L15:M15,'[3]ПОНТОННЫЙ Март'!L15:M15,'[4]ПОНТОННЫЙ  Апр.'!L15:M15,'[5]ПОНТОННЫЙ Май'!L15:M15,'[6]ПОНТОННЫЙ Июнь'!L15:M15,'[7]ПОНТОННЫЙ  Июль'!L15:M15,'[8]ПОНТОННЫЙ  Авг.'!L15:M15,'[9]ПОНТОННЫЙ  Сент.'!L15:M15,'[10]ПОНТОННЫЙ  Окт.'!L15:M15,'[11]ПОНТОННЫЙ  Нояб.'!L15:M15,'[12]ПОНТОННЫЙ  Дек.'!L15:M15)</f>
        <v>0</v>
      </c>
      <c r="N16" s="47"/>
      <c r="O16" s="53">
        <f>SUM('[1]ПОНТОННЫЙ Янв.'!N15:O15,'[2]ПОНТОННЫЙ Февр.'!N15:O15,'[3]ПОНТОННЫЙ Март'!N15:O15,'[4]ПОНТОННЫЙ  Апр.'!N15:O15,'[5]ПОНТОННЫЙ Май'!N15:O15,'[6]ПОНТОННЫЙ Июнь'!N15:O15,'[7]ПОНТОННЫЙ  Июль'!N15:O15,'[8]ПОНТОННЫЙ  Авг.'!N15:O15,'[9]ПОНТОННЫЙ  Сент.'!N15:O15,'[10]ПОНТОННЫЙ  Окт.'!N15:O15,'[11]ПОНТОННЫЙ  Нояб.'!N15:O15,'[12]ПОНТОННЫЙ  Дек.'!N15:O15)</f>
        <v>186.125</v>
      </c>
      <c r="P16" s="47"/>
      <c r="Q16" s="53">
        <f>SUM('[1]ПОНТОННЫЙ Янв.'!P15:Q15,'[2]ПОНТОННЫЙ Февр.'!P15:Q15,'[3]ПОНТОННЫЙ Март'!P15:Q15,'[4]ПОНТОННЫЙ  Апр.'!P15:Q15,'[5]ПОНТОННЫЙ Май'!P15:Q15,'[6]ПОНТОННЫЙ Июнь'!P15:Q15,'[7]ПОНТОННЫЙ  Июль'!P15:Q15,'[8]ПОНТОННЫЙ  Авг.'!P15:Q15,'[9]ПОНТОННЫЙ  Сент.'!P15:Q15,'[10]ПОНТОННЫЙ  Окт.'!P15:Q15,'[11]ПОНТОННЫЙ  Нояб.'!P15:Q15,'[12]ПОНТОННЫЙ  Дек.'!P15:Q15)</f>
        <v>102.947</v>
      </c>
      <c r="R16" s="47"/>
      <c r="S16" s="53">
        <f>SUM('[1]ПОНТОННЫЙ Янв.'!R15:S15,'[2]ПОНТОННЫЙ Февр.'!R15:S15,'[3]ПОНТОННЫЙ Март'!R15:S15,'[4]ПОНТОННЫЙ  Апр.'!R15:S15,'[5]ПОНТОННЫЙ Май'!R15:S15,'[6]ПОНТОННЫЙ Июнь'!R15:S15,'[7]ПОНТОННЫЙ  Июль'!R15:S15,'[8]ПОНТОННЫЙ  Авг.'!R15:S15,'[9]ПОНТОННЫЙ  Сент.'!R15:S15,'[10]ПОНТОННЫЙ  Окт.'!R15:S15,'[11]ПОНТОННЫЙ  Нояб.'!R15:S15,'[12]ПОНТОННЫЙ  Дек.'!R15:S15)</f>
        <v>60.344999999999999</v>
      </c>
      <c r="T16" s="47"/>
      <c r="U16" s="53">
        <f>SUM('[1]ПОНТОННЫЙ Янв.'!T15:U15,'[2]ПОНТОННЫЙ Февр.'!T15:U15,'[3]ПОНТОННЫЙ Март'!T15:U15,'[4]ПОНТОННЫЙ  Апр.'!T15:U15,'[5]ПОНТОННЫЙ Май'!T15:U15,'[6]ПОНТОННЫЙ Июнь'!T15:U15,'[7]ПОНТОННЫЙ  Июль'!T15:U15,'[8]ПОНТОННЫЙ  Авг.'!T15:U15,'[9]ПОНТОННЫЙ  Сент.'!T15:U15,'[10]ПОНТОННЫЙ  Окт.'!T15:U15,'[11]ПОНТОННЫЙ  Нояб.'!T15:U15,'[12]ПОНТОННЫЙ  Дек.'!T15:U15)</f>
        <v>0</v>
      </c>
      <c r="V16" s="47"/>
      <c r="W16" s="53">
        <f>SUM('[1]ПОНТОННЫЙ Янв.'!V15:W15,'[2]ПОНТОННЫЙ Февр.'!V15:W15,'[3]ПОНТОННЫЙ Март'!V15:W15,'[4]ПОНТОННЫЙ  Апр.'!V15:W15,'[5]ПОНТОННЫЙ Май'!V15:W15,'[6]ПОНТОННЫЙ Июнь'!V15:W15,'[7]ПОНТОННЫЙ  Июль'!V15:W15,'[8]ПОНТОННЫЙ  Авг.'!V15:W15,'[9]ПОНТОННЫЙ  Сент.'!V15:W15,'[10]ПОНТОННЫЙ  Окт.'!V15:W15,'[11]ПОНТОННЫЙ  Нояб.'!V15:W15,'[12]ПОНТОННЫЙ  Дек.'!V15:W15)</f>
        <v>0</v>
      </c>
      <c r="X16" s="47"/>
      <c r="Y16" s="53">
        <f>SUM('[1]ПОНТОННЫЙ Янв.'!X15:Y15,'[2]ПОНТОННЫЙ Февр.'!X15:Y15,'[3]ПОНТОННЫЙ Март'!X15:Y15,'[4]ПОНТОННЫЙ  Апр.'!X15:Y15,'[5]ПОНТОННЫЙ Май'!X15:Y15,'[6]ПОНТОННЫЙ Июнь'!X15:Y15,'[7]ПОНТОННЫЙ  Июль'!X15:Y15,'[8]ПОНТОННЫЙ  Авг.'!X15:Y15,'[9]ПОНТОННЫЙ  Сент.'!X15:Y15,'[10]ПОНТОННЫЙ  Окт.'!X15:Y15,'[11]ПОНТОННЫЙ  Нояб.'!X15:Y15,'[12]ПОНТОННЫЙ  Дек.'!X15:Y15)</f>
        <v>48.784999999999997</v>
      </c>
      <c r="Z16" s="47"/>
      <c r="AA16" s="53">
        <f>SUM('[1]ПОНТОННЫЙ Янв.'!Z15:AA15,'[2]ПОНТОННЫЙ Февр.'!Z15:AA15,'[3]ПОНТОННЫЙ Март'!Z15:AA15,'[4]ПОНТОННЫЙ  Апр.'!Z15:AA15,'[5]ПОНТОННЫЙ Май'!Z15:AA15,'[6]ПОНТОННЫЙ Июнь'!Z15:AA15,'[7]ПОНТОННЫЙ  Июль'!Z15:AA15,'[8]ПОНТОННЫЙ  Авг.'!Z15:AA15,'[9]ПОНТОННЫЙ  Сент.'!Z15:AA15,'[10]ПОНТОННЫЙ  Окт.'!Z15:AA15,'[11]ПОНТОННЫЙ  Нояб.'!Z15:AA15,'[12]ПОНТОННЫЙ  Дек.'!Z15:AA15)</f>
        <v>0</v>
      </c>
      <c r="AB16" s="47"/>
      <c r="AC16" s="53">
        <f>SUM('[1]ПОНТОННЫЙ Янв.'!AB15:AC15,'[2]ПОНТОННЫЙ Февр.'!AB15:AC15,'[3]ПОНТОННЫЙ Март'!AB15:AC15,'[4]ПОНТОННЫЙ  Апр.'!AB15:AC15,'[5]ПОНТОННЫЙ Май'!AB15:AC15,'[6]ПОНТОННЫЙ Июнь'!AB15:AC15,'[7]ПОНТОННЫЙ  Июль'!AB15:AC15,'[8]ПОНТОННЫЙ  Авг.'!AB15:AC15,'[9]ПОНТОННЫЙ  Сент.'!AB15:AC15,'[10]ПОНТОННЫЙ  Окт.'!AB15:AC15,'[11]ПОНТОННЫЙ  Нояб.'!AB15:AC15,'[12]ПОНТОННЫЙ  Дек.'!AB15:AC15)</f>
        <v>62.155000000000001</v>
      </c>
      <c r="AD16" s="47"/>
      <c r="AE16" s="53">
        <f>SUM('[1]ПОНТОННЫЙ Янв.'!AD15:AE15,'[2]ПОНТОННЫЙ Февр.'!AD15:AE15,'[3]ПОНТОННЫЙ Март'!AD15:AE15,'[4]ПОНТОННЫЙ  Апр.'!AD15:AE15,'[5]ПОНТОННЫЙ Май'!AD15:AE15,'[6]ПОНТОННЫЙ Июнь'!AD15:AE15,'[7]ПОНТОННЫЙ  Июль'!AD15:AE15,'[8]ПОНТОННЫЙ  Авг.'!AD15:AE15,'[9]ПОНТОННЫЙ  Сент.'!AD15:AE15,'[10]ПОНТОННЫЙ  Окт.'!AD15:AE15,'[11]ПОНТОННЫЙ  Нояб.'!AD15:AE15,'[12]ПОНТОННЫЙ  Дек.'!AD15:AE15)</f>
        <v>48.551000000000002</v>
      </c>
      <c r="AF16" s="47"/>
      <c r="AG16" s="53">
        <f>SUM('[1]ПОНТОННЫЙ Янв.'!AF15:AG15,'[2]ПОНТОННЫЙ Февр.'!AF15:AG15,'[3]ПОНТОННЫЙ Март'!AF15:AG15,'[4]ПОНТОННЫЙ  Апр.'!AF15:AG15,'[5]ПОНТОННЫЙ Май'!AF15:AG15,'[6]ПОНТОННЫЙ Июнь'!AF15:AG15,'[7]ПОНТОННЫЙ  Июль'!AF15:AG15,'[8]ПОНТОННЫЙ  Авг.'!AF15:AG15,'[9]ПОНТОННЫЙ  Сент.'!AF15:AG15,'[10]ПОНТОННЫЙ  Окт.'!AF15:AG15,'[11]ПОНТОННЫЙ  Нояб.'!AF15:AG15,'[12]ПОНТОННЫЙ  Дек.'!AF15:AG15)</f>
        <v>172.50800000000001</v>
      </c>
      <c r="AH16" s="47"/>
      <c r="AI16" s="53">
        <f>SUM('[1]ПОНТОННЫЙ Янв.'!AH15:AI15,'[2]ПОНТОННЫЙ Февр.'!AH15:AI15,'[3]ПОНТОННЫЙ Март'!AH15:AI15,'[4]ПОНТОННЫЙ  Апр.'!AH15:AI15,'[5]ПОНТОННЫЙ Май'!AH15:AI15,'[6]ПОНТОННЫЙ Июнь'!AH15:AI15,'[7]ПОНТОННЫЙ  Июль'!AH15:AI15,'[8]ПОНТОННЫЙ  Авг.'!AH15:AI15,'[9]ПОНТОННЫЙ  Сент.'!AH15:AI15,'[10]ПОНТОННЫЙ  Окт.'!AH15:AI15,'[11]ПОНТОННЫЙ  Нояб.'!AH15:AI15,'[12]ПОНТОННЫЙ  Дек.'!AH15:AI15)</f>
        <v>138.68199999999999</v>
      </c>
      <c r="AJ16" s="47"/>
      <c r="AK16" s="53">
        <f>SUM('[1]ПОНТОННЫЙ Янв.'!AJ15:AK15,'[2]ПОНТОННЫЙ Февр.'!AJ15:AK15,'[3]ПОНТОННЫЙ Март'!AJ15:AK15,'[4]ПОНТОННЫЙ  Апр.'!AJ15:AK15,'[5]ПОНТОННЫЙ Май'!AJ15:AK15,'[6]ПОНТОННЫЙ Июнь'!AJ15:AK15,'[7]ПОНТОННЫЙ  Июль'!AJ15:AK15,'[8]ПОНТОННЫЙ  Авг.'!AJ15:AK15,'[9]ПОНТОННЫЙ  Сент.'!AJ15:AK15,'[10]ПОНТОННЫЙ  Окт.'!AJ15:AK15,'[11]ПОНТОННЫЙ  Нояб.'!AJ15:AK15,'[12]ПОНТОННЫЙ  Дек.'!AJ15:AK15)</f>
        <v>151.733</v>
      </c>
      <c r="AL16" s="47"/>
      <c r="AM16" s="53">
        <f>SUM('[1]ПОНТОННЫЙ Янв.'!AL15:AM15,'[2]ПОНТОННЫЙ Февр.'!AL15:AM15,'[3]ПОНТОННЫЙ Март'!AL15:AM15,'[4]ПОНТОННЫЙ  Апр.'!AL15:AM15,'[5]ПОНТОННЫЙ Май'!AL15:AM15,'[6]ПОНТОННЫЙ Июнь'!AL15:AM15,'[7]ПОНТОННЫЙ  Июль'!AL15:AM15,'[8]ПОНТОННЫЙ  Авг.'!AL15:AM15,'[9]ПОНТОННЫЙ  Сент.'!AL15:AM15,'[10]ПОНТОННЫЙ  Окт.'!AL15:AM15,'[11]ПОНТОННЫЙ  Нояб.'!AL15:AM15,'[12]ПОНТОННЫЙ  Дек.'!AL15:AM15)</f>
        <v>151.733</v>
      </c>
      <c r="AN16" s="47"/>
      <c r="AO16" s="53">
        <f>SUM('[1]ПОНТОННЫЙ Янв.'!AN15:AO15,'[2]ПОНТОННЫЙ Февр.'!AN15:AO15,'[3]ПОНТОННЫЙ Март'!AN15:AO15,'[4]ПОНТОННЫЙ  Апр.'!AN15:AO15,'[5]ПОНТОННЫЙ Май'!AN15:AO15,'[6]ПОНТОННЫЙ Июнь'!AN15:AO15,'[7]ПОНТОННЫЙ  Июль'!AN15:AO15,'[8]ПОНТОННЫЙ  Авг.'!AN15:AO15,'[9]ПОНТОННЫЙ  Сент.'!AN15:AO15,'[10]ПОНТОННЫЙ  Окт.'!AN15:AO15,'[11]ПОНТОННЫЙ  Нояб.'!AN15:AO15,'[12]ПОНТОННЫЙ  Дек.'!AN15:AO15)</f>
        <v>145.584</v>
      </c>
      <c r="AP16" s="47"/>
      <c r="AQ16" s="53">
        <f>SUM('[1]ПОНТОННЫЙ Янв.'!AP15:AQ15,'[2]ПОНТОННЫЙ Февр.'!AP15:AQ15,'[3]ПОНТОННЫЙ Март'!AP15:AQ15,'[4]ПОНТОННЫЙ  Апр.'!AP15:AQ15,'[5]ПОНТОННЫЙ Май'!AP15:AQ15,'[6]ПОНТОННЫЙ Июнь'!AP15:AQ15,'[7]ПОНТОННЫЙ  Июль'!AP15:AQ15,'[8]ПОНТОННЫЙ  Авг.'!AP15:AQ15,'[9]ПОНТОННЫЙ  Сент.'!AP15:AQ15,'[10]ПОНТОННЫЙ  Окт.'!AP15:AQ15,'[11]ПОНТОННЫЙ  Нояб.'!AP15:AQ15,'[12]ПОНТОННЫЙ  Дек.'!AP15:AQ15)</f>
        <v>110.73699999999999</v>
      </c>
      <c r="AR16" s="47"/>
      <c r="AS16" s="53">
        <f>SUM('[1]ПОНТОННЫЙ Янв.'!AR15:AS15,'[2]ПОНТОННЫЙ Февр.'!AR15:AS15,'[3]ПОНТОННЫЙ Март'!AR15:AS15,'[4]ПОНТОННЫЙ  Апр.'!AR15:AS15,'[5]ПОНТОННЫЙ Май'!AR15:AS15,'[6]ПОНТОННЫЙ Июнь'!AR15:AS15,'[7]ПОНТОННЫЙ  Июль'!AR15:AS15,'[8]ПОНТОННЫЙ  Авг.'!AR15:AS15,'[9]ПОНТОННЫЙ  Сент.'!AR15:AS15,'[10]ПОНТОННЫЙ  Окт.'!AR15:AS15,'[11]ПОНТОННЫЙ  Нояб.'!AR15:AS15,'[12]ПОНТОННЫЙ  Дек.'!AR15:AS15)</f>
        <v>128.238</v>
      </c>
      <c r="AT16" s="47"/>
      <c r="AU16" s="53">
        <f>SUM('[1]ПОНТОННЫЙ Янв.'!AT15:AU15,'[2]ПОНТОННЫЙ Февр.'!AT15:AU15,'[3]ПОНТОННЫЙ Март'!AT15:AU15,'[4]ПОНТОННЫЙ  Апр.'!AT15:AU15,'[5]ПОНТОННЫЙ Май'!AT15:AU15,'[6]ПОНТОННЫЙ Июнь'!AT15:AU15,'[7]ПОНТОННЫЙ  Июль'!AT15:AU15,'[8]ПОНТОННЫЙ  Авг.'!AT15:AU15,'[9]ПОНТОННЫЙ  Сент.'!AT15:AU15,'[10]ПОНТОННЫЙ  Окт.'!AT15:AU15,'[11]ПОНТОННЫЙ  Нояб.'!AT15:AU15,'[12]ПОНТОННЫЙ  Дек.'!AT15:AU15)</f>
        <v>129.78800000000001</v>
      </c>
      <c r="AV16" s="47"/>
      <c r="AW16" s="53">
        <f>SUM('[1]ПОНТОННЫЙ Янв.'!AV15:AW15,'[2]ПОНТОННЫЙ Февр.'!AV15:AW15,'[3]ПОНТОННЫЙ Март'!AV15:AW15,'[4]ПОНТОННЫЙ  Апр.'!AV15:AW15,'[5]ПОНТОННЫЙ Май'!AV15:AW15,'[6]ПОНТОННЫЙ Июнь'!AV15:AW15,'[7]ПОНТОННЫЙ  Июль'!AV15:AW15,'[8]ПОНТОННЫЙ  Авг.'!AV15:AW15,'[9]ПОНТОННЫЙ  Сент.'!AV15:AW15,'[10]ПОНТОННЫЙ  Окт.'!AV15:AW15,'[11]ПОНТОННЫЙ  Нояб.'!AV15:AW15,'[12]ПОНТОННЫЙ  Дек.'!AV15:AW15)</f>
        <v>226.12799999999999</v>
      </c>
      <c r="AX16" s="47"/>
      <c r="AY16" s="53">
        <v>133.88499999999999</v>
      </c>
      <c r="AZ16" s="47"/>
      <c r="BA16" s="53">
        <f>SUM('[1]ПОНТОННЫЙ Янв.'!AZ15:BA15,'[2]ПОНТОННЫЙ Февр.'!AZ15:BA15,'[3]ПОНТОННЫЙ Март'!AZ15:BA15,'[4]ПОНТОННЫЙ  Апр.'!AZ15:BA15,'[5]ПОНТОННЫЙ Май'!AZ15:BA15,'[6]ПОНТОННЫЙ Июнь'!AZ15:BA15,'[7]ПОНТОННЫЙ  Июль'!AZ15:BA15,'[8]ПОНТОННЫЙ  Авг.'!AZ15:BA15,'[9]ПОНТОННЫЙ  Сент.'!AZ15:BA15,'[10]ПОНТОННЫЙ  Окт.'!AZ15:BA15,'[11]ПОНТОННЫЙ  Нояб.'!AZ15:BA15,'[12]ПОНТОННЫЙ  Дек.'!AZ15:BA15)</f>
        <v>113.69499999999999</v>
      </c>
      <c r="BB16" s="47"/>
      <c r="BC16" s="53">
        <f>SUM('[1]ПОНТОННЫЙ Янв.'!BB15:BC15,'[2]ПОНТОННЫЙ Февр.'!BB15:BC15,'[3]ПОНТОННЫЙ Март'!BB15:BC15,'[4]ПОНТОННЫЙ  Апр.'!BB15:BC15,'[5]ПОНТОННЫЙ Май'!BB15:BC15,'[6]ПОНТОННЫЙ Июнь'!BB15:BC15,'[7]ПОНТОННЫЙ  Июль'!BB15:BC15,'[8]ПОНТОННЫЙ  Авг.'!BB15:BC15,'[9]ПОНТОННЫЙ  Сент.'!BB15:BC15,'[10]ПОНТОННЫЙ  Окт.'!BB15:BC15,'[11]ПОНТОННЫЙ  Нояб.'!BB15:BC15,'[12]ПОНТОННЫЙ  Дек.'!BB15:BC15)</f>
        <v>0</v>
      </c>
      <c r="BD16" s="47"/>
      <c r="BE16" s="53">
        <f>SUM('[1]ПОНТОННЫЙ Янв.'!BD15:BE15,'[2]ПОНТОННЫЙ Февр.'!BD15:BE15,'[3]ПОНТОННЫЙ Март'!BD15:BE15,'[4]ПОНТОННЫЙ  Апр.'!BD15:BE15,'[5]ПОНТОННЫЙ Май'!BD15:BE15,'[6]ПОНТОННЫЙ Июнь'!BD15:BE15,'[7]ПОНТОННЫЙ  Июль'!BD15:BE15,'[8]ПОНТОННЫЙ  Авг.'!BD15:BE15,'[9]ПОНТОННЫЙ  Сент.'!BD15:BE15,'[10]ПОНТОННЫЙ  Окт.'!BD15:BE15,'[11]ПОНТОННЫЙ  Нояб.'!BD15:BE15,'[12]ПОНТОННЫЙ  Дек.'!BD15:BE15)</f>
        <v>0</v>
      </c>
      <c r="BF16" s="47"/>
      <c r="BG16" s="53">
        <f>SUM('[1]ПОНТОННЫЙ Янв.'!BF15:BG15,'[2]ПОНТОННЫЙ Февр.'!BF15:BG15,'[3]ПОНТОННЫЙ Март'!BF15:BG15,'[4]ПОНТОННЫЙ  Апр.'!BF15:BG15,'[5]ПОНТОННЫЙ Май'!BF15:BG15,'[6]ПОНТОННЫЙ Июнь'!BF15:BG15,'[7]ПОНТОННЫЙ  Июль'!BF15:BG15,'[8]ПОНТОННЫЙ  Авг.'!BF15:BG15,'[9]ПОНТОННЫЙ  Сент.'!BF15:BG15,'[10]ПОНТОННЫЙ  Окт.'!BF15:BG15,'[11]ПОНТОННЫЙ  Нояб.'!BF15:BG15,'[12]ПОНТОННЫЙ  Дек.'!BF15:BG15)</f>
        <v>63.975000000000001</v>
      </c>
      <c r="BH16" s="47"/>
      <c r="BI16" s="53">
        <f>SUM('[1]ПОНТОННЫЙ Янв.'!BH15:BI15,'[2]ПОНТОННЫЙ Февр.'!BH15:BI15,'[3]ПОНТОННЫЙ Март'!BH15:BI15,'[4]ПОНТОННЫЙ  Апр.'!BH15:BI15,'[5]ПОНТОННЫЙ Май'!BH15:BI15,'[6]ПОНТОННЫЙ Июнь'!BH15:BI15,'[7]ПОНТОННЫЙ  Июль'!BH15:BI15,'[8]ПОНТОННЫЙ  Авг.'!BH15:BI15,'[9]ПОНТОННЫЙ  Сент.'!BH15:BI15,'[10]ПОНТОННЫЙ  Окт.'!BH15:BI15,'[11]ПОНТОННЫЙ  Нояб.'!BH15:BI15,'[12]ПОНТОННЫЙ  Дек.'!BH15:BI15)</f>
        <v>145.755</v>
      </c>
      <c r="BJ16" s="47"/>
      <c r="BK16" s="53">
        <f>SUM('[1]ПОНТОННЫЙ Янв.'!BJ15:BK15,'[2]ПОНТОННЫЙ Февр.'!BJ15:BK15,'[3]ПОНТОННЫЙ Март'!BJ15:BK15,'[4]ПОНТОННЫЙ  Апр.'!BJ15:BK15,'[5]ПОНТОННЫЙ Май'!BJ15:BK15,'[6]ПОНТОННЫЙ Июнь'!BJ15:BK15,'[7]ПОНТОННЫЙ  Июль'!BJ15:BK15,'[8]ПОНТОННЫЙ  Авг.'!BJ15:BK15,'[9]ПОНТОННЫЙ  Сент.'!BJ15:BK15,'[10]ПОНТОННЫЙ  Окт.'!BJ15:BK15,'[11]ПОНТОННЫЙ  Нояб.'!BJ15:BK15,'[12]ПОНТОННЫЙ  Дек.'!BJ15:BK15)</f>
        <v>0</v>
      </c>
      <c r="BL16" s="47"/>
      <c r="BM16" s="53">
        <f>SUM('[1]ПОНТОННЫЙ Янв.'!BL15:BM15,'[2]ПОНТОННЫЙ Февр.'!BL15:BM15,'[3]ПОНТОННЫЙ Март'!BL15:BM15,'[4]ПОНТОННЫЙ  Апр.'!BL15:BM15,'[5]ПОНТОННЫЙ Май'!BL15:BM15,'[6]ПОНТОННЫЙ Июнь'!BL15:BM15,'[7]ПОНТОННЫЙ  Июль'!BL15:BM15,'[8]ПОНТОННЫЙ  Авг.'!BL15:BM15,'[9]ПОНТОННЫЙ  Сент.'!BL15:BM15,'[10]ПОНТОННЫЙ  Окт.'!BL15:BM15,'[11]ПОНТОННЫЙ  Нояб.'!BL15:BM15,'[12]ПОНТОННЫЙ  Дек.'!BL15:BM15)</f>
        <v>0</v>
      </c>
      <c r="BN16" s="47"/>
      <c r="BO16" s="53">
        <f>SUM('[1]ПОНТОННЫЙ Янв.'!BN15:BO15,'[2]ПОНТОННЫЙ Февр.'!BN15:BO15,'[3]ПОНТОННЫЙ Март'!BN15:BO15,'[4]ПОНТОННЫЙ  Апр.'!BN15:BO15,'[5]ПОНТОННЫЙ Май'!BN15:BO15,'[6]ПОНТОННЫЙ Июнь'!BN15:BO15,'[7]ПОНТОННЫЙ  Июль'!BN15:BO15,'[8]ПОНТОННЫЙ  Авг.'!BN15:BO15,'[9]ПОНТОННЫЙ  Сент.'!BN15:BO15,'[10]ПОНТОННЫЙ  Окт.'!BN15:BO15,'[11]ПОНТОННЫЙ  Нояб.'!BN15:BO15,'[12]ПОНТОННЫЙ  Дек.'!BN15:BO15)</f>
        <v>0</v>
      </c>
      <c r="BP16" s="47"/>
      <c r="BQ16" s="53">
        <f>SUM('[1]ПОНТОННЫЙ Янв.'!BP15:BQ15,'[2]ПОНТОННЫЙ Февр.'!BP15:BQ15,'[3]ПОНТОННЫЙ Март'!BP15:BQ15,'[4]ПОНТОННЫЙ  Апр.'!BP15:BQ15,'[5]ПОНТОННЫЙ Май'!BP15:BQ15,'[6]ПОНТОННЫЙ Июнь'!BP15:BQ15,'[7]ПОНТОННЫЙ  Июль'!BP15:BQ15,'[8]ПОНТОННЫЙ  Авг.'!BP15:BQ15,'[9]ПОНТОННЫЙ  Сент.'!BP15:BQ15,'[10]ПОНТОННЫЙ  Окт.'!BP15:BQ15,'[11]ПОНТОННЫЙ  Нояб.'!BP15:BQ15,'[12]ПОНТОННЫЙ  Дек.'!BP15:BQ15)</f>
        <v>0</v>
      </c>
      <c r="BR16" s="47"/>
      <c r="BS16" s="53">
        <f>SUM('[1]ПОНТОННЫЙ Янв.'!BR15:BS15,'[2]ПОНТОННЫЙ Февр.'!BR15:BS15,'[3]ПОНТОННЫЙ Март'!BR15:BS15,'[4]ПОНТОННЫЙ  Апр.'!BR15:BS15,'[5]ПОНТОННЫЙ Май'!BR15:BS15,'[6]ПОНТОННЫЙ Июнь'!BR15:BS15,'[7]ПОНТОННЫЙ  Июль'!BR15:BS15,'[8]ПОНТОННЫЙ  Авг.'!BR15:BS15,'[9]ПОНТОННЫЙ  Сент.'!BR15:BS15,'[10]ПОНТОННЫЙ  Окт.'!BR15:BS15,'[11]ПОНТОННЫЙ  Нояб.'!BR15:BS15,'[12]ПОНТОННЫЙ  Дек.'!BR15:BS15)</f>
        <v>0</v>
      </c>
      <c r="BT16" s="47"/>
      <c r="BU16" s="53">
        <f>SUM('[1]ПОНТОННЫЙ Янв.'!BT15:BU15,'[2]ПОНТОННЫЙ Февр.'!BT15:BU15,'[3]ПОНТОННЫЙ Март'!BT15:BU15,'[4]ПОНТОННЫЙ  Апр.'!BT15:BU15,'[5]ПОНТОННЫЙ Май'!BT15:BU15,'[6]ПОНТОННЫЙ Июнь'!BT15:BU15,'[7]ПОНТОННЫЙ  Июль'!BT15:BU15,'[8]ПОНТОННЫЙ  Авг.'!BT15:BU15,'[9]ПОНТОННЫЙ  Сент.'!BT15:BU15,'[10]ПОНТОННЫЙ  Окт.'!BT15:BU15,'[11]ПОНТОННЫЙ  Нояб.'!BT15:BU15,'[12]ПОНТОННЫЙ  Дек.'!BT15:BU15)</f>
        <v>191.84</v>
      </c>
      <c r="BV16" s="47"/>
      <c r="BW16" s="53">
        <f>SUM('[1]ПОНТОННЫЙ Янв.'!BV15:BW15,'[2]ПОНТОННЫЙ Февр.'!BV15:BW15,'[3]ПОНТОННЫЙ Март'!BV15:BW15,'[4]ПОНТОННЫЙ  Апр.'!BV15:BW15,'[5]ПОНТОННЫЙ Май'!BV15:BW15,'[6]ПОНТОННЫЙ Июнь'!BV15:BW15,'[7]ПОНТОННЫЙ  Июль'!BV15:BW15,'[8]ПОНТОННЫЙ  Авг.'!BV15:BW15,'[9]ПОНТОННЫЙ  Сент.'!BV15:BW15,'[10]ПОНТОННЫЙ  Окт.'!BV15:BW15,'[11]ПОНТОННЫЙ  Нояб.'!BV15:BW15,'[12]ПОНТОННЫЙ  Дек.'!BV15:BW15)</f>
        <v>218.28299999999999</v>
      </c>
      <c r="BX16" s="47"/>
      <c r="BY16" s="53">
        <f>SUM('[1]ПОНТОННЫЙ Янв.'!BX15:BY15,'[2]ПОНТОННЫЙ Февр.'!BX15:BY15,'[3]ПОНТОННЫЙ Март'!BX15:BY15,'[4]ПОНТОННЫЙ  Апр.'!BX15:BY15,'[5]ПОНТОННЫЙ Май'!BX15:BY15,'[6]ПОНТОННЫЙ Июнь'!BX15:BY15,'[7]ПОНТОННЫЙ  Июль'!BX15:BY15,'[8]ПОНТОННЫЙ  Авг.'!BX15:BY15,'[9]ПОНТОННЫЙ  Сент.'!BX15:BY15,'[10]ПОНТОННЫЙ  Окт.'!BX15:BY15,'[11]ПОНТОННЫЙ  Нояб.'!BX15:BY15,'[12]ПОНТОННЫЙ  Дек.'!BX15:BY15)</f>
        <v>0</v>
      </c>
      <c r="BZ16" s="47"/>
      <c r="CA16" s="53">
        <f>SUM('[1]ПОНТОННЫЙ Янв.'!BZ15:CA15,'[2]ПОНТОННЫЙ Февр.'!BZ15:CA15,'[3]ПОНТОННЫЙ Март'!BZ15:CA15,'[4]ПОНТОННЫЙ  Апр.'!BZ15:CA15,'[5]ПОНТОННЫЙ Май'!BZ15:CA15,'[6]ПОНТОННЫЙ Июнь'!BZ15:CA15,'[7]ПОНТОННЫЙ  Июль'!BZ15:CA15,'[8]ПОНТОННЫЙ  Авг.'!BZ15:CA15,'[9]ПОНТОННЫЙ  Сент.'!BZ15:CA15,'[10]ПОНТОННЫЙ  Окт.'!BZ15:CA15,'[11]ПОНТОННЫЙ  Нояб.'!BZ15:CA15,'[12]ПОНТОННЫЙ  Дек.'!BZ15:CA15)</f>
        <v>120</v>
      </c>
      <c r="CB16" s="47"/>
      <c r="CC16" s="53">
        <f>SUM('[1]ПОНТОННЫЙ Янв.'!CB15:CC15,'[2]ПОНТОННЫЙ Февр.'!CB15:CC15,'[3]ПОНТОННЫЙ Март'!CB15:CC15,'[4]ПОНТОННЫЙ  Апр.'!CB15:CC15,'[5]ПОНТОННЫЙ Май'!CB15:CC15,'[6]ПОНТОННЫЙ Июнь'!CB15:CC15,'[7]ПОНТОННЫЙ  Июль'!CB15:CC15,'[8]ПОНТОННЫЙ  Авг.'!CB15:CC15,'[9]ПОНТОННЫЙ  Сент.'!CB15:CC15,'[10]ПОНТОННЫЙ  Окт.'!CB15:CC15,'[11]ПОНТОННЫЙ  Нояб.'!CB15:CC15,'[12]ПОНТОННЫЙ  Дек.'!CB15:CC15)</f>
        <v>0</v>
      </c>
      <c r="CD16" s="47"/>
      <c r="CE16" s="53">
        <f>SUM('[1]ПОНТОННЫЙ Янв.'!CD15:CE15,'[2]ПОНТОННЫЙ Февр.'!CD15:CE15,'[3]ПОНТОННЫЙ Март'!CD15:CE15,'[4]ПОНТОННЫЙ  Апр.'!CD15:CE15,'[5]ПОНТОННЫЙ Май'!CD15:CE15,'[6]ПОНТОННЫЙ Июнь'!CD15:CE15,'[7]ПОНТОННЫЙ  Июль'!CD15:CE15,'[8]ПОНТОННЫЙ  Авг.'!CD15:CE15,'[9]ПОНТОННЫЙ  Сент.'!CD15:CE15,'[10]ПОНТОННЫЙ  Окт.'!CD15:CE15,'[11]ПОНТОННЫЙ  Нояб.'!CD15:CE15,'[12]ПОНТОННЫЙ  Дек.'!CD15:CE15)</f>
        <v>0</v>
      </c>
      <c r="CF16" s="47"/>
      <c r="CG16" s="53">
        <f>SUM('[1]ПОНТОННЫЙ Янв.'!CF15:CG15,'[2]ПОНТОННЫЙ Февр.'!CF15:CG15,'[3]ПОНТОННЫЙ Март'!CF15:CG15,'[4]ПОНТОННЫЙ  Апр.'!CF15:CG15,'[5]ПОНТОННЫЙ Май'!CF15:CG15,'[6]ПОНТОННЫЙ Июнь'!CF15:CG15,'[7]ПОНТОННЫЙ  Июль'!CF15:CG15,'[8]ПОНТОННЫЙ  Авг.'!CF15:CG15,'[9]ПОНТОННЫЙ  Сент.'!CF15:CG15,'[10]ПОНТОННЫЙ  Окт.'!CF15:CG15,'[11]ПОНТОННЫЙ  Нояб.'!CF15:CG15,'[12]ПОНТОННЫЙ  Дек.'!CF15:CG15)</f>
        <v>0</v>
      </c>
      <c r="CH16" s="47"/>
      <c r="CI16" s="53">
        <f>SUM('[1]ПОНТОННЫЙ Янв.'!CH15:CI15,'[2]ПОНТОННЫЙ Февр.'!CH15:CI15,'[3]ПОНТОННЫЙ Март'!CH15:CI15,'[4]ПОНТОННЫЙ  Апр.'!CH15:CI15,'[5]ПОНТОННЫЙ Май'!CH15:CI15,'[6]ПОНТОННЫЙ Июнь'!CH15:CI15,'[7]ПОНТОННЫЙ  Июль'!CH15:CI15,'[8]ПОНТОННЫЙ  Авг.'!CH15:CI15,'[9]ПОНТОННЫЙ  Сент.'!CH15:CI15,'[10]ПОНТОННЫЙ  Окт.'!CH15:CI15,'[11]ПОНТОННЫЙ  Нояб.'!CH15:CI15,'[12]ПОНТОННЫЙ  Дек.'!CH15:CI15)</f>
        <v>0</v>
      </c>
      <c r="CJ16" s="47"/>
      <c r="CK16" s="53">
        <f>SUM('[1]ПОНТОННЫЙ Янв.'!CJ15:CK15,'[2]ПОНТОННЫЙ Февр.'!CJ15:CK15,'[3]ПОНТОННЫЙ Март'!CJ15:CK15,'[4]ПОНТОННЫЙ  Апр.'!CJ15:CK15,'[5]ПОНТОННЫЙ Май'!CJ15:CK15,'[6]ПОНТОННЫЙ Июнь'!CJ15:CK15,'[7]ПОНТОННЫЙ  Июль'!CJ15:CK15,'[8]ПОНТОННЫЙ  Авг.'!CJ15:CK15,'[9]ПОНТОННЫЙ  Сент.'!CJ15:CK15,'[10]ПОНТОННЫЙ  Окт.'!CJ15:CK15,'[11]ПОНТОННЫЙ  Нояб.'!CJ15:CK15,'[12]ПОНТОННЫЙ  Дек.'!CJ15:CK15)</f>
        <v>0</v>
      </c>
      <c r="CL16" s="47"/>
      <c r="CM16" s="53">
        <f>SUM('[1]ПОНТОННЫЙ Янв.'!CL15:CM15,'[2]ПОНТОННЫЙ Февр.'!CL15:CM15,'[3]ПОНТОННЫЙ Март'!CL15:CM15,'[4]ПОНТОННЫЙ  Апр.'!CL15:CM15,'[5]ПОНТОННЫЙ Май'!CL15:CM15,'[6]ПОНТОННЫЙ Июнь'!CL15:CM15,'[7]ПОНТОННЫЙ  Июль'!CL15:CM15,'[8]ПОНТОННЫЙ  Авг.'!CL15:CM15,'[9]ПОНТОННЫЙ  Сент.'!CL15:CM15,'[10]ПОНТОННЫЙ  Окт.'!CL15:CM15,'[11]ПОНТОННЫЙ  Нояб.'!CL15:CM15,'[12]ПОНТОННЫЙ  Дек.'!CL15:CM15)</f>
        <v>0</v>
      </c>
      <c r="CN16" s="47"/>
      <c r="CO16" s="53">
        <f>SUM('[1]ПОНТОННЫЙ Янв.'!CN15:CO15,'[2]ПОНТОННЫЙ Февр.'!CN15:CO15,'[3]ПОНТОННЫЙ Март'!CN15:CO15,'[4]ПОНТОННЫЙ  Апр.'!CN15:CO15,'[5]ПОНТОННЫЙ Май'!CN15:CO15,'[6]ПОНТОННЫЙ Июнь'!CN15:CO15,'[7]ПОНТОННЫЙ  Июль'!CN15:CO15,'[8]ПОНТОННЫЙ  Авг.'!CN15:CO15,'[9]ПОНТОННЫЙ  Сент.'!CN15:CO15,'[10]ПОНТОННЫЙ  Окт.'!CN15:CO15,'[11]ПОНТОННЫЙ  Нояб.'!CN15:CO15,'[12]ПОНТОННЫЙ  Дек.'!CN15:CO15)</f>
        <v>0</v>
      </c>
      <c r="CQ16" s="93"/>
    </row>
    <row r="17" spans="1:95" ht="15.95" customHeight="1" x14ac:dyDescent="0.25">
      <c r="A17" s="201" t="s">
        <v>17</v>
      </c>
      <c r="B17" s="233" t="s">
        <v>8</v>
      </c>
      <c r="C17" s="23" t="s">
        <v>7</v>
      </c>
      <c r="D17" s="47"/>
      <c r="E17" s="53">
        <f>SUM('[1]ПОНТОННЫЙ Янв.'!D16:E16,'[2]ПОНТОННЫЙ Февр.'!D16:E16,'[3]ПОНТОННЫЙ Март'!D16:E16,'[4]ПОНТОННЫЙ  Апр.'!D16:E16,'[5]ПОНТОННЫЙ Май'!D16:E16,'[6]ПОНТОННЫЙ Июнь'!D16:E16,'[7]ПОНТОННЫЙ  Июль'!D16:E16,'[8]ПОНТОННЫЙ  Авг.'!D16:E16,'[9]ПОНТОННЫЙ  Сент.'!D16:E16,'[10]ПОНТОННЫЙ  Окт.'!D16:E16,'[11]ПОНТОННЫЙ  Нояб.'!D16:E16,'[12]ПОНТОННЫЙ  Дек.'!D16:E16)</f>
        <v>0</v>
      </c>
      <c r="F17" s="47"/>
      <c r="G17" s="53">
        <f>SUM('[1]ПОНТОННЫЙ Янв.'!F16:G16,'[2]ПОНТОННЫЙ Февр.'!F16:G16,'[3]ПОНТОННЫЙ Март'!F16:G16,'[4]ПОНТОННЫЙ  Апр.'!F16:G16,'[5]ПОНТОННЫЙ Май'!F16:G16,'[6]ПОНТОННЫЙ Июнь'!F16:G16,'[7]ПОНТОННЫЙ  Июль'!F16:G16,'[8]ПОНТОННЫЙ  Авг.'!F16:G16,'[9]ПОНТОННЫЙ  Сент.'!F16:G16,'[10]ПОНТОННЫЙ  Окт.'!F16:G16,'[11]ПОНТОННЫЙ  Нояб.'!F16:G16,'[12]ПОНТОННЫЙ  Дек.'!F16:G16)</f>
        <v>0</v>
      </c>
      <c r="H17" s="47"/>
      <c r="I17" s="53">
        <f>SUM('[1]ПОНТОННЫЙ Янв.'!H16:I16,'[2]ПОНТОННЫЙ Февр.'!H16:I16,'[3]ПОНТОННЫЙ Март'!H16:I16,'[4]ПОНТОННЫЙ  Апр.'!H16:I16,'[5]ПОНТОННЫЙ Май'!H16:I16,'[6]ПОНТОННЫЙ Июнь'!H16:I16,'[7]ПОНТОННЫЙ  Июль'!H16:I16,'[8]ПОНТОННЫЙ  Авг.'!H16:I16,'[9]ПОНТОННЫЙ  Сент.'!H16:I16,'[10]ПОНТОННЫЙ  Окт.'!H16:I16,'[11]ПОНТОННЫЙ  Нояб.'!H16:I16,'[12]ПОНТОННЫЙ  Дек.'!H16:I16)</f>
        <v>0</v>
      </c>
      <c r="J17" s="47"/>
      <c r="K17" s="53">
        <f>SUM('[1]ПОНТОННЫЙ Янв.'!J16:K16,'[2]ПОНТОННЫЙ Февр.'!J16:K16,'[3]ПОНТОННЫЙ Март'!J16:K16,'[4]ПОНТОННЫЙ  Апр.'!J16:K16,'[5]ПОНТОННЫЙ Май'!J16:K16,'[6]ПОНТОННЫЙ Июнь'!J16:K16,'[7]ПОНТОННЫЙ  Июль'!J16:K16,'[8]ПОНТОННЫЙ  Авг.'!J16:K16,'[9]ПОНТОННЫЙ  Сент.'!J16:K16,'[10]ПОНТОННЫЙ  Окт.'!J16:K16,'[11]ПОНТОННЫЙ  Нояб.'!J16:K16,'[12]ПОНТОННЫЙ  Дек.'!J16:K16)</f>
        <v>0</v>
      </c>
      <c r="L17" s="47"/>
      <c r="M17" s="53">
        <f>SUM('[1]ПОНТОННЫЙ Янв.'!L16:M16,'[2]ПОНТОННЫЙ Февр.'!L16:M16,'[3]ПОНТОННЫЙ Март'!L16:M16,'[4]ПОНТОННЫЙ  Апр.'!L16:M16,'[5]ПОНТОННЫЙ Май'!L16:M16,'[6]ПОНТОННЫЙ Июнь'!L16:M16,'[7]ПОНТОННЫЙ  Июль'!L16:M16,'[8]ПОНТОННЫЙ  Авг.'!L16:M16,'[9]ПОНТОННЫЙ  Сент.'!L16:M16,'[10]ПОНТОННЫЙ  Окт.'!L16:M16,'[11]ПОНТОННЫЙ  Нояб.'!L16:M16,'[12]ПОНТОННЫЙ  Дек.'!L16:M16)</f>
        <v>0</v>
      </c>
      <c r="N17" s="47"/>
      <c r="O17" s="53">
        <f>SUM('[1]ПОНТОННЫЙ Янв.'!N16:O16,'[2]ПОНТОННЫЙ Февр.'!N16:O16,'[3]ПОНТОННЫЙ Март'!N16:O16,'[4]ПОНТОННЫЙ  Апр.'!N16:O16,'[5]ПОНТОННЫЙ Май'!N16:O16,'[6]ПОНТОННЫЙ Июнь'!N16:O16,'[7]ПОНТОННЫЙ  Июль'!N16:O16,'[8]ПОНТОННЫЙ  Авг.'!N16:O16,'[9]ПОНТОННЫЙ  Сент.'!N16:O16,'[10]ПОНТОННЫЙ  Окт.'!N16:O16,'[11]ПОНТОННЫЙ  Нояб.'!N16:O16,'[12]ПОНТОННЫЙ  Дек.'!N16:O16)</f>
        <v>0</v>
      </c>
      <c r="P17" s="47"/>
      <c r="Q17" s="53">
        <f>SUM('[1]ПОНТОННЫЙ Янв.'!P16:Q16,'[2]ПОНТОННЫЙ Февр.'!P16:Q16,'[3]ПОНТОННЫЙ Март'!P16:Q16,'[4]ПОНТОННЫЙ  Апр.'!P16:Q16,'[5]ПОНТОННЫЙ Май'!P16:Q16,'[6]ПОНТОННЫЙ Июнь'!P16:Q16,'[7]ПОНТОННЫЙ  Июль'!P16:Q16,'[8]ПОНТОННЫЙ  Авг.'!P16:Q16,'[9]ПОНТОННЫЙ  Сент.'!P16:Q16,'[10]ПОНТОННЫЙ  Окт.'!P16:Q16,'[11]ПОНТОННЫЙ  Нояб.'!P16:Q16,'[12]ПОНТОННЫЙ  Дек.'!P16:Q16)</f>
        <v>0</v>
      </c>
      <c r="R17" s="47"/>
      <c r="S17" s="53">
        <f>SUM('[1]ПОНТОННЫЙ Янв.'!R16:S16,'[2]ПОНТОННЫЙ Февр.'!R16:S16,'[3]ПОНТОННЫЙ Март'!R16:S16,'[4]ПОНТОННЫЙ  Апр.'!R16:S16,'[5]ПОНТОННЫЙ Май'!R16:S16,'[6]ПОНТОННЫЙ Июнь'!R16:S16,'[7]ПОНТОННЫЙ  Июль'!R16:S16,'[8]ПОНТОННЫЙ  Авг.'!R16:S16,'[9]ПОНТОННЫЙ  Сент.'!R16:S16,'[10]ПОНТОННЫЙ  Окт.'!R16:S16,'[11]ПОНТОННЫЙ  Нояб.'!R16:S16,'[12]ПОНТОННЫЙ  Дек.'!R16:S16)</f>
        <v>0</v>
      </c>
      <c r="T17" s="47"/>
      <c r="U17" s="53">
        <f>SUM('[1]ПОНТОННЫЙ Янв.'!T16:U16,'[2]ПОНТОННЫЙ Февр.'!T16:U16,'[3]ПОНТОННЫЙ Март'!T16:U16,'[4]ПОНТОННЫЙ  Апр.'!T16:U16,'[5]ПОНТОННЫЙ Май'!T16:U16,'[6]ПОНТОННЫЙ Июнь'!T16:U16,'[7]ПОНТОННЫЙ  Июль'!T16:U16,'[8]ПОНТОННЫЙ  Авг.'!T16:U16,'[9]ПОНТОННЫЙ  Сент.'!T16:U16,'[10]ПОНТОННЫЙ  Окт.'!T16:U16,'[11]ПОНТОННЫЙ  Нояб.'!T16:U16,'[12]ПОНТОННЫЙ  Дек.'!T16:U16)</f>
        <v>0</v>
      </c>
      <c r="V17" s="47"/>
      <c r="W17" s="53">
        <f>SUM('[1]ПОНТОННЫЙ Янв.'!V16:W16,'[2]ПОНТОННЫЙ Февр.'!V16:W16,'[3]ПОНТОННЫЙ Март'!V16:W16,'[4]ПОНТОННЫЙ  Апр.'!V16:W16,'[5]ПОНТОННЫЙ Май'!V16:W16,'[6]ПОНТОННЫЙ Июнь'!V16:W16,'[7]ПОНТОННЫЙ  Июль'!V16:W16,'[8]ПОНТОННЫЙ  Авг.'!V16:W16,'[9]ПОНТОННЫЙ  Сент.'!V16:W16,'[10]ПОНТОННЫЙ  Окт.'!V16:W16,'[11]ПОНТОННЫЙ  Нояб.'!V16:W16,'[12]ПОНТОННЫЙ  Дек.'!V16:W16)</f>
        <v>0</v>
      </c>
      <c r="X17" s="47"/>
      <c r="Y17" s="53">
        <f>SUM('[1]ПОНТОННЫЙ Янв.'!X16:Y16,'[2]ПОНТОННЫЙ Февр.'!X16:Y16,'[3]ПОНТОННЫЙ Март'!X16:Y16,'[4]ПОНТОННЫЙ  Апр.'!X16:Y16,'[5]ПОНТОННЫЙ Май'!X16:Y16,'[6]ПОНТОННЫЙ Июнь'!X16:Y16,'[7]ПОНТОННЫЙ  Июль'!X16:Y16,'[8]ПОНТОННЫЙ  Авг.'!X16:Y16,'[9]ПОНТОННЫЙ  Сент.'!X16:Y16,'[10]ПОНТОННЫЙ  Окт.'!X16:Y16,'[11]ПОНТОННЫЙ  Нояб.'!X16:Y16,'[12]ПОНТОННЫЙ  Дек.'!X16:Y16)</f>
        <v>0</v>
      </c>
      <c r="Z17" s="47"/>
      <c r="AA17" s="53">
        <f>SUM('[1]ПОНТОННЫЙ Янв.'!Z16:AA16,'[2]ПОНТОННЫЙ Февр.'!Z16:AA16,'[3]ПОНТОННЫЙ Март'!Z16:AA16,'[4]ПОНТОННЫЙ  Апр.'!Z16:AA16,'[5]ПОНТОННЫЙ Май'!Z16:AA16,'[6]ПОНТОННЫЙ Июнь'!Z16:AA16,'[7]ПОНТОННЫЙ  Июль'!Z16:AA16,'[8]ПОНТОННЫЙ  Авг.'!Z16:AA16,'[9]ПОНТОННЫЙ  Сент.'!Z16:AA16,'[10]ПОНТОННЫЙ  Окт.'!Z16:AA16,'[11]ПОНТОННЫЙ  Нояб.'!Z16:AA16,'[12]ПОНТОННЫЙ  Дек.'!Z16:AA16)</f>
        <v>0</v>
      </c>
      <c r="AB17" s="47"/>
      <c r="AC17" s="53">
        <f>SUM('[1]ПОНТОННЫЙ Янв.'!AB16:AC16,'[2]ПОНТОННЫЙ Февр.'!AB16:AC16,'[3]ПОНТОННЫЙ Март'!AB16:AC16,'[4]ПОНТОННЫЙ  Апр.'!AB16:AC16,'[5]ПОНТОННЫЙ Май'!AB16:AC16,'[6]ПОНТОННЫЙ Июнь'!AB16:AC16,'[7]ПОНТОННЫЙ  Июль'!AB16:AC16,'[8]ПОНТОННЫЙ  Авг.'!AB16:AC16,'[9]ПОНТОННЫЙ  Сент.'!AB16:AC16,'[10]ПОНТОННЫЙ  Окт.'!AB16:AC16,'[11]ПОНТОННЫЙ  Нояб.'!AB16:AC16,'[12]ПОНТОННЫЙ  Дек.'!AB16:AC16)</f>
        <v>0</v>
      </c>
      <c r="AD17" s="47"/>
      <c r="AE17" s="53">
        <f>SUM('[1]ПОНТОННЫЙ Янв.'!AD16:AE16,'[2]ПОНТОННЫЙ Февр.'!AD16:AE16,'[3]ПОНТОННЫЙ Март'!AD16:AE16,'[4]ПОНТОННЫЙ  Апр.'!AD16:AE16,'[5]ПОНТОННЫЙ Май'!AD16:AE16,'[6]ПОНТОННЫЙ Июнь'!AD16:AE16,'[7]ПОНТОННЫЙ  Июль'!AD16:AE16,'[8]ПОНТОННЫЙ  Авг.'!AD16:AE16,'[9]ПОНТОННЫЙ  Сент.'!AD16:AE16,'[10]ПОНТОННЫЙ  Окт.'!AD16:AE16,'[11]ПОНТОННЫЙ  Нояб.'!AD16:AE16,'[12]ПОНТОННЫЙ  Дек.'!AD16:AE16)</f>
        <v>0</v>
      </c>
      <c r="AF17" s="47"/>
      <c r="AG17" s="53">
        <f>SUM('[1]ПОНТОННЫЙ Янв.'!AF16:AG16,'[2]ПОНТОННЫЙ Февр.'!AF16:AG16,'[3]ПОНТОННЫЙ Март'!AF16:AG16,'[4]ПОНТОННЫЙ  Апр.'!AF16:AG16,'[5]ПОНТОННЫЙ Май'!AF16:AG16,'[6]ПОНТОННЫЙ Июнь'!AF16:AG16,'[7]ПОНТОННЫЙ  Июль'!AF16:AG16,'[8]ПОНТОННЫЙ  Авг.'!AF16:AG16,'[9]ПОНТОННЫЙ  Сент.'!AF16:AG16,'[10]ПОНТОННЫЙ  Окт.'!AF16:AG16,'[11]ПОНТОННЫЙ  Нояб.'!AF16:AG16,'[12]ПОНТОННЫЙ  Дек.'!AF16:AG16)</f>
        <v>0</v>
      </c>
      <c r="AH17" s="47"/>
      <c r="AI17" s="53">
        <f>SUM('[1]ПОНТОННЫЙ Янв.'!AH16:AI16,'[2]ПОНТОННЫЙ Февр.'!AH16:AI16,'[3]ПОНТОННЫЙ Март'!AH16:AI16,'[4]ПОНТОННЫЙ  Апр.'!AH16:AI16,'[5]ПОНТОННЫЙ Май'!AH16:AI16,'[6]ПОНТОННЫЙ Июнь'!AH16:AI16,'[7]ПОНТОННЫЙ  Июль'!AH16:AI16,'[8]ПОНТОННЫЙ  Авг.'!AH16:AI16,'[9]ПОНТОННЫЙ  Сент.'!AH16:AI16,'[10]ПОНТОННЫЙ  Окт.'!AH16:AI16,'[11]ПОНТОННЫЙ  Нояб.'!AH16:AI16,'[12]ПОНТОННЫЙ  Дек.'!AH16:AI16)</f>
        <v>0</v>
      </c>
      <c r="AJ17" s="47"/>
      <c r="AK17" s="53">
        <f>SUM('[1]ПОНТОННЫЙ Янв.'!AJ16:AK16,'[2]ПОНТОННЫЙ Февр.'!AJ16:AK16,'[3]ПОНТОННЫЙ Март'!AJ16:AK16,'[4]ПОНТОННЫЙ  Апр.'!AJ16:AK16,'[5]ПОНТОННЫЙ Май'!AJ16:AK16,'[6]ПОНТОННЫЙ Июнь'!AJ16:AK16,'[7]ПОНТОННЫЙ  Июль'!AJ16:AK16,'[8]ПОНТОННЫЙ  Авг.'!AJ16:AK16,'[9]ПОНТОННЫЙ  Сент.'!AJ16:AK16,'[10]ПОНТОННЫЙ  Окт.'!AJ16:AK16,'[11]ПОНТОННЫЙ  Нояб.'!AJ16:AK16,'[12]ПОНТОННЫЙ  Дек.'!AJ16:AK16)</f>
        <v>0</v>
      </c>
      <c r="AL17" s="47"/>
      <c r="AM17" s="53">
        <f>SUM('[1]ПОНТОННЫЙ Янв.'!AL16:AM16,'[2]ПОНТОННЫЙ Февр.'!AL16:AM16,'[3]ПОНТОННЫЙ Март'!AL16:AM16,'[4]ПОНТОННЫЙ  Апр.'!AL16:AM16,'[5]ПОНТОННЫЙ Май'!AL16:AM16,'[6]ПОНТОННЫЙ Июнь'!AL16:AM16,'[7]ПОНТОННЫЙ  Июль'!AL16:AM16,'[8]ПОНТОННЫЙ  Авг.'!AL16:AM16,'[9]ПОНТОННЫЙ  Сент.'!AL16:AM16,'[10]ПОНТОННЫЙ  Окт.'!AL16:AM16,'[11]ПОНТОННЫЙ  Нояб.'!AL16:AM16,'[12]ПОНТОННЫЙ  Дек.'!AL16:AM16)</f>
        <v>0</v>
      </c>
      <c r="AN17" s="47"/>
      <c r="AO17" s="53">
        <f>SUM('[1]ПОНТОННЫЙ Янв.'!AN16:AO16,'[2]ПОНТОННЫЙ Февр.'!AN16:AO16,'[3]ПОНТОННЫЙ Март'!AN16:AO16,'[4]ПОНТОННЫЙ  Апр.'!AN16:AO16,'[5]ПОНТОННЫЙ Май'!AN16:AO16,'[6]ПОНТОННЫЙ Июнь'!AN16:AO16,'[7]ПОНТОННЫЙ  Июль'!AN16:AO16,'[8]ПОНТОННЫЙ  Авг.'!AN16:AO16,'[9]ПОНТОННЫЙ  Сент.'!AN16:AO16,'[10]ПОНТОННЫЙ  Окт.'!AN16:AO16,'[11]ПОНТОННЫЙ  Нояб.'!AN16:AO16,'[12]ПОНТОННЫЙ  Дек.'!AN16:AO16)</f>
        <v>0</v>
      </c>
      <c r="AP17" s="47"/>
      <c r="AQ17" s="53">
        <f>SUM('[1]ПОНТОННЫЙ Янв.'!AP16:AQ16,'[2]ПОНТОННЫЙ Февр.'!AP16:AQ16,'[3]ПОНТОННЫЙ Март'!AP16:AQ16,'[4]ПОНТОННЫЙ  Апр.'!AP16:AQ16,'[5]ПОНТОННЫЙ Май'!AP16:AQ16,'[6]ПОНТОННЫЙ Июнь'!AP16:AQ16,'[7]ПОНТОННЫЙ  Июль'!AP16:AQ16,'[8]ПОНТОННЫЙ  Авг.'!AP16:AQ16,'[9]ПОНТОННЫЙ  Сент.'!AP16:AQ16,'[10]ПОНТОННЫЙ  Окт.'!AP16:AQ16,'[11]ПОНТОННЫЙ  Нояб.'!AP16:AQ16,'[12]ПОНТОННЫЙ  Дек.'!AP16:AQ16)</f>
        <v>0</v>
      </c>
      <c r="AR17" s="47"/>
      <c r="AS17" s="53">
        <f>SUM('[1]ПОНТОННЫЙ Янв.'!AR16:AS16,'[2]ПОНТОННЫЙ Февр.'!AR16:AS16,'[3]ПОНТОННЫЙ Март'!AR16:AS16,'[4]ПОНТОННЫЙ  Апр.'!AR16:AS16,'[5]ПОНТОННЫЙ Май'!AR16:AS16,'[6]ПОНТОННЫЙ Июнь'!AR16:AS16,'[7]ПОНТОННЫЙ  Июль'!AR16:AS16,'[8]ПОНТОННЫЙ  Авг.'!AR16:AS16,'[9]ПОНТОННЫЙ  Сент.'!AR16:AS16,'[10]ПОНТОННЫЙ  Окт.'!AR16:AS16,'[11]ПОНТОННЫЙ  Нояб.'!AR16:AS16,'[12]ПОНТОННЫЙ  Дек.'!AR16:AS16)</f>
        <v>0</v>
      </c>
      <c r="AT17" s="47"/>
      <c r="AU17" s="53">
        <f>SUM('[1]ПОНТОННЫЙ Янв.'!AT16:AU16,'[2]ПОНТОННЫЙ Февр.'!AT16:AU16,'[3]ПОНТОННЫЙ Март'!AT16:AU16,'[4]ПОНТОННЫЙ  Апр.'!AT16:AU16,'[5]ПОНТОННЫЙ Май'!AT16:AU16,'[6]ПОНТОННЫЙ Июнь'!AT16:AU16,'[7]ПОНТОННЫЙ  Июль'!AT16:AU16,'[8]ПОНТОННЫЙ  Авг.'!AT16:AU16,'[9]ПОНТОННЫЙ  Сент.'!AT16:AU16,'[10]ПОНТОННЫЙ  Окт.'!AT16:AU16,'[11]ПОНТОННЫЙ  Нояб.'!AT16:AU16,'[12]ПОНТОННЫЙ  Дек.'!AT16:AU16)</f>
        <v>0</v>
      </c>
      <c r="AV17" s="47"/>
      <c r="AW17" s="53">
        <f>SUM('[1]ПОНТОННЫЙ Янв.'!AV16:AW16,'[2]ПОНТОННЫЙ Февр.'!AV16:AW16,'[3]ПОНТОННЫЙ Март'!AV16:AW16,'[4]ПОНТОННЫЙ  Апр.'!AV16:AW16,'[5]ПОНТОННЫЙ Май'!AV16:AW16,'[6]ПОНТОННЫЙ Июнь'!AV16:AW16,'[7]ПОНТОННЫЙ  Июль'!AV16:AW16,'[8]ПОНТОННЫЙ  Авг.'!AV16:AW16,'[9]ПОНТОННЫЙ  Сент.'!AV16:AW16,'[10]ПОНТОННЫЙ  Окт.'!AV16:AW16,'[11]ПОНТОННЫЙ  Нояб.'!AV16:AW16,'[12]ПОНТОННЫЙ  Дек.'!AV16:AW16)</f>
        <v>0</v>
      </c>
      <c r="AX17" s="47"/>
      <c r="AY17" s="53">
        <f>SUM('[1]ПОНТОННЫЙ Янв.'!AX16:AY16,'[2]ПОНТОННЫЙ Февр.'!AX16:AY16,'[3]ПОНТОННЫЙ Март'!AX16:AY16,'[4]ПОНТОННЫЙ  Апр.'!AX16:AY16,'[5]ПОНТОННЫЙ Май'!AX16:AY16,'[6]ПОНТОННЫЙ Июнь'!AX16:AY16,'[7]ПОНТОННЫЙ  Июль'!AX16:AY16,'[8]ПОНТОННЫЙ  Авг.'!AX16:AY16,'[9]ПОНТОННЫЙ  Сент.'!AX16:AY16,'[10]ПОНТОННЫЙ  Окт.'!AX16:AY16,'[11]ПОНТОННЫЙ  Нояб.'!AX16:AY16,'[12]ПОНТОННЫЙ  Дек.'!AX16:AY16)</f>
        <v>0</v>
      </c>
      <c r="AZ17" s="47"/>
      <c r="BA17" s="53">
        <f>SUM('[1]ПОНТОННЫЙ Янв.'!AZ16:BA16,'[2]ПОНТОННЫЙ Февр.'!AZ16:BA16,'[3]ПОНТОННЫЙ Март'!AZ16:BA16,'[4]ПОНТОННЫЙ  Апр.'!AZ16:BA16,'[5]ПОНТОННЫЙ Май'!AZ16:BA16,'[6]ПОНТОННЫЙ Июнь'!AZ16:BA16,'[7]ПОНТОННЫЙ  Июль'!AZ16:BA16,'[8]ПОНТОННЫЙ  Авг.'!AZ16:BA16,'[9]ПОНТОННЫЙ  Сент.'!AZ16:BA16,'[10]ПОНТОННЫЙ  Окт.'!AZ16:BA16,'[11]ПОНТОННЫЙ  Нояб.'!AZ16:BA16,'[12]ПОНТОННЫЙ  Дек.'!AZ16:BA16)</f>
        <v>0</v>
      </c>
      <c r="BB17" s="47"/>
      <c r="BC17" s="53">
        <f>SUM('[1]ПОНТОННЫЙ Янв.'!BB16:BC16,'[2]ПОНТОННЫЙ Февр.'!BB16:BC16,'[3]ПОНТОННЫЙ Март'!BB16:BC16,'[4]ПОНТОННЫЙ  Апр.'!BB16:BC16,'[5]ПОНТОННЫЙ Май'!BB16:BC16,'[6]ПОНТОННЫЙ Июнь'!BB16:BC16,'[7]ПОНТОННЫЙ  Июль'!BB16:BC16,'[8]ПОНТОННЫЙ  Авг.'!BB16:BC16,'[9]ПОНТОННЫЙ  Сент.'!BB16:BC16,'[10]ПОНТОННЫЙ  Окт.'!BB16:BC16,'[11]ПОНТОННЫЙ  Нояб.'!BB16:BC16,'[12]ПОНТОННЫЙ  Дек.'!BB16:BC16)</f>
        <v>0</v>
      </c>
      <c r="BD17" s="47"/>
      <c r="BE17" s="53">
        <f>SUM('[1]ПОНТОННЫЙ Янв.'!BD16:BE16,'[2]ПОНТОННЫЙ Февр.'!BD16:BE16,'[3]ПОНТОННЫЙ Март'!BD16:BE16,'[4]ПОНТОННЫЙ  Апр.'!BD16:BE16,'[5]ПОНТОННЫЙ Май'!BD16:BE16,'[6]ПОНТОННЫЙ Июнь'!BD16:BE16,'[7]ПОНТОННЫЙ  Июль'!BD16:BE16,'[8]ПОНТОННЫЙ  Авг.'!BD16:BE16,'[9]ПОНТОННЫЙ  Сент.'!BD16:BE16,'[10]ПОНТОННЫЙ  Окт.'!BD16:BE16,'[11]ПОНТОННЫЙ  Нояб.'!BD16:BE16,'[12]ПОНТОННЫЙ  Дек.'!BD16:BE16)</f>
        <v>0</v>
      </c>
      <c r="BF17" s="47"/>
      <c r="BG17" s="53">
        <f>SUM('[1]ПОНТОННЫЙ Янв.'!BF16:BG16,'[2]ПОНТОННЫЙ Февр.'!BF16:BG16,'[3]ПОНТОННЫЙ Март'!BF16:BG16,'[4]ПОНТОННЫЙ  Апр.'!BF16:BG16,'[5]ПОНТОННЫЙ Май'!BF16:BG16,'[6]ПОНТОННЫЙ Июнь'!BF16:BG16,'[7]ПОНТОННЫЙ  Июль'!BF16:BG16,'[8]ПОНТОННЫЙ  Авг.'!BF16:BG16,'[9]ПОНТОННЫЙ  Сент.'!BF16:BG16,'[10]ПОНТОННЫЙ  Окт.'!BF16:BG16,'[11]ПОНТОННЫЙ  Нояб.'!BF16:BG16,'[12]ПОНТОННЫЙ  Дек.'!BF16:BG16)</f>
        <v>0</v>
      </c>
      <c r="BH17" s="47"/>
      <c r="BI17" s="53">
        <f>SUM('[1]ПОНТОННЫЙ Янв.'!BH16:BI16,'[2]ПОНТОННЫЙ Февр.'!BH16:BI16,'[3]ПОНТОННЫЙ Март'!BH16:BI16,'[4]ПОНТОННЫЙ  Апр.'!BH16:BI16,'[5]ПОНТОННЫЙ Май'!BH16:BI16,'[6]ПОНТОННЫЙ Июнь'!BH16:BI16,'[7]ПОНТОННЫЙ  Июль'!BH16:BI16,'[8]ПОНТОННЫЙ  Авг.'!BH16:BI16,'[9]ПОНТОННЫЙ  Сент.'!BH16:BI16,'[10]ПОНТОННЫЙ  Окт.'!BH16:BI16,'[11]ПОНТОННЫЙ  Нояб.'!BH16:BI16,'[12]ПОНТОННЫЙ  Дек.'!BH16:BI16)</f>
        <v>0</v>
      </c>
      <c r="BJ17" s="47"/>
      <c r="BK17" s="53">
        <f>SUM('[1]ПОНТОННЫЙ Янв.'!BJ16:BK16,'[2]ПОНТОННЫЙ Февр.'!BJ16:BK16,'[3]ПОНТОННЫЙ Март'!BJ16:BK16,'[4]ПОНТОННЫЙ  Апр.'!BJ16:BK16,'[5]ПОНТОННЫЙ Май'!BJ16:BK16,'[6]ПОНТОННЫЙ Июнь'!BJ16:BK16,'[7]ПОНТОННЫЙ  Июль'!BJ16:BK16,'[8]ПОНТОННЫЙ  Авг.'!BJ16:BK16,'[9]ПОНТОННЫЙ  Сент.'!BJ16:BK16,'[10]ПОНТОННЫЙ  Окт.'!BJ16:BK16,'[11]ПОНТОННЫЙ  Нояб.'!BJ16:BK16,'[12]ПОНТОННЫЙ  Дек.'!BJ16:BK16)</f>
        <v>0</v>
      </c>
      <c r="BL17" s="47"/>
      <c r="BM17" s="53">
        <f>SUM('[1]ПОНТОННЫЙ Янв.'!BL16:BM16,'[2]ПОНТОННЫЙ Февр.'!BL16:BM16,'[3]ПОНТОННЫЙ Март'!BL16:BM16,'[4]ПОНТОННЫЙ  Апр.'!BL16:BM16,'[5]ПОНТОННЫЙ Май'!BL16:BM16,'[6]ПОНТОННЫЙ Июнь'!BL16:BM16,'[7]ПОНТОННЫЙ  Июль'!BL16:BM16,'[8]ПОНТОННЫЙ  Авг.'!BL16:BM16,'[9]ПОНТОННЫЙ  Сент.'!BL16:BM16,'[10]ПОНТОННЫЙ  Окт.'!BL16:BM16,'[11]ПОНТОННЫЙ  Нояб.'!BL16:BM16,'[12]ПОНТОННЫЙ  Дек.'!BL16:BM16)</f>
        <v>0</v>
      </c>
      <c r="BN17" s="47"/>
      <c r="BO17" s="53">
        <f>SUM('[1]ПОНТОННЫЙ Янв.'!BN16:BO16,'[2]ПОНТОННЫЙ Февр.'!BN16:BO16,'[3]ПОНТОННЫЙ Март'!BN16:BO16,'[4]ПОНТОННЫЙ  Апр.'!BN16:BO16,'[5]ПОНТОННЫЙ Май'!BN16:BO16,'[6]ПОНТОННЫЙ Июнь'!BN16:BO16,'[7]ПОНТОННЫЙ  Июль'!BN16:BO16,'[8]ПОНТОННЫЙ  Авг.'!BN16:BO16,'[9]ПОНТОННЫЙ  Сент.'!BN16:BO16,'[10]ПОНТОННЫЙ  Окт.'!BN16:BO16,'[11]ПОНТОННЫЙ  Нояб.'!BN16:BO16,'[12]ПОНТОННЫЙ  Дек.'!BN16:BO16)</f>
        <v>0</v>
      </c>
      <c r="BP17" s="47"/>
      <c r="BQ17" s="53">
        <f>SUM('[1]ПОНТОННЫЙ Янв.'!BP16:BQ16,'[2]ПОНТОННЫЙ Февр.'!BP16:BQ16,'[3]ПОНТОННЫЙ Март'!BP16:BQ16,'[4]ПОНТОННЫЙ  Апр.'!BP16:BQ16,'[5]ПОНТОННЫЙ Май'!BP16:BQ16,'[6]ПОНТОННЫЙ Июнь'!BP16:BQ16,'[7]ПОНТОННЫЙ  Июль'!BP16:BQ16,'[8]ПОНТОННЫЙ  Авг.'!BP16:BQ16,'[9]ПОНТОННЫЙ  Сент.'!BP16:BQ16,'[10]ПОНТОННЫЙ  Окт.'!BP16:BQ16,'[11]ПОНТОННЫЙ  Нояб.'!BP16:BQ16,'[12]ПОНТОННЫЙ  Дек.'!BP16:BQ16)</f>
        <v>0</v>
      </c>
      <c r="BR17" s="47"/>
      <c r="BS17" s="53">
        <f>SUM('[1]ПОНТОННЫЙ Янв.'!BR16:BS16,'[2]ПОНТОННЫЙ Февр.'!BR16:BS16,'[3]ПОНТОННЫЙ Март'!BR16:BS16,'[4]ПОНТОННЫЙ  Апр.'!BR16:BS16,'[5]ПОНТОННЫЙ Май'!BR16:BS16,'[6]ПОНТОННЫЙ Июнь'!BR16:BS16,'[7]ПОНТОННЫЙ  Июль'!BR16:BS16,'[8]ПОНТОННЫЙ  Авг.'!BR16:BS16,'[9]ПОНТОННЫЙ  Сент.'!BR16:BS16,'[10]ПОНТОННЫЙ  Окт.'!BR16:BS16,'[11]ПОНТОННЫЙ  Нояб.'!BR16:BS16,'[12]ПОНТОННЫЙ  Дек.'!BR16:BS16)</f>
        <v>0</v>
      </c>
      <c r="BT17" s="47"/>
      <c r="BU17" s="53">
        <f>SUM('[1]ПОНТОННЫЙ Янв.'!BT16:BU16,'[2]ПОНТОННЫЙ Февр.'!BT16:BU16,'[3]ПОНТОННЫЙ Март'!BT16:BU16,'[4]ПОНТОННЫЙ  Апр.'!BT16:BU16,'[5]ПОНТОННЫЙ Май'!BT16:BU16,'[6]ПОНТОННЫЙ Июнь'!BT16:BU16,'[7]ПОНТОННЫЙ  Июль'!BT16:BU16,'[8]ПОНТОННЫЙ  Авг.'!BT16:BU16,'[9]ПОНТОННЫЙ  Сент.'!BT16:BU16,'[10]ПОНТОННЫЙ  Окт.'!BT16:BU16,'[11]ПОНТОННЫЙ  Нояб.'!BT16:BU16,'[12]ПОНТОННЫЙ  Дек.'!BT16:BU16)</f>
        <v>0</v>
      </c>
      <c r="BV17" s="47"/>
      <c r="BW17" s="53">
        <f>SUM('[1]ПОНТОННЫЙ Янв.'!BV16:BW16,'[2]ПОНТОННЫЙ Февр.'!BV16:BW16,'[3]ПОНТОННЫЙ Март'!BV16:BW16,'[4]ПОНТОННЫЙ  Апр.'!BV16:BW16,'[5]ПОНТОННЫЙ Май'!BV16:BW16,'[6]ПОНТОННЫЙ Июнь'!BV16:BW16,'[7]ПОНТОННЫЙ  Июль'!BV16:BW16,'[8]ПОНТОННЫЙ  Авг.'!BV16:BW16,'[9]ПОНТОННЫЙ  Сент.'!BV16:BW16,'[10]ПОНТОННЫЙ  Окт.'!BV16:BW16,'[11]ПОНТОННЫЙ  Нояб.'!BV16:BW16,'[12]ПОНТОННЫЙ  Дек.'!BV16:BW16)</f>
        <v>0</v>
      </c>
      <c r="BX17" s="47"/>
      <c r="BY17" s="53">
        <f>SUM('[1]ПОНТОННЫЙ Янв.'!BX16:BY16,'[2]ПОНТОННЫЙ Февр.'!BX16:BY16,'[3]ПОНТОННЫЙ Март'!BX16:BY16,'[4]ПОНТОННЫЙ  Апр.'!BX16:BY16,'[5]ПОНТОННЫЙ Май'!BX16:BY16,'[6]ПОНТОННЫЙ Июнь'!BX16:BY16,'[7]ПОНТОННЫЙ  Июль'!BX16:BY16,'[8]ПОНТОННЫЙ  Авг.'!BX16:BY16,'[9]ПОНТОННЫЙ  Сент.'!BX16:BY16,'[10]ПОНТОННЫЙ  Окт.'!BX16:BY16,'[11]ПОНТОННЫЙ  Нояб.'!BX16:BY16,'[12]ПОНТОННЫЙ  Дек.'!BX16:BY16)</f>
        <v>0</v>
      </c>
      <c r="BZ17" s="47"/>
      <c r="CA17" s="53">
        <f>SUM('[1]ПОНТОННЫЙ Янв.'!BZ16:CA16,'[2]ПОНТОННЫЙ Февр.'!BZ16:CA16,'[3]ПОНТОННЫЙ Март'!BZ16:CA16,'[4]ПОНТОННЫЙ  Апр.'!BZ16:CA16,'[5]ПОНТОННЫЙ Май'!BZ16:CA16,'[6]ПОНТОННЫЙ Июнь'!BZ16:CA16,'[7]ПОНТОННЫЙ  Июль'!BZ16:CA16,'[8]ПОНТОННЫЙ  Авг.'!BZ16:CA16,'[9]ПОНТОННЫЙ  Сент.'!BZ16:CA16,'[10]ПОНТОННЫЙ  Окт.'!BZ16:CA16,'[11]ПОНТОННЫЙ  Нояб.'!BZ16:CA16,'[12]ПОНТОННЫЙ  Дек.'!BZ16:CA16)</f>
        <v>47.225999999999999</v>
      </c>
      <c r="CB17" s="47"/>
      <c r="CC17" s="53">
        <f>SUM('[1]ПОНТОННЫЙ Янв.'!CB16:CC16,'[2]ПОНТОННЫЙ Февр.'!CB16:CC16,'[3]ПОНТОННЫЙ Март'!CB16:CC16,'[4]ПОНТОННЫЙ  Апр.'!CB16:CC16,'[5]ПОНТОННЫЙ Май'!CB16:CC16,'[6]ПОНТОННЫЙ Июнь'!CB16:CC16,'[7]ПОНТОННЫЙ  Июль'!CB16:CC16,'[8]ПОНТОННЫЙ  Авг.'!CB16:CC16,'[9]ПОНТОННЫЙ  Сент.'!CB16:CC16,'[10]ПОНТОННЫЙ  Окт.'!CB16:CC16,'[11]ПОНТОННЫЙ  Нояб.'!CB16:CC16,'[12]ПОНТОННЫЙ  Дек.'!CB16:CC16)</f>
        <v>0</v>
      </c>
      <c r="CD17" s="47"/>
      <c r="CE17" s="53">
        <f>SUM('[1]ПОНТОННЫЙ Янв.'!CD16:CE16,'[2]ПОНТОННЫЙ Февр.'!CD16:CE16,'[3]ПОНТОННЫЙ Март'!CD16:CE16,'[4]ПОНТОННЫЙ  Апр.'!CD16:CE16,'[5]ПОНТОННЫЙ Май'!CD16:CE16,'[6]ПОНТОННЫЙ Июнь'!CD16:CE16,'[7]ПОНТОННЫЙ  Июль'!CD16:CE16,'[8]ПОНТОННЫЙ  Авг.'!CD16:CE16,'[9]ПОНТОННЫЙ  Сент.'!CD16:CE16,'[10]ПОНТОННЫЙ  Окт.'!CD16:CE16,'[11]ПОНТОННЫЙ  Нояб.'!CD16:CE16,'[12]ПОНТОННЫЙ  Дек.'!CD16:CE16)</f>
        <v>0</v>
      </c>
      <c r="CF17" s="47"/>
      <c r="CG17" s="53">
        <f>SUM('[1]ПОНТОННЫЙ Янв.'!CF16:CG16,'[2]ПОНТОННЫЙ Февр.'!CF16:CG16,'[3]ПОНТОННЫЙ Март'!CF16:CG16,'[4]ПОНТОННЫЙ  Апр.'!CF16:CG16,'[5]ПОНТОННЫЙ Май'!CF16:CG16,'[6]ПОНТОННЫЙ Июнь'!CF16:CG16,'[7]ПОНТОННЫЙ  Июль'!CF16:CG16,'[8]ПОНТОННЫЙ  Авг.'!CF16:CG16,'[9]ПОНТОННЫЙ  Сент.'!CF16:CG16,'[10]ПОНТОННЫЙ  Окт.'!CF16:CG16,'[11]ПОНТОННЫЙ  Нояб.'!CF16:CG16,'[12]ПОНТОННЫЙ  Дек.'!CF16:CG16)</f>
        <v>0</v>
      </c>
      <c r="CH17" s="47"/>
      <c r="CI17" s="53">
        <f>SUM('[1]ПОНТОННЫЙ Янв.'!CH16:CI16,'[2]ПОНТОННЫЙ Февр.'!CH16:CI16,'[3]ПОНТОННЫЙ Март'!CH16:CI16,'[4]ПОНТОННЫЙ  Апр.'!CH16:CI16,'[5]ПОНТОННЫЙ Май'!CH16:CI16,'[6]ПОНТОННЫЙ Июнь'!CH16:CI16,'[7]ПОНТОННЫЙ  Июль'!CH16:CI16,'[8]ПОНТОННЫЙ  Авг.'!CH16:CI16,'[9]ПОНТОННЫЙ  Сент.'!CH16:CI16,'[10]ПОНТОННЫЙ  Окт.'!CH16:CI16,'[11]ПОНТОННЫЙ  Нояб.'!CH16:CI16,'[12]ПОНТОННЫЙ  Дек.'!CH16:CI16)</f>
        <v>0</v>
      </c>
      <c r="CJ17" s="47"/>
      <c r="CK17" s="53">
        <f>SUM('[1]ПОНТОННЫЙ Янв.'!CJ16:CK16,'[2]ПОНТОННЫЙ Февр.'!CJ16:CK16,'[3]ПОНТОННЫЙ Март'!CJ16:CK16,'[4]ПОНТОННЫЙ  Апр.'!CJ16:CK16,'[5]ПОНТОННЫЙ Май'!CJ16:CK16,'[6]ПОНТОННЫЙ Июнь'!CJ16:CK16,'[7]ПОНТОННЫЙ  Июль'!CJ16:CK16,'[8]ПОНТОННЫЙ  Авг.'!CJ16:CK16,'[9]ПОНТОННЫЙ  Сент.'!CJ16:CK16,'[10]ПОНТОННЫЙ  Окт.'!CJ16:CK16,'[11]ПОНТОННЫЙ  Нояб.'!CJ16:CK16,'[12]ПОНТОННЫЙ  Дек.'!CJ16:CK16)</f>
        <v>0</v>
      </c>
      <c r="CL17" s="47"/>
      <c r="CM17" s="53">
        <f>SUM('[1]ПОНТОННЫЙ Янв.'!CL16:CM16,'[2]ПОНТОННЫЙ Февр.'!CL16:CM16,'[3]ПОНТОННЫЙ Март'!CL16:CM16,'[4]ПОНТОННЫЙ  Апр.'!CL16:CM16,'[5]ПОНТОННЫЙ Май'!CL16:CM16,'[6]ПОНТОННЫЙ Июнь'!CL16:CM16,'[7]ПОНТОННЫЙ  Июль'!CL16:CM16,'[8]ПОНТОННЫЙ  Авг.'!CL16:CM16,'[9]ПОНТОННЫЙ  Сент.'!CL16:CM16,'[10]ПОНТОННЫЙ  Окт.'!CL16:CM16,'[11]ПОНТОННЫЙ  Нояб.'!CL16:CM16,'[12]ПОНТОННЫЙ  Дек.'!CL16:CM16)</f>
        <v>0</v>
      </c>
      <c r="CN17" s="47"/>
      <c r="CO17" s="53">
        <f>SUM('[1]ПОНТОННЫЙ Янв.'!CN16:CO16,'[2]ПОНТОННЫЙ Февр.'!CN16:CO16,'[3]ПОНТОННЫЙ Март'!CN16:CO16,'[4]ПОНТОННЫЙ  Апр.'!CN16:CO16,'[5]ПОНТОННЫЙ Май'!CN16:CO16,'[6]ПОНТОННЫЙ Июнь'!CN16:CO16,'[7]ПОНТОННЫЙ  Июль'!CN16:CO16,'[8]ПОНТОННЫЙ  Авг.'!CN16:CO16,'[9]ПОНТОННЫЙ  Сент.'!CN16:CO16,'[10]ПОНТОННЫЙ  Окт.'!CN16:CO16,'[11]ПОНТОННЫЙ  Нояб.'!CN16:CO16,'[12]ПОНТОННЫЙ  Дек.'!CN16:CO16)</f>
        <v>0</v>
      </c>
      <c r="CQ17" s="93"/>
    </row>
    <row r="18" spans="1:95" ht="15.95" customHeight="1" x14ac:dyDescent="0.25">
      <c r="A18" s="201"/>
      <c r="B18" s="233"/>
      <c r="C18" s="23" t="s">
        <v>5</v>
      </c>
      <c r="D18" s="47"/>
      <c r="E18" s="53">
        <f>SUM('[1]ПОНТОННЫЙ Янв.'!D17:E17,'[2]ПОНТОННЫЙ Февр.'!D17:E17,'[3]ПОНТОННЫЙ Март'!D17:E17,'[4]ПОНТОННЫЙ  Апр.'!D17:E17,'[5]ПОНТОННЫЙ Май'!D17:E17,'[6]ПОНТОННЫЙ Июнь'!D17:E17,'[7]ПОНТОННЫЙ  Июль'!D17:E17,'[8]ПОНТОННЫЙ  Авг.'!D17:E17,'[9]ПОНТОННЫЙ  Сент.'!D17:E17,'[10]ПОНТОННЫЙ  Окт.'!D17:E17,'[11]ПОНТОННЫЙ  Нояб.'!D17:E17,'[12]ПОНТОННЫЙ  Дек.'!D17:E17)</f>
        <v>0</v>
      </c>
      <c r="F18" s="47"/>
      <c r="G18" s="53">
        <f>SUM('[1]ПОНТОННЫЙ Янв.'!F17:G17,'[2]ПОНТОННЫЙ Февр.'!F17:G17,'[3]ПОНТОННЫЙ Март'!F17:G17,'[4]ПОНТОННЫЙ  Апр.'!F17:G17,'[5]ПОНТОННЫЙ Май'!F17:G17,'[6]ПОНТОННЫЙ Июнь'!F17:G17,'[7]ПОНТОННЫЙ  Июль'!F17:G17,'[8]ПОНТОННЫЙ  Авг.'!F17:G17,'[9]ПОНТОННЫЙ  Сент.'!F17:G17,'[10]ПОНТОННЫЙ  Окт.'!F17:G17,'[11]ПОНТОННЫЙ  Нояб.'!F17:G17,'[12]ПОНТОННЫЙ  Дек.'!F17:G17)</f>
        <v>0</v>
      </c>
      <c r="H18" s="47"/>
      <c r="I18" s="53">
        <f>SUM('[1]ПОНТОННЫЙ Янв.'!H17:I17,'[2]ПОНТОННЫЙ Февр.'!H17:I17,'[3]ПОНТОННЫЙ Март'!H17:I17,'[4]ПОНТОННЫЙ  Апр.'!H17:I17,'[5]ПОНТОННЫЙ Май'!H17:I17,'[6]ПОНТОННЫЙ Июнь'!H17:I17,'[7]ПОНТОННЫЙ  Июль'!H17:I17,'[8]ПОНТОННЫЙ  Авг.'!H17:I17,'[9]ПОНТОННЫЙ  Сент.'!H17:I17,'[10]ПОНТОННЫЙ  Окт.'!H17:I17,'[11]ПОНТОННЫЙ  Нояб.'!H17:I17,'[12]ПОНТОННЫЙ  Дек.'!H17:I17)</f>
        <v>0</v>
      </c>
      <c r="J18" s="47"/>
      <c r="K18" s="53">
        <f>SUM('[1]ПОНТОННЫЙ Янв.'!J17:K17,'[2]ПОНТОННЫЙ Февр.'!J17:K17,'[3]ПОНТОННЫЙ Март'!J17:K17,'[4]ПОНТОННЫЙ  Апр.'!J17:K17,'[5]ПОНТОННЫЙ Май'!J17:K17,'[6]ПОНТОННЫЙ Июнь'!J17:K17,'[7]ПОНТОННЫЙ  Июль'!J17:K17,'[8]ПОНТОННЫЙ  Авг.'!J17:K17,'[9]ПОНТОННЫЙ  Сент.'!J17:K17,'[10]ПОНТОННЫЙ  Окт.'!J17:K17,'[11]ПОНТОННЫЙ  Нояб.'!J17:K17,'[12]ПОНТОННЫЙ  Дек.'!J17:K17)</f>
        <v>0</v>
      </c>
      <c r="L18" s="47"/>
      <c r="M18" s="53">
        <f>SUM('[1]ПОНТОННЫЙ Янв.'!L17:M17,'[2]ПОНТОННЫЙ Февр.'!L17:M17,'[3]ПОНТОННЫЙ Март'!L17:M17,'[4]ПОНТОННЫЙ  Апр.'!L17:M17,'[5]ПОНТОННЫЙ Май'!L17:M17,'[6]ПОНТОННЫЙ Июнь'!L17:M17,'[7]ПОНТОННЫЙ  Июль'!L17:M17,'[8]ПОНТОННЫЙ  Авг.'!L17:M17,'[9]ПОНТОННЫЙ  Сент.'!L17:M17,'[10]ПОНТОННЫЙ  Окт.'!L17:M17,'[11]ПОНТОННЫЙ  Нояб.'!L17:M17,'[12]ПОНТОННЫЙ  Дек.'!L17:M17)</f>
        <v>0</v>
      </c>
      <c r="N18" s="47"/>
      <c r="O18" s="53">
        <f>SUM('[1]ПОНТОННЫЙ Янв.'!N17:O17,'[2]ПОНТОННЫЙ Февр.'!N17:O17,'[3]ПОНТОННЫЙ Март'!N17:O17,'[4]ПОНТОННЫЙ  Апр.'!N17:O17,'[5]ПОНТОННЫЙ Май'!N17:O17,'[6]ПОНТОННЫЙ Июнь'!N17:O17,'[7]ПОНТОННЫЙ  Июль'!N17:O17,'[8]ПОНТОННЫЙ  Авг.'!N17:O17,'[9]ПОНТОННЫЙ  Сент.'!N17:O17,'[10]ПОНТОННЫЙ  Окт.'!N17:O17,'[11]ПОНТОННЫЙ  Нояб.'!N17:O17,'[12]ПОНТОННЫЙ  Дек.'!N17:O17)</f>
        <v>0</v>
      </c>
      <c r="P18" s="47"/>
      <c r="Q18" s="53">
        <f>SUM('[1]ПОНТОННЫЙ Янв.'!P17:Q17,'[2]ПОНТОННЫЙ Февр.'!P17:Q17,'[3]ПОНТОННЫЙ Март'!P17:Q17,'[4]ПОНТОННЫЙ  Апр.'!P17:Q17,'[5]ПОНТОННЫЙ Май'!P17:Q17,'[6]ПОНТОННЫЙ Июнь'!P17:Q17,'[7]ПОНТОННЫЙ  Июль'!P17:Q17,'[8]ПОНТОННЫЙ  Авг.'!P17:Q17,'[9]ПОНТОННЫЙ  Сент.'!P17:Q17,'[10]ПОНТОННЫЙ  Окт.'!P17:Q17,'[11]ПОНТОННЫЙ  Нояб.'!P17:Q17,'[12]ПОНТОННЫЙ  Дек.'!P17:Q17)</f>
        <v>0</v>
      </c>
      <c r="R18" s="47"/>
      <c r="S18" s="53">
        <f>SUM('[1]ПОНТОННЫЙ Янв.'!R17:S17,'[2]ПОНТОННЫЙ Февр.'!R17:S17,'[3]ПОНТОННЫЙ Март'!R17:S17,'[4]ПОНТОННЫЙ  Апр.'!R17:S17,'[5]ПОНТОННЫЙ Май'!R17:S17,'[6]ПОНТОННЫЙ Июнь'!R17:S17,'[7]ПОНТОННЫЙ  Июль'!R17:S17,'[8]ПОНТОННЫЙ  Авг.'!R17:S17,'[9]ПОНТОННЫЙ  Сент.'!R17:S17,'[10]ПОНТОННЫЙ  Окт.'!R17:S17,'[11]ПОНТОННЫЙ  Нояб.'!R17:S17,'[12]ПОНТОННЫЙ  Дек.'!R17:S17)</f>
        <v>0</v>
      </c>
      <c r="T18" s="47"/>
      <c r="U18" s="53">
        <f>SUM('[1]ПОНТОННЫЙ Янв.'!T17:U17,'[2]ПОНТОННЫЙ Февр.'!T17:U17,'[3]ПОНТОННЫЙ Март'!T17:U17,'[4]ПОНТОННЫЙ  Апр.'!T17:U17,'[5]ПОНТОННЫЙ Май'!T17:U17,'[6]ПОНТОННЫЙ Июнь'!T17:U17,'[7]ПОНТОННЫЙ  Июль'!T17:U17,'[8]ПОНТОННЫЙ  Авг.'!T17:U17,'[9]ПОНТОННЫЙ  Сент.'!T17:U17,'[10]ПОНТОННЫЙ  Окт.'!T17:U17,'[11]ПОНТОННЫЙ  Нояб.'!T17:U17,'[12]ПОНТОННЫЙ  Дек.'!T17:U17)</f>
        <v>0</v>
      </c>
      <c r="V18" s="47"/>
      <c r="W18" s="53">
        <f>SUM('[1]ПОНТОННЫЙ Янв.'!V17:W17,'[2]ПОНТОННЫЙ Февр.'!V17:W17,'[3]ПОНТОННЫЙ Март'!V17:W17,'[4]ПОНТОННЫЙ  Апр.'!V17:W17,'[5]ПОНТОННЫЙ Май'!V17:W17,'[6]ПОНТОННЫЙ Июнь'!V17:W17,'[7]ПОНТОННЫЙ  Июль'!V17:W17,'[8]ПОНТОННЫЙ  Авг.'!V17:W17,'[9]ПОНТОННЫЙ  Сент.'!V17:W17,'[10]ПОНТОННЫЙ  Окт.'!V17:W17,'[11]ПОНТОННЫЙ  Нояб.'!V17:W17,'[12]ПОНТОННЫЙ  Дек.'!V17:W17)</f>
        <v>0</v>
      </c>
      <c r="X18" s="47"/>
      <c r="Y18" s="53">
        <f>SUM('[1]ПОНТОННЫЙ Янв.'!X17:Y17,'[2]ПОНТОННЫЙ Февр.'!X17:Y17,'[3]ПОНТОННЫЙ Март'!X17:Y17,'[4]ПОНТОННЫЙ  Апр.'!X17:Y17,'[5]ПОНТОННЫЙ Май'!X17:Y17,'[6]ПОНТОННЫЙ Июнь'!X17:Y17,'[7]ПОНТОННЫЙ  Июль'!X17:Y17,'[8]ПОНТОННЫЙ  Авг.'!X17:Y17,'[9]ПОНТОННЫЙ  Сент.'!X17:Y17,'[10]ПОНТОННЫЙ  Окт.'!X17:Y17,'[11]ПОНТОННЫЙ  Нояб.'!X17:Y17,'[12]ПОНТОННЫЙ  Дек.'!X17:Y17)</f>
        <v>0</v>
      </c>
      <c r="Z18" s="47"/>
      <c r="AA18" s="53">
        <f>SUM('[1]ПОНТОННЫЙ Янв.'!Z17:AA17,'[2]ПОНТОННЫЙ Февр.'!Z17:AA17,'[3]ПОНТОННЫЙ Март'!Z17:AA17,'[4]ПОНТОННЫЙ  Апр.'!Z17:AA17,'[5]ПОНТОННЫЙ Май'!Z17:AA17,'[6]ПОНТОННЫЙ Июнь'!Z17:AA17,'[7]ПОНТОННЫЙ  Июль'!Z17:AA17,'[8]ПОНТОННЫЙ  Авг.'!Z17:AA17,'[9]ПОНТОННЫЙ  Сент.'!Z17:AA17,'[10]ПОНТОННЫЙ  Окт.'!Z17:AA17,'[11]ПОНТОННЫЙ  Нояб.'!Z17:AA17,'[12]ПОНТОННЫЙ  Дек.'!Z17:AA17)</f>
        <v>0</v>
      </c>
      <c r="AB18" s="47"/>
      <c r="AC18" s="53">
        <f>SUM('[1]ПОНТОННЫЙ Янв.'!AB17:AC17,'[2]ПОНТОННЫЙ Февр.'!AB17:AC17,'[3]ПОНТОННЫЙ Март'!AB17:AC17,'[4]ПОНТОННЫЙ  Апр.'!AB17:AC17,'[5]ПОНТОННЫЙ Май'!AB17:AC17,'[6]ПОНТОННЫЙ Июнь'!AB17:AC17,'[7]ПОНТОННЫЙ  Июль'!AB17:AC17,'[8]ПОНТОННЫЙ  Авг.'!AB17:AC17,'[9]ПОНТОННЫЙ  Сент.'!AB17:AC17,'[10]ПОНТОННЫЙ  Окт.'!AB17:AC17,'[11]ПОНТОННЫЙ  Нояб.'!AB17:AC17,'[12]ПОНТОННЫЙ  Дек.'!AB17:AC17)</f>
        <v>0</v>
      </c>
      <c r="AD18" s="47"/>
      <c r="AE18" s="53">
        <f>SUM('[1]ПОНТОННЫЙ Янв.'!AD17:AE17,'[2]ПОНТОННЫЙ Февр.'!AD17:AE17,'[3]ПОНТОННЫЙ Март'!AD17:AE17,'[4]ПОНТОННЫЙ  Апр.'!AD17:AE17,'[5]ПОНТОННЫЙ Май'!AD17:AE17,'[6]ПОНТОННЫЙ Июнь'!AD17:AE17,'[7]ПОНТОННЫЙ  Июль'!AD17:AE17,'[8]ПОНТОННЫЙ  Авг.'!AD17:AE17,'[9]ПОНТОННЫЙ  Сент.'!AD17:AE17,'[10]ПОНТОННЫЙ  Окт.'!AD17:AE17,'[11]ПОНТОННЫЙ  Нояб.'!AD17:AE17,'[12]ПОНТОННЫЙ  Дек.'!AD17:AE17)</f>
        <v>0</v>
      </c>
      <c r="AF18" s="47"/>
      <c r="AG18" s="53">
        <f>SUM('[1]ПОНТОННЫЙ Янв.'!AF17:AG17,'[2]ПОНТОННЫЙ Февр.'!AF17:AG17,'[3]ПОНТОННЫЙ Март'!AF17:AG17,'[4]ПОНТОННЫЙ  Апр.'!AF17:AG17,'[5]ПОНТОННЫЙ Май'!AF17:AG17,'[6]ПОНТОННЫЙ Июнь'!AF17:AG17,'[7]ПОНТОННЫЙ  Июль'!AF17:AG17,'[8]ПОНТОННЫЙ  Авг.'!AF17:AG17,'[9]ПОНТОННЫЙ  Сент.'!AF17:AG17,'[10]ПОНТОННЫЙ  Окт.'!AF17:AG17,'[11]ПОНТОННЫЙ  Нояб.'!AF17:AG17,'[12]ПОНТОННЫЙ  Дек.'!AF17:AG17)</f>
        <v>0</v>
      </c>
      <c r="AH18" s="47"/>
      <c r="AI18" s="53">
        <f>SUM('[1]ПОНТОННЫЙ Янв.'!AH17:AI17,'[2]ПОНТОННЫЙ Февр.'!AH17:AI17,'[3]ПОНТОННЫЙ Март'!AH17:AI17,'[4]ПОНТОННЫЙ  Апр.'!AH17:AI17,'[5]ПОНТОННЫЙ Май'!AH17:AI17,'[6]ПОНТОННЫЙ Июнь'!AH17:AI17,'[7]ПОНТОННЫЙ  Июль'!AH17:AI17,'[8]ПОНТОННЫЙ  Авг.'!AH17:AI17,'[9]ПОНТОННЫЙ  Сент.'!AH17:AI17,'[10]ПОНТОННЫЙ  Окт.'!AH17:AI17,'[11]ПОНТОННЫЙ  Нояб.'!AH17:AI17,'[12]ПОНТОННЫЙ  Дек.'!AH17:AI17)</f>
        <v>0</v>
      </c>
      <c r="AJ18" s="47"/>
      <c r="AK18" s="53">
        <f>SUM('[1]ПОНТОННЫЙ Янв.'!AJ17:AK17,'[2]ПОНТОННЫЙ Февр.'!AJ17:AK17,'[3]ПОНТОННЫЙ Март'!AJ17:AK17,'[4]ПОНТОННЫЙ  Апр.'!AJ17:AK17,'[5]ПОНТОННЫЙ Май'!AJ17:AK17,'[6]ПОНТОННЫЙ Июнь'!AJ17:AK17,'[7]ПОНТОННЫЙ  Июль'!AJ17:AK17,'[8]ПОНТОННЫЙ  Авг.'!AJ17:AK17,'[9]ПОНТОННЫЙ  Сент.'!AJ17:AK17,'[10]ПОНТОННЫЙ  Окт.'!AJ17:AK17,'[11]ПОНТОННЫЙ  Нояб.'!AJ17:AK17,'[12]ПОНТОННЫЙ  Дек.'!AJ17:AK17)</f>
        <v>0</v>
      </c>
      <c r="AL18" s="47"/>
      <c r="AM18" s="53">
        <f>SUM('[1]ПОНТОННЫЙ Янв.'!AL17:AM17,'[2]ПОНТОННЫЙ Февр.'!AL17:AM17,'[3]ПОНТОННЫЙ Март'!AL17:AM17,'[4]ПОНТОННЫЙ  Апр.'!AL17:AM17,'[5]ПОНТОННЫЙ Май'!AL17:AM17,'[6]ПОНТОННЫЙ Июнь'!AL17:AM17,'[7]ПОНТОННЫЙ  Июль'!AL17:AM17,'[8]ПОНТОННЫЙ  Авг.'!AL17:AM17,'[9]ПОНТОННЫЙ  Сент.'!AL17:AM17,'[10]ПОНТОННЫЙ  Окт.'!AL17:AM17,'[11]ПОНТОННЫЙ  Нояб.'!AL17:AM17,'[12]ПОНТОННЫЙ  Дек.'!AL17:AM17)</f>
        <v>0</v>
      </c>
      <c r="AN18" s="47"/>
      <c r="AO18" s="53">
        <f>SUM('[1]ПОНТОННЫЙ Янв.'!AN17:AO17,'[2]ПОНТОННЫЙ Февр.'!AN17:AO17,'[3]ПОНТОННЫЙ Март'!AN17:AO17,'[4]ПОНТОННЫЙ  Апр.'!AN17:AO17,'[5]ПОНТОННЫЙ Май'!AN17:AO17,'[6]ПОНТОННЫЙ Июнь'!AN17:AO17,'[7]ПОНТОННЫЙ  Июль'!AN17:AO17,'[8]ПОНТОННЫЙ  Авг.'!AN17:AO17,'[9]ПОНТОННЫЙ  Сент.'!AN17:AO17,'[10]ПОНТОННЫЙ  Окт.'!AN17:AO17,'[11]ПОНТОННЫЙ  Нояб.'!AN17:AO17,'[12]ПОНТОННЫЙ  Дек.'!AN17:AO17)</f>
        <v>0</v>
      </c>
      <c r="AP18" s="47"/>
      <c r="AQ18" s="53">
        <f>SUM('[1]ПОНТОННЫЙ Янв.'!AP17:AQ17,'[2]ПОНТОННЫЙ Февр.'!AP17:AQ17,'[3]ПОНТОННЫЙ Март'!AP17:AQ17,'[4]ПОНТОННЫЙ  Апр.'!AP17:AQ17,'[5]ПОНТОННЫЙ Май'!AP17:AQ17,'[6]ПОНТОННЫЙ Июнь'!AP17:AQ17,'[7]ПОНТОННЫЙ  Июль'!AP17:AQ17,'[8]ПОНТОННЫЙ  Авг.'!AP17:AQ17,'[9]ПОНТОННЫЙ  Сент.'!AP17:AQ17,'[10]ПОНТОННЫЙ  Окт.'!AP17:AQ17,'[11]ПОНТОННЫЙ  Нояб.'!AP17:AQ17,'[12]ПОНТОННЫЙ  Дек.'!AP17:AQ17)</f>
        <v>0</v>
      </c>
      <c r="AR18" s="47"/>
      <c r="AS18" s="53">
        <f>SUM('[1]ПОНТОННЫЙ Янв.'!AR17:AS17,'[2]ПОНТОННЫЙ Февр.'!AR17:AS17,'[3]ПОНТОННЫЙ Март'!AR17:AS17,'[4]ПОНТОННЫЙ  Апр.'!AR17:AS17,'[5]ПОНТОННЫЙ Май'!AR17:AS17,'[6]ПОНТОННЫЙ Июнь'!AR17:AS17,'[7]ПОНТОННЫЙ  Июль'!AR17:AS17,'[8]ПОНТОННЫЙ  Авг.'!AR17:AS17,'[9]ПОНТОННЫЙ  Сент.'!AR17:AS17,'[10]ПОНТОННЫЙ  Окт.'!AR17:AS17,'[11]ПОНТОННЫЙ  Нояб.'!AR17:AS17,'[12]ПОНТОННЫЙ  Дек.'!AR17:AS17)</f>
        <v>0</v>
      </c>
      <c r="AT18" s="47"/>
      <c r="AU18" s="53">
        <f>SUM('[1]ПОНТОННЫЙ Янв.'!AT17:AU17,'[2]ПОНТОННЫЙ Февр.'!AT17:AU17,'[3]ПОНТОННЫЙ Март'!AT17:AU17,'[4]ПОНТОННЫЙ  Апр.'!AT17:AU17,'[5]ПОНТОННЫЙ Май'!AT17:AU17,'[6]ПОНТОННЫЙ Июнь'!AT17:AU17,'[7]ПОНТОННЫЙ  Июль'!AT17:AU17,'[8]ПОНТОННЫЙ  Авг.'!AT17:AU17,'[9]ПОНТОННЫЙ  Сент.'!AT17:AU17,'[10]ПОНТОННЫЙ  Окт.'!AT17:AU17,'[11]ПОНТОННЫЙ  Нояб.'!AT17:AU17,'[12]ПОНТОННЫЙ  Дек.'!AT17:AU17)</f>
        <v>0</v>
      </c>
      <c r="AV18" s="47"/>
      <c r="AW18" s="53">
        <f>SUM('[1]ПОНТОННЫЙ Янв.'!AV17:AW17,'[2]ПОНТОННЫЙ Февр.'!AV17:AW17,'[3]ПОНТОННЫЙ Март'!AV17:AW17,'[4]ПОНТОННЫЙ  Апр.'!AV17:AW17,'[5]ПОНТОННЫЙ Май'!AV17:AW17,'[6]ПОНТОННЫЙ Июнь'!AV17:AW17,'[7]ПОНТОННЫЙ  Июль'!AV17:AW17,'[8]ПОНТОННЫЙ  Авг.'!AV17:AW17,'[9]ПОНТОННЫЙ  Сент.'!AV17:AW17,'[10]ПОНТОННЫЙ  Окт.'!AV17:AW17,'[11]ПОНТОННЫЙ  Нояб.'!AV17:AW17,'[12]ПОНТОННЫЙ  Дек.'!AV17:AW17)</f>
        <v>0</v>
      </c>
      <c r="AX18" s="47"/>
      <c r="AY18" s="53">
        <f>SUM('[1]ПОНТОННЫЙ Янв.'!AX17:AY17,'[2]ПОНТОННЫЙ Февр.'!AX17:AY17,'[3]ПОНТОННЫЙ Март'!AX17:AY17,'[4]ПОНТОННЫЙ  Апр.'!AX17:AY17,'[5]ПОНТОННЫЙ Май'!AX17:AY17,'[6]ПОНТОННЫЙ Июнь'!AX17:AY17,'[7]ПОНТОННЫЙ  Июль'!AX17:AY17,'[8]ПОНТОННЫЙ  Авг.'!AX17:AY17,'[9]ПОНТОННЫЙ  Сент.'!AX17:AY17,'[10]ПОНТОННЫЙ  Окт.'!AX17:AY17,'[11]ПОНТОННЫЙ  Нояб.'!AX17:AY17,'[12]ПОНТОННЫЙ  Дек.'!AX17:AY17)</f>
        <v>0</v>
      </c>
      <c r="AZ18" s="47"/>
      <c r="BA18" s="53">
        <f>SUM('[1]ПОНТОННЫЙ Янв.'!AZ17:BA17,'[2]ПОНТОННЫЙ Февр.'!AZ17:BA17,'[3]ПОНТОННЫЙ Март'!AZ17:BA17,'[4]ПОНТОННЫЙ  Апр.'!AZ17:BA17,'[5]ПОНТОННЫЙ Май'!AZ17:BA17,'[6]ПОНТОННЫЙ Июнь'!AZ17:BA17,'[7]ПОНТОННЫЙ  Июль'!AZ17:BA17,'[8]ПОНТОННЫЙ  Авг.'!AZ17:BA17,'[9]ПОНТОННЫЙ  Сент.'!AZ17:BA17,'[10]ПОНТОННЫЙ  Окт.'!AZ17:BA17,'[11]ПОНТОННЫЙ  Нояб.'!AZ17:BA17,'[12]ПОНТОННЫЙ  Дек.'!AZ17:BA17)</f>
        <v>0</v>
      </c>
      <c r="BB18" s="47"/>
      <c r="BC18" s="53">
        <f>SUM('[1]ПОНТОННЫЙ Янв.'!BB17:BC17,'[2]ПОНТОННЫЙ Февр.'!BB17:BC17,'[3]ПОНТОННЫЙ Март'!BB17:BC17,'[4]ПОНТОННЫЙ  Апр.'!BB17:BC17,'[5]ПОНТОННЫЙ Май'!BB17:BC17,'[6]ПОНТОННЫЙ Июнь'!BB17:BC17,'[7]ПОНТОННЫЙ  Июль'!BB17:BC17,'[8]ПОНТОННЫЙ  Авг.'!BB17:BC17,'[9]ПОНТОННЫЙ  Сент.'!BB17:BC17,'[10]ПОНТОННЫЙ  Окт.'!BB17:BC17,'[11]ПОНТОННЫЙ  Нояб.'!BB17:BC17,'[12]ПОНТОННЫЙ  Дек.'!BB17:BC17)</f>
        <v>0</v>
      </c>
      <c r="BD18" s="47"/>
      <c r="BE18" s="53">
        <f>SUM('[1]ПОНТОННЫЙ Янв.'!BD17:BE17,'[2]ПОНТОННЫЙ Февр.'!BD17:BE17,'[3]ПОНТОННЫЙ Март'!BD17:BE17,'[4]ПОНТОННЫЙ  Апр.'!BD17:BE17,'[5]ПОНТОННЫЙ Май'!BD17:BE17,'[6]ПОНТОННЫЙ Июнь'!BD17:BE17,'[7]ПОНТОННЫЙ  Июль'!BD17:BE17,'[8]ПОНТОННЫЙ  Авг.'!BD17:BE17,'[9]ПОНТОННЫЙ  Сент.'!BD17:BE17,'[10]ПОНТОННЫЙ  Окт.'!BD17:BE17,'[11]ПОНТОННЫЙ  Нояб.'!BD17:BE17,'[12]ПОНТОННЫЙ  Дек.'!BD17:BE17)</f>
        <v>0</v>
      </c>
      <c r="BF18" s="47"/>
      <c r="BG18" s="53">
        <f>SUM('[1]ПОНТОННЫЙ Янв.'!BF17:BG17,'[2]ПОНТОННЫЙ Февр.'!BF17:BG17,'[3]ПОНТОННЫЙ Март'!BF17:BG17,'[4]ПОНТОННЫЙ  Апр.'!BF17:BG17,'[5]ПОНТОННЫЙ Май'!BF17:BG17,'[6]ПОНТОННЫЙ Июнь'!BF17:BG17,'[7]ПОНТОННЫЙ  Июль'!BF17:BG17,'[8]ПОНТОННЫЙ  Авг.'!BF17:BG17,'[9]ПОНТОННЫЙ  Сент.'!BF17:BG17,'[10]ПОНТОННЫЙ  Окт.'!BF17:BG17,'[11]ПОНТОННЫЙ  Нояб.'!BF17:BG17,'[12]ПОНТОННЫЙ  Дек.'!BF17:BG17)</f>
        <v>0</v>
      </c>
      <c r="BH18" s="47"/>
      <c r="BI18" s="53">
        <f>SUM('[1]ПОНТОННЫЙ Янв.'!BH17:BI17,'[2]ПОНТОННЫЙ Февр.'!BH17:BI17,'[3]ПОНТОННЫЙ Март'!BH17:BI17,'[4]ПОНТОННЫЙ  Апр.'!BH17:BI17,'[5]ПОНТОННЫЙ Май'!BH17:BI17,'[6]ПОНТОННЫЙ Июнь'!BH17:BI17,'[7]ПОНТОННЫЙ  Июль'!BH17:BI17,'[8]ПОНТОННЫЙ  Авг.'!BH17:BI17,'[9]ПОНТОННЫЙ  Сент.'!BH17:BI17,'[10]ПОНТОННЫЙ  Окт.'!BH17:BI17,'[11]ПОНТОННЫЙ  Нояб.'!BH17:BI17,'[12]ПОНТОННЫЙ  Дек.'!BH17:BI17)</f>
        <v>0</v>
      </c>
      <c r="BJ18" s="47"/>
      <c r="BK18" s="53">
        <f>SUM('[1]ПОНТОННЫЙ Янв.'!BJ17:BK17,'[2]ПОНТОННЫЙ Февр.'!BJ17:BK17,'[3]ПОНТОННЫЙ Март'!BJ17:BK17,'[4]ПОНТОННЫЙ  Апр.'!BJ17:BK17,'[5]ПОНТОННЫЙ Май'!BJ17:BK17,'[6]ПОНТОННЫЙ Июнь'!BJ17:BK17,'[7]ПОНТОННЫЙ  Июль'!BJ17:BK17,'[8]ПОНТОННЫЙ  Авг.'!BJ17:BK17,'[9]ПОНТОННЫЙ  Сент.'!BJ17:BK17,'[10]ПОНТОННЫЙ  Окт.'!BJ17:BK17,'[11]ПОНТОННЫЙ  Нояб.'!BJ17:BK17,'[12]ПОНТОННЫЙ  Дек.'!BJ17:BK17)</f>
        <v>0</v>
      </c>
      <c r="BL18" s="47"/>
      <c r="BM18" s="53">
        <f>SUM('[1]ПОНТОННЫЙ Янв.'!BL17:BM17,'[2]ПОНТОННЫЙ Февр.'!BL17:BM17,'[3]ПОНТОННЫЙ Март'!BL17:BM17,'[4]ПОНТОННЫЙ  Апр.'!BL17:BM17,'[5]ПОНТОННЫЙ Май'!BL17:BM17,'[6]ПОНТОННЫЙ Июнь'!BL17:BM17,'[7]ПОНТОННЫЙ  Июль'!BL17:BM17,'[8]ПОНТОННЫЙ  Авг.'!BL17:BM17,'[9]ПОНТОННЫЙ  Сент.'!BL17:BM17,'[10]ПОНТОННЫЙ  Окт.'!BL17:BM17,'[11]ПОНТОННЫЙ  Нояб.'!BL17:BM17,'[12]ПОНТОННЫЙ  Дек.'!BL17:BM17)</f>
        <v>0</v>
      </c>
      <c r="BN18" s="47"/>
      <c r="BO18" s="53">
        <f>SUM('[1]ПОНТОННЫЙ Янв.'!BN17:BO17,'[2]ПОНТОННЫЙ Февр.'!BN17:BO17,'[3]ПОНТОННЫЙ Март'!BN17:BO17,'[4]ПОНТОННЫЙ  Апр.'!BN17:BO17,'[5]ПОНТОННЫЙ Май'!BN17:BO17,'[6]ПОНТОННЫЙ Июнь'!BN17:BO17,'[7]ПОНТОННЫЙ  Июль'!BN17:BO17,'[8]ПОНТОННЫЙ  Авг.'!BN17:BO17,'[9]ПОНТОННЫЙ  Сент.'!BN17:BO17,'[10]ПОНТОННЫЙ  Окт.'!BN17:BO17,'[11]ПОНТОННЫЙ  Нояб.'!BN17:BO17,'[12]ПОНТОННЫЙ  Дек.'!BN17:BO17)</f>
        <v>0</v>
      </c>
      <c r="BP18" s="47"/>
      <c r="BQ18" s="53">
        <f>SUM('[1]ПОНТОННЫЙ Янв.'!BP17:BQ17,'[2]ПОНТОННЫЙ Февр.'!BP17:BQ17,'[3]ПОНТОННЫЙ Март'!BP17:BQ17,'[4]ПОНТОННЫЙ  Апр.'!BP17:BQ17,'[5]ПОНТОННЫЙ Май'!BP17:BQ17,'[6]ПОНТОННЫЙ Июнь'!BP17:BQ17,'[7]ПОНТОННЫЙ  Июль'!BP17:BQ17,'[8]ПОНТОННЫЙ  Авг.'!BP17:BQ17,'[9]ПОНТОННЫЙ  Сент.'!BP17:BQ17,'[10]ПОНТОННЫЙ  Окт.'!BP17:BQ17,'[11]ПОНТОННЫЙ  Нояб.'!BP17:BQ17,'[12]ПОНТОННЫЙ  Дек.'!BP17:BQ17)</f>
        <v>0</v>
      </c>
      <c r="BR18" s="47"/>
      <c r="BS18" s="53">
        <f>SUM('[1]ПОНТОННЫЙ Янв.'!BR17:BS17,'[2]ПОНТОННЫЙ Февр.'!BR17:BS17,'[3]ПОНТОННЫЙ Март'!BR17:BS17,'[4]ПОНТОННЫЙ  Апр.'!BR17:BS17,'[5]ПОНТОННЫЙ Май'!BR17:BS17,'[6]ПОНТОННЫЙ Июнь'!BR17:BS17,'[7]ПОНТОННЫЙ  Июль'!BR17:BS17,'[8]ПОНТОННЫЙ  Авг.'!BR17:BS17,'[9]ПОНТОННЫЙ  Сент.'!BR17:BS17,'[10]ПОНТОННЫЙ  Окт.'!BR17:BS17,'[11]ПОНТОННЫЙ  Нояб.'!BR17:BS17,'[12]ПОНТОННЫЙ  Дек.'!BR17:BS17)</f>
        <v>0</v>
      </c>
      <c r="BT18" s="47"/>
      <c r="BU18" s="53">
        <f>SUM('[1]ПОНТОННЫЙ Янв.'!BT17:BU17,'[2]ПОНТОННЫЙ Февр.'!BT17:BU17,'[3]ПОНТОННЫЙ Март'!BT17:BU17,'[4]ПОНТОННЫЙ  Апр.'!BT17:BU17,'[5]ПОНТОННЫЙ Май'!BT17:BU17,'[6]ПОНТОННЫЙ Июнь'!BT17:BU17,'[7]ПОНТОННЫЙ  Июль'!BT17:BU17,'[8]ПОНТОННЫЙ  Авг.'!BT17:BU17,'[9]ПОНТОННЫЙ  Сент.'!BT17:BU17,'[10]ПОНТОННЫЙ  Окт.'!BT17:BU17,'[11]ПОНТОННЫЙ  Нояб.'!BT17:BU17,'[12]ПОНТОННЫЙ  Дек.'!BT17:BU17)</f>
        <v>0</v>
      </c>
      <c r="BV18" s="47"/>
      <c r="BW18" s="53">
        <f>SUM('[1]ПОНТОННЫЙ Янв.'!BV17:BW17,'[2]ПОНТОННЫЙ Февр.'!BV17:BW17,'[3]ПОНТОННЫЙ Март'!BV17:BW17,'[4]ПОНТОННЫЙ  Апр.'!BV17:BW17,'[5]ПОНТОННЫЙ Май'!BV17:BW17,'[6]ПОНТОННЫЙ Июнь'!BV17:BW17,'[7]ПОНТОННЫЙ  Июль'!BV17:BW17,'[8]ПОНТОННЫЙ  Авг.'!BV17:BW17,'[9]ПОНТОННЫЙ  Сент.'!BV17:BW17,'[10]ПОНТОННЫЙ  Окт.'!BV17:BW17,'[11]ПОНТОННЫЙ  Нояб.'!BV17:BW17,'[12]ПОНТОННЫЙ  Дек.'!BV17:BW17)</f>
        <v>0</v>
      </c>
      <c r="BX18" s="47"/>
      <c r="BY18" s="53">
        <f>SUM('[1]ПОНТОННЫЙ Янв.'!BX17:BY17,'[2]ПОНТОННЫЙ Февр.'!BX17:BY17,'[3]ПОНТОННЫЙ Март'!BX17:BY17,'[4]ПОНТОННЫЙ  Апр.'!BX17:BY17,'[5]ПОНТОННЫЙ Май'!BX17:BY17,'[6]ПОНТОННЫЙ Июнь'!BX17:BY17,'[7]ПОНТОННЫЙ  Июль'!BX17:BY17,'[8]ПОНТОННЫЙ  Авг.'!BX17:BY17,'[9]ПОНТОННЫЙ  Сент.'!BX17:BY17,'[10]ПОНТОННЫЙ  Окт.'!BX17:BY17,'[11]ПОНТОННЫЙ  Нояб.'!BX17:BY17,'[12]ПОНТОННЫЙ  Дек.'!BX17:BY17)</f>
        <v>0</v>
      </c>
      <c r="BZ18" s="47"/>
      <c r="CA18" s="53">
        <f>SUM('[1]ПОНТОННЫЙ Янв.'!BZ17:CA17,'[2]ПОНТОННЫЙ Февр.'!BZ17:CA17,'[3]ПОНТОННЫЙ Март'!BZ17:CA17,'[4]ПОНТОННЫЙ  Апр.'!BZ17:CA17,'[5]ПОНТОННЫЙ Май'!BZ17:CA17,'[6]ПОНТОННЫЙ Июнь'!BZ17:CA17,'[7]ПОНТОННЫЙ  Июль'!BZ17:CA17,'[8]ПОНТОННЫЙ  Авг.'!BZ17:CA17,'[9]ПОНТОННЫЙ  Сент.'!BZ17:CA17,'[10]ПОНТОННЫЙ  Окт.'!BZ17:CA17,'[11]ПОНТОННЫЙ  Нояб.'!BZ17:CA17,'[12]ПОНТОННЫЙ  Дек.'!BZ17:CA17)</f>
        <v>0</v>
      </c>
      <c r="CB18" s="47"/>
      <c r="CC18" s="53">
        <f>SUM('[1]ПОНТОННЫЙ Янв.'!CB17:CC17,'[2]ПОНТОННЫЙ Февр.'!CB17:CC17,'[3]ПОНТОННЫЙ Март'!CB17:CC17,'[4]ПОНТОННЫЙ  Апр.'!CB17:CC17,'[5]ПОНТОННЫЙ Май'!CB17:CC17,'[6]ПОНТОННЫЙ Июнь'!CB17:CC17,'[7]ПОНТОННЫЙ  Июль'!CB17:CC17,'[8]ПОНТОННЫЙ  Авг.'!CB17:CC17,'[9]ПОНТОННЫЙ  Сент.'!CB17:CC17,'[10]ПОНТОННЫЙ  Окт.'!CB17:CC17,'[11]ПОНТОННЫЙ  Нояб.'!CB17:CC17,'[12]ПОНТОННЫЙ  Дек.'!CB17:CC17)</f>
        <v>0</v>
      </c>
      <c r="CD18" s="47"/>
      <c r="CE18" s="53">
        <f>SUM('[1]ПОНТОННЫЙ Янв.'!CD17:CE17,'[2]ПОНТОННЫЙ Февр.'!CD17:CE17,'[3]ПОНТОННЫЙ Март'!CD17:CE17,'[4]ПОНТОННЫЙ  Апр.'!CD17:CE17,'[5]ПОНТОННЫЙ Май'!CD17:CE17,'[6]ПОНТОННЫЙ Июнь'!CD17:CE17,'[7]ПОНТОННЫЙ  Июль'!CD17:CE17,'[8]ПОНТОННЫЙ  Авг.'!CD17:CE17,'[9]ПОНТОННЫЙ  Сент.'!CD17:CE17,'[10]ПОНТОННЫЙ  Окт.'!CD17:CE17,'[11]ПОНТОННЫЙ  Нояб.'!CD17:CE17,'[12]ПОНТОННЫЙ  Дек.'!CD17:CE17)</f>
        <v>0</v>
      </c>
      <c r="CF18" s="47"/>
      <c r="CG18" s="53">
        <f>SUM('[1]ПОНТОННЫЙ Янв.'!CF17:CG17,'[2]ПОНТОННЫЙ Февр.'!CF17:CG17,'[3]ПОНТОННЫЙ Март'!CF17:CG17,'[4]ПОНТОННЫЙ  Апр.'!CF17:CG17,'[5]ПОНТОННЫЙ Май'!CF17:CG17,'[6]ПОНТОННЫЙ Июнь'!CF17:CG17,'[7]ПОНТОННЫЙ  Июль'!CF17:CG17,'[8]ПОНТОННЫЙ  Авг.'!CF17:CG17,'[9]ПОНТОННЫЙ  Сент.'!CF17:CG17,'[10]ПОНТОННЫЙ  Окт.'!CF17:CG17,'[11]ПОНТОННЫЙ  Нояб.'!CF17:CG17,'[12]ПОНТОННЫЙ  Дек.'!CF17:CG17)</f>
        <v>0</v>
      </c>
      <c r="CH18" s="47"/>
      <c r="CI18" s="53">
        <f>SUM('[1]ПОНТОННЫЙ Янв.'!CH17:CI17,'[2]ПОНТОННЫЙ Февр.'!CH17:CI17,'[3]ПОНТОННЫЙ Март'!CH17:CI17,'[4]ПОНТОННЫЙ  Апр.'!CH17:CI17,'[5]ПОНТОННЫЙ Май'!CH17:CI17,'[6]ПОНТОННЫЙ Июнь'!CH17:CI17,'[7]ПОНТОННЫЙ  Июль'!CH17:CI17,'[8]ПОНТОННЫЙ  Авг.'!CH17:CI17,'[9]ПОНТОННЫЙ  Сент.'!CH17:CI17,'[10]ПОНТОННЫЙ  Окт.'!CH17:CI17,'[11]ПОНТОННЫЙ  Нояб.'!CH17:CI17,'[12]ПОНТОННЫЙ  Дек.'!CH17:CI17)</f>
        <v>0</v>
      </c>
      <c r="CJ18" s="47"/>
      <c r="CK18" s="53">
        <f>SUM('[1]ПОНТОННЫЙ Янв.'!CJ17:CK17,'[2]ПОНТОННЫЙ Февр.'!CJ17:CK17,'[3]ПОНТОННЫЙ Март'!CJ17:CK17,'[4]ПОНТОННЫЙ  Апр.'!CJ17:CK17,'[5]ПОНТОННЫЙ Май'!CJ17:CK17,'[6]ПОНТОННЫЙ Июнь'!CJ17:CK17,'[7]ПОНТОННЫЙ  Июль'!CJ17:CK17,'[8]ПОНТОННЫЙ  Авг.'!CJ17:CK17,'[9]ПОНТОННЫЙ  Сент.'!CJ17:CK17,'[10]ПОНТОННЫЙ  Окт.'!CJ17:CK17,'[11]ПОНТОННЫЙ  Нояб.'!CJ17:CK17,'[12]ПОНТОННЫЙ  Дек.'!CJ17:CK17)</f>
        <v>0</v>
      </c>
      <c r="CL18" s="47"/>
      <c r="CM18" s="53">
        <f>SUM('[1]ПОНТОННЫЙ Янв.'!CL17:CM17,'[2]ПОНТОННЫЙ Февр.'!CL17:CM17,'[3]ПОНТОННЫЙ Март'!CL17:CM17,'[4]ПОНТОННЫЙ  Апр.'!CL17:CM17,'[5]ПОНТОННЫЙ Май'!CL17:CM17,'[6]ПОНТОННЫЙ Июнь'!CL17:CM17,'[7]ПОНТОННЫЙ  Июль'!CL17:CM17,'[8]ПОНТОННЫЙ  Авг.'!CL17:CM17,'[9]ПОНТОННЫЙ  Сент.'!CL17:CM17,'[10]ПОНТОННЫЙ  Окт.'!CL17:CM17,'[11]ПОНТОННЫЙ  Нояб.'!CL17:CM17,'[12]ПОНТОННЫЙ  Дек.'!CL17:CM17)</f>
        <v>0</v>
      </c>
      <c r="CN18" s="47"/>
      <c r="CO18" s="53">
        <f>SUM('[1]ПОНТОННЫЙ Янв.'!CN17:CO17,'[2]ПОНТОННЫЙ Февр.'!CN17:CO17,'[3]ПОНТОННЫЙ Март'!CN17:CO17,'[4]ПОНТОННЫЙ  Апр.'!CN17:CO17,'[5]ПОНТОННЫЙ Май'!CN17:CO17,'[6]ПОНТОННЫЙ Июнь'!CN17:CO17,'[7]ПОНТОННЫЙ  Июль'!CN17:CO17,'[8]ПОНТОННЫЙ  Авг.'!CN17:CO17,'[9]ПОНТОННЫЙ  Сент.'!CN17:CO17,'[10]ПОНТОННЫЙ  Окт.'!CN17:CO17,'[11]ПОНТОННЫЙ  Нояб.'!CN17:CO17,'[12]ПОНТОННЫЙ  Дек.'!CN17:CO17)</f>
        <v>0</v>
      </c>
      <c r="CQ18" s="93"/>
    </row>
    <row r="19" spans="1:95" ht="15.95" customHeight="1" x14ac:dyDescent="0.25">
      <c r="A19" s="201" t="s">
        <v>18</v>
      </c>
      <c r="B19" s="233" t="s">
        <v>9</v>
      </c>
      <c r="C19" s="24" t="s">
        <v>10</v>
      </c>
      <c r="D19" s="47"/>
      <c r="E19" s="53">
        <f>SUM('[1]ПОНТОННЫЙ Янв.'!D18:E18,'[2]ПОНТОННЫЙ Февр.'!D18:E18,'[3]ПОНТОННЫЙ Март'!D18:E18,'[4]ПОНТОННЫЙ  Апр.'!D18:E18,'[5]ПОНТОННЫЙ Май'!D18:E18,'[6]ПОНТОННЫЙ Июнь'!D18:E18,'[7]ПОНТОННЫЙ  Июль'!D18:E18,'[8]ПОНТОННЫЙ  Авг.'!D18:E18,'[9]ПОНТОННЫЙ  Сент.'!D18:E18,'[10]ПОНТОННЫЙ  Окт.'!D18:E18,'[11]ПОНТОННЫЙ  Нояб.'!D18:E18,'[12]ПОНТОННЫЙ  Дек.'!D18:E18)</f>
        <v>0</v>
      </c>
      <c r="F19" s="47"/>
      <c r="G19" s="53">
        <f>SUM('[1]ПОНТОННЫЙ Янв.'!F18:G18,'[2]ПОНТОННЫЙ Февр.'!F18:G18,'[3]ПОНТОННЫЙ Март'!F18:G18,'[4]ПОНТОННЫЙ  Апр.'!F18:G18,'[5]ПОНТОННЫЙ Май'!F18:G18,'[6]ПОНТОННЫЙ Июнь'!F18:G18,'[7]ПОНТОННЫЙ  Июль'!F18:G18,'[8]ПОНТОННЫЙ  Авг.'!F18:G18,'[9]ПОНТОННЫЙ  Сент.'!F18:G18,'[10]ПОНТОННЫЙ  Окт.'!F18:G18,'[11]ПОНТОННЫЙ  Нояб.'!F18:G18,'[12]ПОНТОННЫЙ  Дек.'!F18:G18)</f>
        <v>0</v>
      </c>
      <c r="H19" s="47"/>
      <c r="I19" s="53">
        <f>SUM('[1]ПОНТОННЫЙ Янв.'!H18:I18,'[2]ПОНТОННЫЙ Февр.'!H18:I18,'[3]ПОНТОННЫЙ Март'!H18:I18,'[4]ПОНТОННЫЙ  Апр.'!H18:I18,'[5]ПОНТОННЫЙ Май'!H18:I18,'[6]ПОНТОННЫЙ Июнь'!H18:I18,'[7]ПОНТОННЫЙ  Июль'!H18:I18,'[8]ПОНТОННЫЙ  Авг.'!H18:I18,'[9]ПОНТОННЫЙ  Сент.'!H18:I18,'[10]ПОНТОННЫЙ  Окт.'!H18:I18,'[11]ПОНТОННЫЙ  Нояб.'!H18:I18,'[12]ПОНТОННЫЙ  Дек.'!H18:I18)</f>
        <v>0</v>
      </c>
      <c r="J19" s="47"/>
      <c r="K19" s="53">
        <f>SUM('[1]ПОНТОННЫЙ Янв.'!J18:K18,'[2]ПОНТОННЫЙ Февр.'!J18:K18,'[3]ПОНТОННЫЙ Март'!J18:K18,'[4]ПОНТОННЫЙ  Апр.'!J18:K18,'[5]ПОНТОННЫЙ Май'!J18:K18,'[6]ПОНТОННЫЙ Июнь'!J18:K18,'[7]ПОНТОННЫЙ  Июль'!J18:K18,'[8]ПОНТОННЫЙ  Авг.'!J18:K18,'[9]ПОНТОННЫЙ  Сент.'!J18:K18,'[10]ПОНТОННЫЙ  Окт.'!J18:K18,'[11]ПОНТОННЫЙ  Нояб.'!J18:K18,'[12]ПОНТОННЫЙ  Дек.'!J18:K18)</f>
        <v>0</v>
      </c>
      <c r="L19" s="47"/>
      <c r="M19" s="53">
        <f>SUM('[1]ПОНТОННЫЙ Янв.'!L18:M18,'[2]ПОНТОННЫЙ Февр.'!L18:M18,'[3]ПОНТОННЫЙ Март'!L18:M18,'[4]ПОНТОННЫЙ  Апр.'!L18:M18,'[5]ПОНТОННЫЙ Май'!L18:M18,'[6]ПОНТОННЫЙ Июнь'!L18:M18,'[7]ПОНТОННЫЙ  Июль'!L18:M18,'[8]ПОНТОННЫЙ  Авг.'!L18:M18,'[9]ПОНТОННЫЙ  Сент.'!L18:M18,'[10]ПОНТОННЫЙ  Окт.'!L18:M18,'[11]ПОНТОННЫЙ  Нояб.'!L18:M18,'[12]ПОНТОННЫЙ  Дек.'!L18:M18)</f>
        <v>0</v>
      </c>
      <c r="N19" s="47"/>
      <c r="O19" s="53">
        <f>SUM('[1]ПОНТОННЫЙ Янв.'!N18:O18,'[2]ПОНТОННЫЙ Февр.'!N18:O18,'[3]ПОНТОННЫЙ Март'!N18:O18,'[4]ПОНТОННЫЙ  Апр.'!N18:O18,'[5]ПОНТОННЫЙ Май'!N18:O18,'[6]ПОНТОННЫЙ Июнь'!N18:O18,'[7]ПОНТОННЫЙ  Июль'!N18:O18,'[8]ПОНТОННЫЙ  Авг.'!N18:O18,'[9]ПОНТОННЫЙ  Сент.'!N18:O18,'[10]ПОНТОННЫЙ  Окт.'!N18:O18,'[11]ПОНТОННЫЙ  Нояб.'!N18:O18,'[12]ПОНТОННЫЙ  Дек.'!N18:O18)</f>
        <v>0</v>
      </c>
      <c r="P19" s="47"/>
      <c r="Q19" s="53">
        <f>SUM('[1]ПОНТОННЫЙ Янв.'!P18:Q18,'[2]ПОНТОННЫЙ Февр.'!P18:Q18,'[3]ПОНТОННЫЙ Март'!P18:Q18,'[4]ПОНТОННЫЙ  Апр.'!P18:Q18,'[5]ПОНТОННЫЙ Май'!P18:Q18,'[6]ПОНТОННЫЙ Июнь'!P18:Q18,'[7]ПОНТОННЫЙ  Июль'!P18:Q18,'[8]ПОНТОННЫЙ  Авг.'!P18:Q18,'[9]ПОНТОННЫЙ  Сент.'!P18:Q18,'[10]ПОНТОННЫЙ  Окт.'!P18:Q18,'[11]ПОНТОННЫЙ  Нояб.'!P18:Q18,'[12]ПОНТОННЫЙ  Дек.'!P18:Q18)</f>
        <v>0</v>
      </c>
      <c r="R19" s="47"/>
      <c r="S19" s="53">
        <f>SUM('[1]ПОНТОННЫЙ Янв.'!R18:S18,'[2]ПОНТОННЫЙ Февр.'!R18:S18,'[3]ПОНТОННЫЙ Март'!R18:S18,'[4]ПОНТОННЫЙ  Апр.'!R18:S18,'[5]ПОНТОННЫЙ Май'!R18:S18,'[6]ПОНТОННЫЙ Июнь'!R18:S18,'[7]ПОНТОННЫЙ  Июль'!R18:S18,'[8]ПОНТОННЫЙ  Авг.'!R18:S18,'[9]ПОНТОННЫЙ  Сент.'!R18:S18,'[10]ПОНТОННЫЙ  Окт.'!R18:S18,'[11]ПОНТОННЫЙ  Нояб.'!R18:S18,'[12]ПОНТОННЫЙ  Дек.'!R18:S18)</f>
        <v>0</v>
      </c>
      <c r="T19" s="47"/>
      <c r="U19" s="53">
        <f>SUM('[1]ПОНТОННЫЙ Янв.'!T18:U18,'[2]ПОНТОННЫЙ Февр.'!T18:U18,'[3]ПОНТОННЫЙ Март'!T18:U18,'[4]ПОНТОННЫЙ  Апр.'!T18:U18,'[5]ПОНТОННЫЙ Май'!T18:U18,'[6]ПОНТОННЫЙ Июнь'!T18:U18,'[7]ПОНТОННЫЙ  Июль'!T18:U18,'[8]ПОНТОННЫЙ  Авг.'!T18:U18,'[9]ПОНТОННЫЙ  Сент.'!T18:U18,'[10]ПОНТОННЫЙ  Окт.'!T18:U18,'[11]ПОНТОННЫЙ  Нояб.'!T18:U18,'[12]ПОНТОННЫЙ  Дек.'!T18:U18)</f>
        <v>0</v>
      </c>
      <c r="V19" s="47"/>
      <c r="W19" s="53">
        <f>SUM('[1]ПОНТОННЫЙ Янв.'!V18:W18,'[2]ПОНТОННЫЙ Февр.'!V18:W18,'[3]ПОНТОННЫЙ Март'!V18:W18,'[4]ПОНТОННЫЙ  Апр.'!V18:W18,'[5]ПОНТОННЫЙ Май'!V18:W18,'[6]ПОНТОННЫЙ Июнь'!V18:W18,'[7]ПОНТОННЫЙ  Июль'!V18:W18,'[8]ПОНТОННЫЙ  Авг.'!V18:W18,'[9]ПОНТОННЫЙ  Сент.'!V18:W18,'[10]ПОНТОННЫЙ  Окт.'!V18:W18,'[11]ПОНТОННЫЙ  Нояб.'!V18:W18,'[12]ПОНТОННЫЙ  Дек.'!V18:W18)</f>
        <v>0</v>
      </c>
      <c r="X19" s="47"/>
      <c r="Y19" s="53">
        <f>SUM('[1]ПОНТОННЫЙ Янв.'!X18:Y18,'[2]ПОНТОННЫЙ Февр.'!X18:Y18,'[3]ПОНТОННЫЙ Март'!X18:Y18,'[4]ПОНТОННЫЙ  Апр.'!X18:Y18,'[5]ПОНТОННЫЙ Май'!X18:Y18,'[6]ПОНТОННЫЙ Июнь'!X18:Y18,'[7]ПОНТОННЫЙ  Июль'!X18:Y18,'[8]ПОНТОННЫЙ  Авг.'!X18:Y18,'[9]ПОНТОННЫЙ  Сент.'!X18:Y18,'[10]ПОНТОННЫЙ  Окт.'!X18:Y18,'[11]ПОНТОННЫЙ  Нояб.'!X18:Y18,'[12]ПОНТОННЫЙ  Дек.'!X18:Y18)</f>
        <v>0</v>
      </c>
      <c r="Z19" s="47"/>
      <c r="AA19" s="53">
        <f>SUM('[1]ПОНТОННЫЙ Янв.'!Z18:AA18,'[2]ПОНТОННЫЙ Февр.'!Z18:AA18,'[3]ПОНТОННЫЙ Март'!Z18:AA18,'[4]ПОНТОННЫЙ  Апр.'!Z18:AA18,'[5]ПОНТОННЫЙ Май'!Z18:AA18,'[6]ПОНТОННЫЙ Июнь'!Z18:AA18,'[7]ПОНТОННЫЙ  Июль'!Z18:AA18,'[8]ПОНТОННЫЙ  Авг.'!Z18:AA18,'[9]ПОНТОННЫЙ  Сент.'!Z18:AA18,'[10]ПОНТОННЫЙ  Окт.'!Z18:AA18,'[11]ПОНТОННЫЙ  Нояб.'!Z18:AA18,'[12]ПОНТОННЫЙ  Дек.'!Z18:AA18)</f>
        <v>0</v>
      </c>
      <c r="AB19" s="47"/>
      <c r="AC19" s="53">
        <f>SUM('[1]ПОНТОННЫЙ Янв.'!AB18:AC18,'[2]ПОНТОННЫЙ Февр.'!AB18:AC18,'[3]ПОНТОННЫЙ Март'!AB18:AC18,'[4]ПОНТОННЫЙ  Апр.'!AB18:AC18,'[5]ПОНТОННЫЙ Май'!AB18:AC18,'[6]ПОНТОННЫЙ Июнь'!AB18:AC18,'[7]ПОНТОННЫЙ  Июль'!AB18:AC18,'[8]ПОНТОННЫЙ  Авг.'!AB18:AC18,'[9]ПОНТОННЫЙ  Сент.'!AB18:AC18,'[10]ПОНТОННЫЙ  Окт.'!AB18:AC18,'[11]ПОНТОННЫЙ  Нояб.'!AB18:AC18,'[12]ПОНТОННЫЙ  Дек.'!AB18:AC18)</f>
        <v>0</v>
      </c>
      <c r="AD19" s="47"/>
      <c r="AE19" s="53">
        <f>SUM('[1]ПОНТОННЫЙ Янв.'!AD18:AE18,'[2]ПОНТОННЫЙ Февр.'!AD18:AE18,'[3]ПОНТОННЫЙ Март'!AD18:AE18,'[4]ПОНТОННЫЙ  Апр.'!AD18:AE18,'[5]ПОНТОННЫЙ Май'!AD18:AE18,'[6]ПОНТОННЫЙ Июнь'!AD18:AE18,'[7]ПОНТОННЫЙ  Июль'!AD18:AE18,'[8]ПОНТОННЫЙ  Авг.'!AD18:AE18,'[9]ПОНТОННЫЙ  Сент.'!AD18:AE18,'[10]ПОНТОННЫЙ  Окт.'!AD18:AE18,'[11]ПОНТОННЫЙ  Нояб.'!AD18:AE18,'[12]ПОНТОННЫЙ  Дек.'!AD18:AE18)</f>
        <v>0</v>
      </c>
      <c r="AF19" s="47"/>
      <c r="AG19" s="53">
        <f>SUM('[1]ПОНТОННЫЙ Янв.'!AF18:AG18,'[2]ПОНТОННЫЙ Февр.'!AF18:AG18,'[3]ПОНТОННЫЙ Март'!AF18:AG18,'[4]ПОНТОННЫЙ  Апр.'!AF18:AG18,'[5]ПОНТОННЫЙ Май'!AF18:AG18,'[6]ПОНТОННЫЙ Июнь'!AF18:AG18,'[7]ПОНТОННЫЙ  Июль'!AF18:AG18,'[8]ПОНТОННЫЙ  Авг.'!AF18:AG18,'[9]ПОНТОННЫЙ  Сент.'!AF18:AG18,'[10]ПОНТОННЫЙ  Окт.'!AF18:AG18,'[11]ПОНТОННЫЙ  Нояб.'!AF18:AG18,'[12]ПОНТОННЫЙ  Дек.'!AF18:AG18)</f>
        <v>0</v>
      </c>
      <c r="AH19" s="47"/>
      <c r="AI19" s="53">
        <f>SUM('[1]ПОНТОННЫЙ Янв.'!AH18:AI18,'[2]ПОНТОННЫЙ Февр.'!AH18:AI18,'[3]ПОНТОННЫЙ Март'!AH18:AI18,'[4]ПОНТОННЫЙ  Апр.'!AH18:AI18,'[5]ПОНТОННЫЙ Май'!AH18:AI18,'[6]ПОНТОННЫЙ Июнь'!AH18:AI18,'[7]ПОНТОННЫЙ  Июль'!AH18:AI18,'[8]ПОНТОННЫЙ  Авг.'!AH18:AI18,'[9]ПОНТОННЫЙ  Сент.'!AH18:AI18,'[10]ПОНТОННЫЙ  Окт.'!AH18:AI18,'[11]ПОНТОННЫЙ  Нояб.'!AH18:AI18,'[12]ПОНТОННЫЙ  Дек.'!AH18:AI18)</f>
        <v>0</v>
      </c>
      <c r="AJ19" s="47"/>
      <c r="AK19" s="53">
        <f>SUM('[1]ПОНТОННЫЙ Янв.'!AJ18:AK18,'[2]ПОНТОННЫЙ Февр.'!AJ18:AK18,'[3]ПОНТОННЫЙ Март'!AJ18:AK18,'[4]ПОНТОННЫЙ  Апр.'!AJ18:AK18,'[5]ПОНТОННЫЙ Май'!AJ18:AK18,'[6]ПОНТОННЫЙ Июнь'!AJ18:AK18,'[7]ПОНТОННЫЙ  Июль'!AJ18:AK18,'[8]ПОНТОННЫЙ  Авг.'!AJ18:AK18,'[9]ПОНТОННЫЙ  Сент.'!AJ18:AK18,'[10]ПОНТОННЫЙ  Окт.'!AJ18:AK18,'[11]ПОНТОННЫЙ  Нояб.'!AJ18:AK18,'[12]ПОНТОННЫЙ  Дек.'!AJ18:AK18)</f>
        <v>0</v>
      </c>
      <c r="AL19" s="47"/>
      <c r="AM19" s="53">
        <f>SUM('[1]ПОНТОННЫЙ Янв.'!AL18:AM18,'[2]ПОНТОННЫЙ Февр.'!AL18:AM18,'[3]ПОНТОННЫЙ Март'!AL18:AM18,'[4]ПОНТОННЫЙ  Апр.'!AL18:AM18,'[5]ПОНТОННЫЙ Май'!AL18:AM18,'[6]ПОНТОННЫЙ Июнь'!AL18:AM18,'[7]ПОНТОННЫЙ  Июль'!AL18:AM18,'[8]ПОНТОННЫЙ  Авг.'!AL18:AM18,'[9]ПОНТОННЫЙ  Сент.'!AL18:AM18,'[10]ПОНТОННЫЙ  Окт.'!AL18:AM18,'[11]ПОНТОННЫЙ  Нояб.'!AL18:AM18,'[12]ПОНТОННЫЙ  Дек.'!AL18:AM18)</f>
        <v>0</v>
      </c>
      <c r="AN19" s="47"/>
      <c r="AO19" s="53">
        <f>SUM('[1]ПОНТОННЫЙ Янв.'!AN18:AO18,'[2]ПОНТОННЫЙ Февр.'!AN18:AO18,'[3]ПОНТОННЫЙ Март'!AN18:AO18,'[4]ПОНТОННЫЙ  Апр.'!AN18:AO18,'[5]ПОНТОННЫЙ Май'!AN18:AO18,'[6]ПОНТОННЫЙ Июнь'!AN18:AO18,'[7]ПОНТОННЫЙ  Июль'!AN18:AO18,'[8]ПОНТОННЫЙ  Авг.'!AN18:AO18,'[9]ПОНТОННЫЙ  Сент.'!AN18:AO18,'[10]ПОНТОННЫЙ  Окт.'!AN18:AO18,'[11]ПОНТОННЫЙ  Нояб.'!AN18:AO18,'[12]ПОНТОННЫЙ  Дек.'!AN18:AO18)</f>
        <v>0</v>
      </c>
      <c r="AP19" s="47"/>
      <c r="AQ19" s="53">
        <f>SUM('[1]ПОНТОННЫЙ Янв.'!AP18:AQ18,'[2]ПОНТОННЫЙ Февр.'!AP18:AQ18,'[3]ПОНТОННЫЙ Март'!AP18:AQ18,'[4]ПОНТОННЫЙ  Апр.'!AP18:AQ18,'[5]ПОНТОННЫЙ Май'!AP18:AQ18,'[6]ПОНТОННЫЙ Июнь'!AP18:AQ18,'[7]ПОНТОННЫЙ  Июль'!AP18:AQ18,'[8]ПОНТОННЫЙ  Авг.'!AP18:AQ18,'[9]ПОНТОННЫЙ  Сент.'!AP18:AQ18,'[10]ПОНТОННЫЙ  Окт.'!AP18:AQ18,'[11]ПОНТОННЫЙ  Нояб.'!AP18:AQ18,'[12]ПОНТОННЫЙ  Дек.'!AP18:AQ18)</f>
        <v>0</v>
      </c>
      <c r="AR19" s="47"/>
      <c r="AS19" s="53">
        <f>SUM('[1]ПОНТОННЫЙ Янв.'!AR18:AS18,'[2]ПОНТОННЫЙ Февр.'!AR18:AS18,'[3]ПОНТОННЫЙ Март'!AR18:AS18,'[4]ПОНТОННЫЙ  Апр.'!AR18:AS18,'[5]ПОНТОННЫЙ Май'!AR18:AS18,'[6]ПОНТОННЫЙ Июнь'!AR18:AS18,'[7]ПОНТОННЫЙ  Июль'!AR18:AS18,'[8]ПОНТОННЫЙ  Авг.'!AR18:AS18,'[9]ПОНТОННЫЙ  Сент.'!AR18:AS18,'[10]ПОНТОННЫЙ  Окт.'!AR18:AS18,'[11]ПОНТОННЫЙ  Нояб.'!AR18:AS18,'[12]ПОНТОННЫЙ  Дек.'!AR18:AS18)</f>
        <v>0</v>
      </c>
      <c r="AT19" s="47"/>
      <c r="AU19" s="53">
        <f>SUM('[1]ПОНТОННЫЙ Янв.'!AT18:AU18,'[2]ПОНТОННЫЙ Февр.'!AT18:AU18,'[3]ПОНТОННЫЙ Март'!AT18:AU18,'[4]ПОНТОННЫЙ  Апр.'!AT18:AU18,'[5]ПОНТОННЫЙ Май'!AT18:AU18,'[6]ПОНТОННЫЙ Июнь'!AT18:AU18,'[7]ПОНТОННЫЙ  Июль'!AT18:AU18,'[8]ПОНТОННЫЙ  Авг.'!AT18:AU18,'[9]ПОНТОННЫЙ  Сент.'!AT18:AU18,'[10]ПОНТОННЫЙ  Окт.'!AT18:AU18,'[11]ПОНТОННЫЙ  Нояб.'!AT18:AU18,'[12]ПОНТОННЫЙ  Дек.'!AT18:AU18)</f>
        <v>0</v>
      </c>
      <c r="AV19" s="47"/>
      <c r="AW19" s="53">
        <f>SUM('[1]ПОНТОННЫЙ Янв.'!AV18:AW18,'[2]ПОНТОННЫЙ Февр.'!AV18:AW18,'[3]ПОНТОННЫЙ Март'!AV18:AW18,'[4]ПОНТОННЫЙ  Апр.'!AV18:AW18,'[5]ПОНТОННЫЙ Май'!AV18:AW18,'[6]ПОНТОННЫЙ Июнь'!AV18:AW18,'[7]ПОНТОННЫЙ  Июль'!AV18:AW18,'[8]ПОНТОННЫЙ  Авг.'!AV18:AW18,'[9]ПОНТОННЫЙ  Сент.'!AV18:AW18,'[10]ПОНТОННЫЙ  Окт.'!AV18:AW18,'[11]ПОНТОННЫЙ  Нояб.'!AV18:AW18,'[12]ПОНТОННЫЙ  Дек.'!AV18:AW18)</f>
        <v>0</v>
      </c>
      <c r="AX19" s="47"/>
      <c r="AY19" s="53">
        <f>SUM('[1]ПОНТОННЫЙ Янв.'!AX18:AY18,'[2]ПОНТОННЫЙ Февр.'!AX18:AY18,'[3]ПОНТОННЫЙ Март'!AX18:AY18,'[4]ПОНТОННЫЙ  Апр.'!AX18:AY18,'[5]ПОНТОННЫЙ Май'!AX18:AY18,'[6]ПОНТОННЫЙ Июнь'!AX18:AY18,'[7]ПОНТОННЫЙ  Июль'!AX18:AY18,'[8]ПОНТОННЫЙ  Авг.'!AX18:AY18,'[9]ПОНТОННЫЙ  Сент.'!AX18:AY18,'[10]ПОНТОННЫЙ  Окт.'!AX18:AY18,'[11]ПОНТОННЫЙ  Нояб.'!AX18:AY18,'[12]ПОНТОННЫЙ  Дек.'!AX18:AY18)</f>
        <v>0</v>
      </c>
      <c r="AZ19" s="47"/>
      <c r="BA19" s="53">
        <f>SUM('[1]ПОНТОННЫЙ Янв.'!AZ18:BA18,'[2]ПОНТОННЫЙ Февр.'!AZ18:BA18,'[3]ПОНТОННЫЙ Март'!AZ18:BA18,'[4]ПОНТОННЫЙ  Апр.'!AZ18:BA18,'[5]ПОНТОННЫЙ Май'!AZ18:BA18,'[6]ПОНТОННЫЙ Июнь'!AZ18:BA18,'[7]ПОНТОННЫЙ  Июль'!AZ18:BA18,'[8]ПОНТОННЫЙ  Авг.'!AZ18:BA18,'[9]ПОНТОННЫЙ  Сент.'!AZ18:BA18,'[10]ПОНТОННЫЙ  Окт.'!AZ18:BA18,'[11]ПОНТОННЫЙ  Нояб.'!AZ18:BA18,'[12]ПОНТОННЫЙ  Дек.'!AZ18:BA18)</f>
        <v>0</v>
      </c>
      <c r="BB19" s="47"/>
      <c r="BC19" s="53">
        <f>SUM('[1]ПОНТОННЫЙ Янв.'!BB18:BC18,'[2]ПОНТОННЫЙ Февр.'!BB18:BC18,'[3]ПОНТОННЫЙ Март'!BB18:BC18,'[4]ПОНТОННЫЙ  Апр.'!BB18:BC18,'[5]ПОНТОННЫЙ Май'!BB18:BC18,'[6]ПОНТОННЫЙ Июнь'!BB18:BC18,'[7]ПОНТОННЫЙ  Июль'!BB18:BC18,'[8]ПОНТОННЫЙ  Авг.'!BB18:BC18,'[9]ПОНТОННЫЙ  Сент.'!BB18:BC18,'[10]ПОНТОННЫЙ  Окт.'!BB18:BC18,'[11]ПОНТОННЫЙ  Нояб.'!BB18:BC18,'[12]ПОНТОННЫЙ  Дек.'!BB18:BC18)</f>
        <v>0</v>
      </c>
      <c r="BD19" s="47"/>
      <c r="BE19" s="53">
        <f>SUM('[1]ПОНТОННЫЙ Янв.'!BD18:BE18,'[2]ПОНТОННЫЙ Февр.'!BD18:BE18,'[3]ПОНТОННЫЙ Март'!BD18:BE18,'[4]ПОНТОННЫЙ  Апр.'!BD18:BE18,'[5]ПОНТОННЫЙ Май'!BD18:BE18,'[6]ПОНТОННЫЙ Июнь'!BD18:BE18,'[7]ПОНТОННЫЙ  Июль'!BD18:BE18,'[8]ПОНТОННЫЙ  Авг.'!BD18:BE18,'[9]ПОНТОННЫЙ  Сент.'!BD18:BE18,'[10]ПОНТОННЫЙ  Окт.'!BD18:BE18,'[11]ПОНТОННЫЙ  Нояб.'!BD18:BE18,'[12]ПОНТОННЫЙ  Дек.'!BD18:BE18)</f>
        <v>0</v>
      </c>
      <c r="BF19" s="47"/>
      <c r="BG19" s="53">
        <f>SUM('[1]ПОНТОННЫЙ Янв.'!BF18:BG18,'[2]ПОНТОННЫЙ Февр.'!BF18:BG18,'[3]ПОНТОННЫЙ Март'!BF18:BG18,'[4]ПОНТОННЫЙ  Апр.'!BF18:BG18,'[5]ПОНТОННЫЙ Май'!BF18:BG18,'[6]ПОНТОННЫЙ Июнь'!BF18:BG18,'[7]ПОНТОННЫЙ  Июль'!BF18:BG18,'[8]ПОНТОННЫЙ  Авг.'!BF18:BG18,'[9]ПОНТОННЫЙ  Сент.'!BF18:BG18,'[10]ПОНТОННЫЙ  Окт.'!BF18:BG18,'[11]ПОНТОННЫЙ  Нояб.'!BF18:BG18,'[12]ПОНТОННЫЙ  Дек.'!BF18:BG18)</f>
        <v>0</v>
      </c>
      <c r="BH19" s="47"/>
      <c r="BI19" s="53">
        <f>SUM('[1]ПОНТОННЫЙ Янв.'!BH18:BI18,'[2]ПОНТОННЫЙ Февр.'!BH18:BI18,'[3]ПОНТОННЫЙ Март'!BH18:BI18,'[4]ПОНТОННЫЙ  Апр.'!BH18:BI18,'[5]ПОНТОННЫЙ Май'!BH18:BI18,'[6]ПОНТОННЫЙ Июнь'!BH18:BI18,'[7]ПОНТОННЫЙ  Июль'!BH18:BI18,'[8]ПОНТОННЫЙ  Авг.'!BH18:BI18,'[9]ПОНТОННЫЙ  Сент.'!BH18:BI18,'[10]ПОНТОННЫЙ  Окт.'!BH18:BI18,'[11]ПОНТОННЫЙ  Нояб.'!BH18:BI18,'[12]ПОНТОННЫЙ  Дек.'!BH18:BI18)</f>
        <v>0</v>
      </c>
      <c r="BJ19" s="47"/>
      <c r="BK19" s="53">
        <f>SUM('[1]ПОНТОННЫЙ Янв.'!BJ18:BK18,'[2]ПОНТОННЫЙ Февр.'!BJ18:BK18,'[3]ПОНТОННЫЙ Март'!BJ18:BK18,'[4]ПОНТОННЫЙ  Апр.'!BJ18:BK18,'[5]ПОНТОННЫЙ Май'!BJ18:BK18,'[6]ПОНТОННЫЙ Июнь'!BJ18:BK18,'[7]ПОНТОННЫЙ  Июль'!BJ18:BK18,'[8]ПОНТОННЫЙ  Авг.'!BJ18:BK18,'[9]ПОНТОННЫЙ  Сент.'!BJ18:BK18,'[10]ПОНТОННЫЙ  Окт.'!BJ18:BK18,'[11]ПОНТОННЫЙ  Нояб.'!BJ18:BK18,'[12]ПОНТОННЫЙ  Дек.'!BJ18:BK18)</f>
        <v>0</v>
      </c>
      <c r="BL19" s="47"/>
      <c r="BM19" s="53">
        <f>SUM('[1]ПОНТОННЫЙ Янв.'!BL18:BM18,'[2]ПОНТОННЫЙ Февр.'!BL18:BM18,'[3]ПОНТОННЫЙ Март'!BL18:BM18,'[4]ПОНТОННЫЙ  Апр.'!BL18:BM18,'[5]ПОНТОННЫЙ Май'!BL18:BM18,'[6]ПОНТОННЫЙ Июнь'!BL18:BM18,'[7]ПОНТОННЫЙ  Июль'!BL18:BM18,'[8]ПОНТОННЫЙ  Авг.'!BL18:BM18,'[9]ПОНТОННЫЙ  Сент.'!BL18:BM18,'[10]ПОНТОННЫЙ  Окт.'!BL18:BM18,'[11]ПОНТОННЫЙ  Нояб.'!BL18:BM18,'[12]ПОНТОННЫЙ  Дек.'!BL18:BM18)</f>
        <v>0</v>
      </c>
      <c r="BN19" s="47"/>
      <c r="BO19" s="53">
        <f>SUM('[1]ПОНТОННЫЙ Янв.'!BN18:BO18,'[2]ПОНТОННЫЙ Февр.'!BN18:BO18,'[3]ПОНТОННЫЙ Март'!BN18:BO18,'[4]ПОНТОННЫЙ  Апр.'!BN18:BO18,'[5]ПОНТОННЫЙ Май'!BN18:BO18,'[6]ПОНТОННЫЙ Июнь'!BN18:BO18,'[7]ПОНТОННЫЙ  Июль'!BN18:BO18,'[8]ПОНТОННЫЙ  Авг.'!BN18:BO18,'[9]ПОНТОННЫЙ  Сент.'!BN18:BO18,'[10]ПОНТОННЫЙ  Окт.'!BN18:BO18,'[11]ПОНТОННЫЙ  Нояб.'!BN18:BO18,'[12]ПОНТОННЫЙ  Дек.'!BN18:BO18)</f>
        <v>0</v>
      </c>
      <c r="BP19" s="47"/>
      <c r="BQ19" s="53">
        <f>SUM('[1]ПОНТОННЫЙ Янв.'!BP18:BQ18,'[2]ПОНТОННЫЙ Февр.'!BP18:BQ18,'[3]ПОНТОННЫЙ Март'!BP18:BQ18,'[4]ПОНТОННЫЙ  Апр.'!BP18:BQ18,'[5]ПОНТОННЫЙ Май'!BP18:BQ18,'[6]ПОНТОННЫЙ Июнь'!BP18:BQ18,'[7]ПОНТОННЫЙ  Июль'!BP18:BQ18,'[8]ПОНТОННЫЙ  Авг.'!BP18:BQ18,'[9]ПОНТОННЫЙ  Сент.'!BP18:BQ18,'[10]ПОНТОННЫЙ  Окт.'!BP18:BQ18,'[11]ПОНТОННЫЙ  Нояб.'!BP18:BQ18,'[12]ПОНТОННЫЙ  Дек.'!BP18:BQ18)</f>
        <v>0</v>
      </c>
      <c r="BR19" s="47"/>
      <c r="BS19" s="53">
        <f>SUM('[1]ПОНТОННЫЙ Янв.'!BR18:BS18,'[2]ПОНТОННЫЙ Февр.'!BR18:BS18,'[3]ПОНТОННЫЙ Март'!BR18:BS18,'[4]ПОНТОННЫЙ  Апр.'!BR18:BS18,'[5]ПОНТОННЫЙ Май'!BR18:BS18,'[6]ПОНТОННЫЙ Июнь'!BR18:BS18,'[7]ПОНТОННЫЙ  Июль'!BR18:BS18,'[8]ПОНТОННЫЙ  Авг.'!BR18:BS18,'[9]ПОНТОННЫЙ  Сент.'!BR18:BS18,'[10]ПОНТОННЫЙ  Окт.'!BR18:BS18,'[11]ПОНТОННЫЙ  Нояб.'!BR18:BS18,'[12]ПОНТОННЫЙ  Дек.'!BR18:BS18)</f>
        <v>0</v>
      </c>
      <c r="BT19" s="47"/>
      <c r="BU19" s="53">
        <f>SUM('[1]ПОНТОННЫЙ Янв.'!BT18:BU18,'[2]ПОНТОННЫЙ Февр.'!BT18:BU18,'[3]ПОНТОННЫЙ Март'!BT18:BU18,'[4]ПОНТОННЫЙ  Апр.'!BT18:BU18,'[5]ПОНТОННЫЙ Май'!BT18:BU18,'[6]ПОНТОННЫЙ Июнь'!BT18:BU18,'[7]ПОНТОННЫЙ  Июль'!BT18:BU18,'[8]ПОНТОННЫЙ  Авг.'!BT18:BU18,'[9]ПОНТОННЫЙ  Сент.'!BT18:BU18,'[10]ПОНТОННЫЙ  Окт.'!BT18:BU18,'[11]ПОНТОННЫЙ  Нояб.'!BT18:BU18,'[12]ПОНТОННЫЙ  Дек.'!BT18:BU18)</f>
        <v>0</v>
      </c>
      <c r="BV19" s="47"/>
      <c r="BW19" s="53">
        <f>SUM('[1]ПОНТОННЫЙ Янв.'!BV18:BW18,'[2]ПОНТОННЫЙ Февр.'!BV18:BW18,'[3]ПОНТОННЫЙ Март'!BV18:BW18,'[4]ПОНТОННЫЙ  Апр.'!BV18:BW18,'[5]ПОНТОННЫЙ Май'!BV18:BW18,'[6]ПОНТОННЫЙ Июнь'!BV18:BW18,'[7]ПОНТОННЫЙ  Июль'!BV18:BW18,'[8]ПОНТОННЫЙ  Авг.'!BV18:BW18,'[9]ПОНТОННЫЙ  Сент.'!BV18:BW18,'[10]ПОНТОННЫЙ  Окт.'!BV18:BW18,'[11]ПОНТОННЫЙ  Нояб.'!BV18:BW18,'[12]ПОНТОННЫЙ  Дек.'!BV18:BW18)</f>
        <v>0</v>
      </c>
      <c r="BX19" s="47"/>
      <c r="BY19" s="53">
        <f>SUM('[1]ПОНТОННЫЙ Янв.'!BX18:BY18,'[2]ПОНТОННЫЙ Февр.'!BX18:BY18,'[3]ПОНТОННЫЙ Март'!BX18:BY18,'[4]ПОНТОННЫЙ  Апр.'!BX18:BY18,'[5]ПОНТОННЫЙ Май'!BX18:BY18,'[6]ПОНТОННЫЙ Июнь'!BX18:BY18,'[7]ПОНТОННЫЙ  Июль'!BX18:BY18,'[8]ПОНТОННЫЙ  Авг.'!BX18:BY18,'[9]ПОНТОННЫЙ  Сент.'!BX18:BY18,'[10]ПОНТОННЫЙ  Окт.'!BX18:BY18,'[11]ПОНТОННЫЙ  Нояб.'!BX18:BY18,'[12]ПОНТОННЫЙ  Дек.'!BX18:BY18)</f>
        <v>0</v>
      </c>
      <c r="BZ19" s="47"/>
      <c r="CA19" s="53">
        <f>SUM('[1]ПОНТОННЫЙ Янв.'!BZ18:CA18,'[2]ПОНТОННЫЙ Февр.'!BZ18:CA18,'[3]ПОНТОННЫЙ Март'!BZ18:CA18,'[4]ПОНТОННЫЙ  Апр.'!BZ18:CA18,'[5]ПОНТОННЫЙ Май'!BZ18:CA18,'[6]ПОНТОННЫЙ Июнь'!BZ18:CA18,'[7]ПОНТОННЫЙ  Июль'!BZ18:CA18,'[8]ПОНТОННЫЙ  Авг.'!BZ18:CA18,'[9]ПОНТОННЫЙ  Сент.'!BZ18:CA18,'[10]ПОНТОННЫЙ  Окт.'!BZ18:CA18,'[11]ПОНТОННЫЙ  Нояб.'!BZ18:CA18,'[12]ПОНТОННЫЙ  Дек.'!BZ18:CA18)</f>
        <v>0</v>
      </c>
      <c r="CB19" s="47"/>
      <c r="CC19" s="53">
        <f>SUM('[1]ПОНТОННЫЙ Янв.'!CB18:CC18,'[2]ПОНТОННЫЙ Февр.'!CB18:CC18,'[3]ПОНТОННЫЙ Март'!CB18:CC18,'[4]ПОНТОННЫЙ  Апр.'!CB18:CC18,'[5]ПОНТОННЫЙ Май'!CB18:CC18,'[6]ПОНТОННЫЙ Июнь'!CB18:CC18,'[7]ПОНТОННЫЙ  Июль'!CB18:CC18,'[8]ПОНТОННЫЙ  Авг.'!CB18:CC18,'[9]ПОНТОННЫЙ  Сент.'!CB18:CC18,'[10]ПОНТОННЫЙ  Окт.'!CB18:CC18,'[11]ПОНТОННЫЙ  Нояб.'!CB18:CC18,'[12]ПОНТОННЫЙ  Дек.'!CB18:CC18)</f>
        <v>0</v>
      </c>
      <c r="CD19" s="47"/>
      <c r="CE19" s="53">
        <f>SUM('[1]ПОНТОННЫЙ Янв.'!CD18:CE18,'[2]ПОНТОННЫЙ Февр.'!CD18:CE18,'[3]ПОНТОННЫЙ Март'!CD18:CE18,'[4]ПОНТОННЫЙ  Апр.'!CD18:CE18,'[5]ПОНТОННЫЙ Май'!CD18:CE18,'[6]ПОНТОННЫЙ Июнь'!CD18:CE18,'[7]ПОНТОННЫЙ  Июль'!CD18:CE18,'[8]ПОНТОННЫЙ  Авг.'!CD18:CE18,'[9]ПОНТОННЫЙ  Сент.'!CD18:CE18,'[10]ПОНТОННЫЙ  Окт.'!CD18:CE18,'[11]ПОНТОННЫЙ  Нояб.'!CD18:CE18,'[12]ПОНТОННЫЙ  Дек.'!CD18:CE18)</f>
        <v>0</v>
      </c>
      <c r="CF19" s="47"/>
      <c r="CG19" s="53">
        <f>SUM('[1]ПОНТОННЫЙ Янв.'!CF18:CG18,'[2]ПОНТОННЫЙ Февр.'!CF18:CG18,'[3]ПОНТОННЫЙ Март'!CF18:CG18,'[4]ПОНТОННЫЙ  Апр.'!CF18:CG18,'[5]ПОНТОННЫЙ Май'!CF18:CG18,'[6]ПОНТОННЫЙ Июнь'!CF18:CG18,'[7]ПОНТОННЫЙ  Июль'!CF18:CG18,'[8]ПОНТОННЫЙ  Авг.'!CF18:CG18,'[9]ПОНТОННЫЙ  Сент.'!CF18:CG18,'[10]ПОНТОННЫЙ  Окт.'!CF18:CG18,'[11]ПОНТОННЫЙ  Нояб.'!CF18:CG18,'[12]ПОНТОННЫЙ  Дек.'!CF18:CG18)</f>
        <v>0</v>
      </c>
      <c r="CH19" s="47"/>
      <c r="CI19" s="53">
        <f>SUM('[1]ПОНТОННЫЙ Янв.'!CH18:CI18,'[2]ПОНТОННЫЙ Февр.'!CH18:CI18,'[3]ПОНТОННЫЙ Март'!CH18:CI18,'[4]ПОНТОННЫЙ  Апр.'!CH18:CI18,'[5]ПОНТОННЫЙ Май'!CH18:CI18,'[6]ПОНТОННЫЙ Июнь'!CH18:CI18,'[7]ПОНТОННЫЙ  Июль'!CH18:CI18,'[8]ПОНТОННЫЙ  Авг.'!CH18:CI18,'[9]ПОНТОННЫЙ  Сент.'!CH18:CI18,'[10]ПОНТОННЫЙ  Окт.'!CH18:CI18,'[11]ПОНТОННЫЙ  Нояб.'!CH18:CI18,'[12]ПОНТОННЫЙ  Дек.'!CH18:CI18)</f>
        <v>0</v>
      </c>
      <c r="CJ19" s="47"/>
      <c r="CK19" s="53">
        <f>SUM('[1]ПОНТОННЫЙ Янв.'!CJ18:CK18,'[2]ПОНТОННЫЙ Февр.'!CJ18:CK18,'[3]ПОНТОННЫЙ Март'!CJ18:CK18,'[4]ПОНТОННЫЙ  Апр.'!CJ18:CK18,'[5]ПОНТОННЫЙ Май'!CJ18:CK18,'[6]ПОНТОННЫЙ Июнь'!CJ18:CK18,'[7]ПОНТОННЫЙ  Июль'!CJ18:CK18,'[8]ПОНТОННЫЙ  Авг.'!CJ18:CK18,'[9]ПОНТОННЫЙ  Сент.'!CJ18:CK18,'[10]ПОНТОННЫЙ  Окт.'!CJ18:CK18,'[11]ПОНТОННЫЙ  Нояб.'!CJ18:CK18,'[12]ПОНТОННЫЙ  Дек.'!CJ18:CK18)</f>
        <v>0</v>
      </c>
      <c r="CL19" s="47"/>
      <c r="CM19" s="53">
        <f>SUM('[1]ПОНТОННЫЙ Янв.'!CL18:CM18,'[2]ПОНТОННЫЙ Февр.'!CL18:CM18,'[3]ПОНТОННЫЙ Март'!CL18:CM18,'[4]ПОНТОННЫЙ  Апр.'!CL18:CM18,'[5]ПОНТОННЫЙ Май'!CL18:CM18,'[6]ПОНТОННЫЙ Июнь'!CL18:CM18,'[7]ПОНТОННЫЙ  Июль'!CL18:CM18,'[8]ПОНТОННЫЙ  Авг.'!CL18:CM18,'[9]ПОНТОННЫЙ  Сент.'!CL18:CM18,'[10]ПОНТОННЫЙ  Окт.'!CL18:CM18,'[11]ПОНТОННЫЙ  Нояб.'!CL18:CM18,'[12]ПОНТОННЫЙ  Дек.'!CL18:CM18)</f>
        <v>0</v>
      </c>
      <c r="CN19" s="47"/>
      <c r="CO19" s="53">
        <f>SUM('[1]ПОНТОННЫЙ Янв.'!CN18:CO18,'[2]ПОНТОННЫЙ Февр.'!CN18:CO18,'[3]ПОНТОННЫЙ Март'!CN18:CO18,'[4]ПОНТОННЫЙ  Апр.'!CN18:CO18,'[5]ПОНТОННЫЙ Май'!CN18:CO18,'[6]ПОНТОННЫЙ Июнь'!CN18:CO18,'[7]ПОНТОННЫЙ  Июль'!CN18:CO18,'[8]ПОНТОННЫЙ  Авг.'!CN18:CO18,'[9]ПОНТОННЫЙ  Сент.'!CN18:CO18,'[10]ПОНТОННЫЙ  Окт.'!CN18:CO18,'[11]ПОНТОННЫЙ  Нояб.'!CN18:CO18,'[12]ПОНТОННЫЙ  Дек.'!CN18:CO18)</f>
        <v>0</v>
      </c>
      <c r="CQ19" s="93"/>
    </row>
    <row r="20" spans="1:95" ht="15.95" customHeight="1" x14ac:dyDescent="0.25">
      <c r="A20" s="201"/>
      <c r="B20" s="233"/>
      <c r="C20" s="23" t="s">
        <v>5</v>
      </c>
      <c r="D20" s="47"/>
      <c r="E20" s="53">
        <f>SUM('[1]ПОНТОННЫЙ Янв.'!D19:E19,'[2]ПОНТОННЫЙ Февр.'!D19:E19,'[3]ПОНТОННЫЙ Март'!D19:E19,'[4]ПОНТОННЫЙ  Апр.'!D19:E19,'[5]ПОНТОННЫЙ Май'!D19:E19,'[6]ПОНТОННЫЙ Июнь'!D19:E19,'[7]ПОНТОННЫЙ  Июль'!D19:E19,'[8]ПОНТОННЫЙ  Авг.'!D19:E19,'[9]ПОНТОННЫЙ  Сент.'!D19:E19,'[10]ПОНТОННЫЙ  Окт.'!D19:E19,'[11]ПОНТОННЫЙ  Нояб.'!D19:E19,'[12]ПОНТОННЫЙ  Дек.'!D19:E19)</f>
        <v>0</v>
      </c>
      <c r="F20" s="47"/>
      <c r="G20" s="53">
        <f>SUM('[1]ПОНТОННЫЙ Янв.'!F19:G19,'[2]ПОНТОННЫЙ Февр.'!F19:G19,'[3]ПОНТОННЫЙ Март'!F19:G19,'[4]ПОНТОННЫЙ  Апр.'!F19:G19,'[5]ПОНТОННЫЙ Май'!F19:G19,'[6]ПОНТОННЫЙ Июнь'!F19:G19,'[7]ПОНТОННЫЙ  Июль'!F19:G19,'[8]ПОНТОННЫЙ  Авг.'!F19:G19,'[9]ПОНТОННЫЙ  Сент.'!F19:G19,'[10]ПОНТОННЫЙ  Окт.'!F19:G19,'[11]ПОНТОННЫЙ  Нояб.'!F19:G19,'[12]ПОНТОННЫЙ  Дек.'!F19:G19)</f>
        <v>0</v>
      </c>
      <c r="H20" s="47"/>
      <c r="I20" s="53">
        <f>SUM('[1]ПОНТОННЫЙ Янв.'!H19:I19,'[2]ПОНТОННЫЙ Февр.'!H19:I19,'[3]ПОНТОННЫЙ Март'!H19:I19,'[4]ПОНТОННЫЙ  Апр.'!H19:I19,'[5]ПОНТОННЫЙ Май'!H19:I19,'[6]ПОНТОННЫЙ Июнь'!H19:I19,'[7]ПОНТОННЫЙ  Июль'!H19:I19,'[8]ПОНТОННЫЙ  Авг.'!H19:I19,'[9]ПОНТОННЫЙ  Сент.'!H19:I19,'[10]ПОНТОННЫЙ  Окт.'!H19:I19,'[11]ПОНТОННЫЙ  Нояб.'!H19:I19,'[12]ПОНТОННЫЙ  Дек.'!H19:I19)</f>
        <v>0</v>
      </c>
      <c r="J20" s="47"/>
      <c r="K20" s="53">
        <f>SUM('[1]ПОНТОННЫЙ Янв.'!J19:K19,'[2]ПОНТОННЫЙ Февр.'!J19:K19,'[3]ПОНТОННЫЙ Март'!J19:K19,'[4]ПОНТОННЫЙ  Апр.'!J19:K19,'[5]ПОНТОННЫЙ Май'!J19:K19,'[6]ПОНТОННЫЙ Июнь'!J19:K19,'[7]ПОНТОННЫЙ  Июль'!J19:K19,'[8]ПОНТОННЫЙ  Авг.'!J19:K19,'[9]ПОНТОННЫЙ  Сент.'!J19:K19,'[10]ПОНТОННЫЙ  Окт.'!J19:K19,'[11]ПОНТОННЫЙ  Нояб.'!J19:K19,'[12]ПОНТОННЫЙ  Дек.'!J19:K19)</f>
        <v>0</v>
      </c>
      <c r="L20" s="47"/>
      <c r="M20" s="53">
        <f>SUM('[1]ПОНТОННЫЙ Янв.'!L19:M19,'[2]ПОНТОННЫЙ Февр.'!L19:M19,'[3]ПОНТОННЫЙ Март'!L19:M19,'[4]ПОНТОННЫЙ  Апр.'!L19:M19,'[5]ПОНТОННЫЙ Май'!L19:M19,'[6]ПОНТОННЫЙ Июнь'!L19:M19,'[7]ПОНТОННЫЙ  Июль'!L19:M19,'[8]ПОНТОННЫЙ  Авг.'!L19:M19,'[9]ПОНТОННЫЙ  Сент.'!L19:M19,'[10]ПОНТОННЫЙ  Окт.'!L19:M19,'[11]ПОНТОННЫЙ  Нояб.'!L19:M19,'[12]ПОНТОННЫЙ  Дек.'!L19:M19)</f>
        <v>0</v>
      </c>
      <c r="N20" s="47"/>
      <c r="O20" s="53">
        <f>SUM('[1]ПОНТОННЫЙ Янв.'!N19:O19,'[2]ПОНТОННЫЙ Февр.'!N19:O19,'[3]ПОНТОННЫЙ Март'!N19:O19,'[4]ПОНТОННЫЙ  Апр.'!N19:O19,'[5]ПОНТОННЫЙ Май'!N19:O19,'[6]ПОНТОННЫЙ Июнь'!N19:O19,'[7]ПОНТОННЫЙ  Июль'!N19:O19,'[8]ПОНТОННЫЙ  Авг.'!N19:O19,'[9]ПОНТОННЫЙ  Сент.'!N19:O19,'[10]ПОНТОННЫЙ  Окт.'!N19:O19,'[11]ПОНТОННЫЙ  Нояб.'!N19:O19,'[12]ПОНТОННЫЙ  Дек.'!N19:O19)</f>
        <v>0</v>
      </c>
      <c r="P20" s="47"/>
      <c r="Q20" s="53">
        <f>SUM('[1]ПОНТОННЫЙ Янв.'!P19:Q19,'[2]ПОНТОННЫЙ Февр.'!P19:Q19,'[3]ПОНТОННЫЙ Март'!P19:Q19,'[4]ПОНТОННЫЙ  Апр.'!P19:Q19,'[5]ПОНТОННЫЙ Май'!P19:Q19,'[6]ПОНТОННЫЙ Июнь'!P19:Q19,'[7]ПОНТОННЫЙ  Июль'!P19:Q19,'[8]ПОНТОННЫЙ  Авг.'!P19:Q19,'[9]ПОНТОННЫЙ  Сент.'!P19:Q19,'[10]ПОНТОННЫЙ  Окт.'!P19:Q19,'[11]ПОНТОННЫЙ  Нояб.'!P19:Q19,'[12]ПОНТОННЫЙ  Дек.'!P19:Q19)</f>
        <v>0</v>
      </c>
      <c r="R20" s="47"/>
      <c r="S20" s="53">
        <f>SUM('[1]ПОНТОННЫЙ Янв.'!R19:S19,'[2]ПОНТОННЫЙ Февр.'!R19:S19,'[3]ПОНТОННЫЙ Март'!R19:S19,'[4]ПОНТОННЫЙ  Апр.'!R19:S19,'[5]ПОНТОННЫЙ Май'!R19:S19,'[6]ПОНТОННЫЙ Июнь'!R19:S19,'[7]ПОНТОННЫЙ  Июль'!R19:S19,'[8]ПОНТОННЫЙ  Авг.'!R19:S19,'[9]ПОНТОННЫЙ  Сент.'!R19:S19,'[10]ПОНТОННЫЙ  Окт.'!R19:S19,'[11]ПОНТОННЫЙ  Нояб.'!R19:S19,'[12]ПОНТОННЫЙ  Дек.'!R19:S19)</f>
        <v>0</v>
      </c>
      <c r="T20" s="47"/>
      <c r="U20" s="53">
        <f>SUM('[1]ПОНТОННЫЙ Янв.'!T19:U19,'[2]ПОНТОННЫЙ Февр.'!T19:U19,'[3]ПОНТОННЫЙ Март'!T19:U19,'[4]ПОНТОННЫЙ  Апр.'!T19:U19,'[5]ПОНТОННЫЙ Май'!T19:U19,'[6]ПОНТОННЫЙ Июнь'!T19:U19,'[7]ПОНТОННЫЙ  Июль'!T19:U19,'[8]ПОНТОННЫЙ  Авг.'!T19:U19,'[9]ПОНТОННЫЙ  Сент.'!T19:U19,'[10]ПОНТОННЫЙ  Окт.'!T19:U19,'[11]ПОНТОННЫЙ  Нояб.'!T19:U19,'[12]ПОНТОННЫЙ  Дек.'!T19:U19)</f>
        <v>0</v>
      </c>
      <c r="V20" s="47"/>
      <c r="W20" s="53">
        <f>SUM('[1]ПОНТОННЫЙ Янв.'!V19:W19,'[2]ПОНТОННЫЙ Февр.'!V19:W19,'[3]ПОНТОННЫЙ Март'!V19:W19,'[4]ПОНТОННЫЙ  Апр.'!V19:W19,'[5]ПОНТОННЫЙ Май'!V19:W19,'[6]ПОНТОННЫЙ Июнь'!V19:W19,'[7]ПОНТОННЫЙ  Июль'!V19:W19,'[8]ПОНТОННЫЙ  Авг.'!V19:W19,'[9]ПОНТОННЫЙ  Сент.'!V19:W19,'[10]ПОНТОННЫЙ  Окт.'!V19:W19,'[11]ПОНТОННЫЙ  Нояб.'!V19:W19,'[12]ПОНТОННЫЙ  Дек.'!V19:W19)</f>
        <v>0</v>
      </c>
      <c r="X20" s="47"/>
      <c r="Y20" s="53">
        <f>SUM('[1]ПОНТОННЫЙ Янв.'!X19:Y19,'[2]ПОНТОННЫЙ Февр.'!X19:Y19,'[3]ПОНТОННЫЙ Март'!X19:Y19,'[4]ПОНТОННЫЙ  Апр.'!X19:Y19,'[5]ПОНТОННЫЙ Май'!X19:Y19,'[6]ПОНТОННЫЙ Июнь'!X19:Y19,'[7]ПОНТОННЫЙ  Июль'!X19:Y19,'[8]ПОНТОННЫЙ  Авг.'!X19:Y19,'[9]ПОНТОННЫЙ  Сент.'!X19:Y19,'[10]ПОНТОННЫЙ  Окт.'!X19:Y19,'[11]ПОНТОННЫЙ  Нояб.'!X19:Y19,'[12]ПОНТОННЫЙ  Дек.'!X19:Y19)</f>
        <v>0</v>
      </c>
      <c r="Z20" s="47"/>
      <c r="AA20" s="53">
        <f>SUM('[1]ПОНТОННЫЙ Янв.'!Z19:AA19,'[2]ПОНТОННЫЙ Февр.'!Z19:AA19,'[3]ПОНТОННЫЙ Март'!Z19:AA19,'[4]ПОНТОННЫЙ  Апр.'!Z19:AA19,'[5]ПОНТОННЫЙ Май'!Z19:AA19,'[6]ПОНТОННЫЙ Июнь'!Z19:AA19,'[7]ПОНТОННЫЙ  Июль'!Z19:AA19,'[8]ПОНТОННЫЙ  Авг.'!Z19:AA19,'[9]ПОНТОННЫЙ  Сент.'!Z19:AA19,'[10]ПОНТОННЫЙ  Окт.'!Z19:AA19,'[11]ПОНТОННЫЙ  Нояб.'!Z19:AA19,'[12]ПОНТОННЫЙ  Дек.'!Z19:AA19)</f>
        <v>0</v>
      </c>
      <c r="AB20" s="47"/>
      <c r="AC20" s="53">
        <f>SUM('[1]ПОНТОННЫЙ Янв.'!AB19:AC19,'[2]ПОНТОННЫЙ Февр.'!AB19:AC19,'[3]ПОНТОННЫЙ Март'!AB19:AC19,'[4]ПОНТОННЫЙ  Апр.'!AB19:AC19,'[5]ПОНТОННЫЙ Май'!AB19:AC19,'[6]ПОНТОННЫЙ Июнь'!AB19:AC19,'[7]ПОНТОННЫЙ  Июль'!AB19:AC19,'[8]ПОНТОННЫЙ  Авг.'!AB19:AC19,'[9]ПОНТОННЫЙ  Сент.'!AB19:AC19,'[10]ПОНТОННЫЙ  Окт.'!AB19:AC19,'[11]ПОНТОННЫЙ  Нояб.'!AB19:AC19,'[12]ПОНТОННЫЙ  Дек.'!AB19:AC19)</f>
        <v>0</v>
      </c>
      <c r="AD20" s="47"/>
      <c r="AE20" s="53">
        <f>SUM('[1]ПОНТОННЫЙ Янв.'!AD19:AE19,'[2]ПОНТОННЫЙ Февр.'!AD19:AE19,'[3]ПОНТОННЫЙ Март'!AD19:AE19,'[4]ПОНТОННЫЙ  Апр.'!AD19:AE19,'[5]ПОНТОННЫЙ Май'!AD19:AE19,'[6]ПОНТОННЫЙ Июнь'!AD19:AE19,'[7]ПОНТОННЫЙ  Июль'!AD19:AE19,'[8]ПОНТОННЫЙ  Авг.'!AD19:AE19,'[9]ПОНТОННЫЙ  Сент.'!AD19:AE19,'[10]ПОНТОННЫЙ  Окт.'!AD19:AE19,'[11]ПОНТОННЫЙ  Нояб.'!AD19:AE19,'[12]ПОНТОННЫЙ  Дек.'!AD19:AE19)</f>
        <v>0</v>
      </c>
      <c r="AF20" s="47"/>
      <c r="AG20" s="53">
        <f>SUM('[1]ПОНТОННЫЙ Янв.'!AF19:AG19,'[2]ПОНТОННЫЙ Февр.'!AF19:AG19,'[3]ПОНТОННЫЙ Март'!AF19:AG19,'[4]ПОНТОННЫЙ  Апр.'!AF19:AG19,'[5]ПОНТОННЫЙ Май'!AF19:AG19,'[6]ПОНТОННЫЙ Июнь'!AF19:AG19,'[7]ПОНТОННЫЙ  Июль'!AF19:AG19,'[8]ПОНТОННЫЙ  Авг.'!AF19:AG19,'[9]ПОНТОННЫЙ  Сент.'!AF19:AG19,'[10]ПОНТОННЫЙ  Окт.'!AF19:AG19,'[11]ПОНТОННЫЙ  Нояб.'!AF19:AG19,'[12]ПОНТОННЫЙ  Дек.'!AF19:AG19)</f>
        <v>0</v>
      </c>
      <c r="AH20" s="47"/>
      <c r="AI20" s="53">
        <f>SUM('[1]ПОНТОННЫЙ Янв.'!AH19:AI19,'[2]ПОНТОННЫЙ Февр.'!AH19:AI19,'[3]ПОНТОННЫЙ Март'!AH19:AI19,'[4]ПОНТОННЫЙ  Апр.'!AH19:AI19,'[5]ПОНТОННЫЙ Май'!AH19:AI19,'[6]ПОНТОННЫЙ Июнь'!AH19:AI19,'[7]ПОНТОННЫЙ  Июль'!AH19:AI19,'[8]ПОНТОННЫЙ  Авг.'!AH19:AI19,'[9]ПОНТОННЫЙ  Сент.'!AH19:AI19,'[10]ПОНТОННЫЙ  Окт.'!AH19:AI19,'[11]ПОНТОННЫЙ  Нояб.'!AH19:AI19,'[12]ПОНТОННЫЙ  Дек.'!AH19:AI19)</f>
        <v>0</v>
      </c>
      <c r="AJ20" s="47"/>
      <c r="AK20" s="53">
        <f>SUM('[1]ПОНТОННЫЙ Янв.'!AJ19:AK19,'[2]ПОНТОННЫЙ Февр.'!AJ19:AK19,'[3]ПОНТОННЫЙ Март'!AJ19:AK19,'[4]ПОНТОННЫЙ  Апр.'!AJ19:AK19,'[5]ПОНТОННЫЙ Май'!AJ19:AK19,'[6]ПОНТОННЫЙ Июнь'!AJ19:AK19,'[7]ПОНТОННЫЙ  Июль'!AJ19:AK19,'[8]ПОНТОННЫЙ  Авг.'!AJ19:AK19,'[9]ПОНТОННЫЙ  Сент.'!AJ19:AK19,'[10]ПОНТОННЫЙ  Окт.'!AJ19:AK19,'[11]ПОНТОННЫЙ  Нояб.'!AJ19:AK19,'[12]ПОНТОННЫЙ  Дек.'!AJ19:AK19)</f>
        <v>0</v>
      </c>
      <c r="AL20" s="47"/>
      <c r="AM20" s="53">
        <f>SUM('[1]ПОНТОННЫЙ Янв.'!AL19:AM19,'[2]ПОНТОННЫЙ Февр.'!AL19:AM19,'[3]ПОНТОННЫЙ Март'!AL19:AM19,'[4]ПОНТОННЫЙ  Апр.'!AL19:AM19,'[5]ПОНТОННЫЙ Май'!AL19:AM19,'[6]ПОНТОННЫЙ Июнь'!AL19:AM19,'[7]ПОНТОННЫЙ  Июль'!AL19:AM19,'[8]ПОНТОННЫЙ  Авг.'!AL19:AM19,'[9]ПОНТОННЫЙ  Сент.'!AL19:AM19,'[10]ПОНТОННЫЙ  Окт.'!AL19:AM19,'[11]ПОНТОННЫЙ  Нояб.'!AL19:AM19,'[12]ПОНТОННЫЙ  Дек.'!AL19:AM19)</f>
        <v>0</v>
      </c>
      <c r="AN20" s="47"/>
      <c r="AO20" s="53">
        <f>SUM('[1]ПОНТОННЫЙ Янв.'!AN19:AO19,'[2]ПОНТОННЫЙ Февр.'!AN19:AO19,'[3]ПОНТОННЫЙ Март'!AN19:AO19,'[4]ПОНТОННЫЙ  Апр.'!AN19:AO19,'[5]ПОНТОННЫЙ Май'!AN19:AO19,'[6]ПОНТОННЫЙ Июнь'!AN19:AO19,'[7]ПОНТОННЫЙ  Июль'!AN19:AO19,'[8]ПОНТОННЫЙ  Авг.'!AN19:AO19,'[9]ПОНТОННЫЙ  Сент.'!AN19:AO19,'[10]ПОНТОННЫЙ  Окт.'!AN19:AO19,'[11]ПОНТОННЫЙ  Нояб.'!AN19:AO19,'[12]ПОНТОННЫЙ  Дек.'!AN19:AO19)</f>
        <v>0</v>
      </c>
      <c r="AP20" s="47"/>
      <c r="AQ20" s="53">
        <f>SUM('[1]ПОНТОННЫЙ Янв.'!AP19:AQ19,'[2]ПОНТОННЫЙ Февр.'!AP19:AQ19,'[3]ПОНТОННЫЙ Март'!AP19:AQ19,'[4]ПОНТОННЫЙ  Апр.'!AP19:AQ19,'[5]ПОНТОННЫЙ Май'!AP19:AQ19,'[6]ПОНТОННЫЙ Июнь'!AP19:AQ19,'[7]ПОНТОННЫЙ  Июль'!AP19:AQ19,'[8]ПОНТОННЫЙ  Авг.'!AP19:AQ19,'[9]ПОНТОННЫЙ  Сент.'!AP19:AQ19,'[10]ПОНТОННЫЙ  Окт.'!AP19:AQ19,'[11]ПОНТОННЫЙ  Нояб.'!AP19:AQ19,'[12]ПОНТОННЫЙ  Дек.'!AP19:AQ19)</f>
        <v>0</v>
      </c>
      <c r="AR20" s="47"/>
      <c r="AS20" s="53">
        <f>SUM('[1]ПОНТОННЫЙ Янв.'!AR19:AS19,'[2]ПОНТОННЫЙ Февр.'!AR19:AS19,'[3]ПОНТОННЫЙ Март'!AR19:AS19,'[4]ПОНТОННЫЙ  Апр.'!AR19:AS19,'[5]ПОНТОННЫЙ Май'!AR19:AS19,'[6]ПОНТОННЫЙ Июнь'!AR19:AS19,'[7]ПОНТОННЫЙ  Июль'!AR19:AS19,'[8]ПОНТОННЫЙ  Авг.'!AR19:AS19,'[9]ПОНТОННЫЙ  Сент.'!AR19:AS19,'[10]ПОНТОННЫЙ  Окт.'!AR19:AS19,'[11]ПОНТОННЫЙ  Нояб.'!AR19:AS19,'[12]ПОНТОННЫЙ  Дек.'!AR19:AS19)</f>
        <v>0</v>
      </c>
      <c r="AT20" s="47"/>
      <c r="AU20" s="53">
        <f>SUM('[1]ПОНТОННЫЙ Янв.'!AT19:AU19,'[2]ПОНТОННЫЙ Февр.'!AT19:AU19,'[3]ПОНТОННЫЙ Март'!AT19:AU19,'[4]ПОНТОННЫЙ  Апр.'!AT19:AU19,'[5]ПОНТОННЫЙ Май'!AT19:AU19,'[6]ПОНТОННЫЙ Июнь'!AT19:AU19,'[7]ПОНТОННЫЙ  Июль'!AT19:AU19,'[8]ПОНТОННЫЙ  Авг.'!AT19:AU19,'[9]ПОНТОННЫЙ  Сент.'!AT19:AU19,'[10]ПОНТОННЫЙ  Окт.'!AT19:AU19,'[11]ПОНТОННЫЙ  Нояб.'!AT19:AU19,'[12]ПОНТОННЫЙ  Дек.'!AT19:AU19)</f>
        <v>0</v>
      </c>
      <c r="AV20" s="47"/>
      <c r="AW20" s="53">
        <f>SUM('[1]ПОНТОННЫЙ Янв.'!AV19:AW19,'[2]ПОНТОННЫЙ Февр.'!AV19:AW19,'[3]ПОНТОННЫЙ Март'!AV19:AW19,'[4]ПОНТОННЫЙ  Апр.'!AV19:AW19,'[5]ПОНТОННЫЙ Май'!AV19:AW19,'[6]ПОНТОННЫЙ Июнь'!AV19:AW19,'[7]ПОНТОННЫЙ  Июль'!AV19:AW19,'[8]ПОНТОННЫЙ  Авг.'!AV19:AW19,'[9]ПОНТОННЫЙ  Сент.'!AV19:AW19,'[10]ПОНТОННЫЙ  Окт.'!AV19:AW19,'[11]ПОНТОННЫЙ  Нояб.'!AV19:AW19,'[12]ПОНТОННЫЙ  Дек.'!AV19:AW19)</f>
        <v>0</v>
      </c>
      <c r="AX20" s="47"/>
      <c r="AY20" s="53">
        <f>SUM('[1]ПОНТОННЫЙ Янв.'!AX19:AY19,'[2]ПОНТОННЫЙ Февр.'!AX19:AY19,'[3]ПОНТОННЫЙ Март'!AX19:AY19,'[4]ПОНТОННЫЙ  Апр.'!AX19:AY19,'[5]ПОНТОННЫЙ Май'!AX19:AY19,'[6]ПОНТОННЫЙ Июнь'!AX19:AY19,'[7]ПОНТОННЫЙ  Июль'!AX19:AY19,'[8]ПОНТОННЫЙ  Авг.'!AX19:AY19,'[9]ПОНТОННЫЙ  Сент.'!AX19:AY19,'[10]ПОНТОННЫЙ  Окт.'!AX19:AY19,'[11]ПОНТОННЫЙ  Нояб.'!AX19:AY19,'[12]ПОНТОННЫЙ  Дек.'!AX19:AY19)</f>
        <v>0</v>
      </c>
      <c r="AZ20" s="47"/>
      <c r="BA20" s="53">
        <f>SUM('[1]ПОНТОННЫЙ Янв.'!AZ19:BA19,'[2]ПОНТОННЫЙ Февр.'!AZ19:BA19,'[3]ПОНТОННЫЙ Март'!AZ19:BA19,'[4]ПОНТОННЫЙ  Апр.'!AZ19:BA19,'[5]ПОНТОННЫЙ Май'!AZ19:BA19,'[6]ПОНТОННЫЙ Июнь'!AZ19:BA19,'[7]ПОНТОННЫЙ  Июль'!AZ19:BA19,'[8]ПОНТОННЫЙ  Авг.'!AZ19:BA19,'[9]ПОНТОННЫЙ  Сент.'!AZ19:BA19,'[10]ПОНТОННЫЙ  Окт.'!AZ19:BA19,'[11]ПОНТОННЫЙ  Нояб.'!AZ19:BA19,'[12]ПОНТОННЫЙ  Дек.'!AZ19:BA19)</f>
        <v>0</v>
      </c>
      <c r="BB20" s="47"/>
      <c r="BC20" s="53">
        <f>SUM('[1]ПОНТОННЫЙ Янв.'!BB19:BC19,'[2]ПОНТОННЫЙ Февр.'!BB19:BC19,'[3]ПОНТОННЫЙ Март'!BB19:BC19,'[4]ПОНТОННЫЙ  Апр.'!BB19:BC19,'[5]ПОНТОННЫЙ Май'!BB19:BC19,'[6]ПОНТОННЫЙ Июнь'!BB19:BC19,'[7]ПОНТОННЫЙ  Июль'!BB19:BC19,'[8]ПОНТОННЫЙ  Авг.'!BB19:BC19,'[9]ПОНТОННЫЙ  Сент.'!BB19:BC19,'[10]ПОНТОННЫЙ  Окт.'!BB19:BC19,'[11]ПОНТОННЫЙ  Нояб.'!BB19:BC19,'[12]ПОНТОННЫЙ  Дек.'!BB19:BC19)</f>
        <v>0</v>
      </c>
      <c r="BD20" s="47"/>
      <c r="BE20" s="53">
        <f>SUM('[1]ПОНТОННЫЙ Янв.'!BD19:BE19,'[2]ПОНТОННЫЙ Февр.'!BD19:BE19,'[3]ПОНТОННЫЙ Март'!BD19:BE19,'[4]ПОНТОННЫЙ  Апр.'!BD19:BE19,'[5]ПОНТОННЫЙ Май'!BD19:BE19,'[6]ПОНТОННЫЙ Июнь'!BD19:BE19,'[7]ПОНТОННЫЙ  Июль'!BD19:BE19,'[8]ПОНТОННЫЙ  Авг.'!BD19:BE19,'[9]ПОНТОННЫЙ  Сент.'!BD19:BE19,'[10]ПОНТОННЫЙ  Окт.'!BD19:BE19,'[11]ПОНТОННЫЙ  Нояб.'!BD19:BE19,'[12]ПОНТОННЫЙ  Дек.'!BD19:BE19)</f>
        <v>0</v>
      </c>
      <c r="BF20" s="47"/>
      <c r="BG20" s="53">
        <f>SUM('[1]ПОНТОННЫЙ Янв.'!BF19:BG19,'[2]ПОНТОННЫЙ Февр.'!BF19:BG19,'[3]ПОНТОННЫЙ Март'!BF19:BG19,'[4]ПОНТОННЫЙ  Апр.'!BF19:BG19,'[5]ПОНТОННЫЙ Май'!BF19:BG19,'[6]ПОНТОННЫЙ Июнь'!BF19:BG19,'[7]ПОНТОННЫЙ  Июль'!BF19:BG19,'[8]ПОНТОННЫЙ  Авг.'!BF19:BG19,'[9]ПОНТОННЫЙ  Сент.'!BF19:BG19,'[10]ПОНТОННЫЙ  Окт.'!BF19:BG19,'[11]ПОНТОННЫЙ  Нояб.'!BF19:BG19,'[12]ПОНТОННЫЙ  Дек.'!BF19:BG19)</f>
        <v>0</v>
      </c>
      <c r="BH20" s="47"/>
      <c r="BI20" s="53">
        <f>SUM('[1]ПОНТОННЫЙ Янв.'!BH19:BI19,'[2]ПОНТОННЫЙ Февр.'!BH19:BI19,'[3]ПОНТОННЫЙ Март'!BH19:BI19,'[4]ПОНТОННЫЙ  Апр.'!BH19:BI19,'[5]ПОНТОННЫЙ Май'!BH19:BI19,'[6]ПОНТОННЫЙ Июнь'!BH19:BI19,'[7]ПОНТОННЫЙ  Июль'!BH19:BI19,'[8]ПОНТОННЫЙ  Авг.'!BH19:BI19,'[9]ПОНТОННЫЙ  Сент.'!BH19:BI19,'[10]ПОНТОННЫЙ  Окт.'!BH19:BI19,'[11]ПОНТОННЫЙ  Нояб.'!BH19:BI19,'[12]ПОНТОННЫЙ  Дек.'!BH19:BI19)</f>
        <v>0</v>
      </c>
      <c r="BJ20" s="47"/>
      <c r="BK20" s="53">
        <f>SUM('[1]ПОНТОННЫЙ Янв.'!BJ19:BK19,'[2]ПОНТОННЫЙ Февр.'!BJ19:BK19,'[3]ПОНТОННЫЙ Март'!BJ19:BK19,'[4]ПОНТОННЫЙ  Апр.'!BJ19:BK19,'[5]ПОНТОННЫЙ Май'!BJ19:BK19,'[6]ПОНТОННЫЙ Июнь'!BJ19:BK19,'[7]ПОНТОННЫЙ  Июль'!BJ19:BK19,'[8]ПОНТОННЫЙ  Авг.'!BJ19:BK19,'[9]ПОНТОННЫЙ  Сент.'!BJ19:BK19,'[10]ПОНТОННЫЙ  Окт.'!BJ19:BK19,'[11]ПОНТОННЫЙ  Нояб.'!BJ19:BK19,'[12]ПОНТОННЫЙ  Дек.'!BJ19:BK19)</f>
        <v>0</v>
      </c>
      <c r="BL20" s="47"/>
      <c r="BM20" s="53">
        <f>SUM('[1]ПОНТОННЫЙ Янв.'!BL19:BM19,'[2]ПОНТОННЫЙ Февр.'!BL19:BM19,'[3]ПОНТОННЫЙ Март'!BL19:BM19,'[4]ПОНТОННЫЙ  Апр.'!BL19:BM19,'[5]ПОНТОННЫЙ Май'!BL19:BM19,'[6]ПОНТОННЫЙ Июнь'!BL19:BM19,'[7]ПОНТОННЫЙ  Июль'!BL19:BM19,'[8]ПОНТОННЫЙ  Авг.'!BL19:BM19,'[9]ПОНТОННЫЙ  Сент.'!BL19:BM19,'[10]ПОНТОННЫЙ  Окт.'!BL19:BM19,'[11]ПОНТОННЫЙ  Нояб.'!BL19:BM19,'[12]ПОНТОННЫЙ  Дек.'!BL19:BM19)</f>
        <v>0</v>
      </c>
      <c r="BN20" s="47"/>
      <c r="BO20" s="53">
        <f>SUM('[1]ПОНТОННЫЙ Янв.'!BN19:BO19,'[2]ПОНТОННЫЙ Февр.'!BN19:BO19,'[3]ПОНТОННЫЙ Март'!BN19:BO19,'[4]ПОНТОННЫЙ  Апр.'!BN19:BO19,'[5]ПОНТОННЫЙ Май'!BN19:BO19,'[6]ПОНТОННЫЙ Июнь'!BN19:BO19,'[7]ПОНТОННЫЙ  Июль'!BN19:BO19,'[8]ПОНТОННЫЙ  Авг.'!BN19:BO19,'[9]ПОНТОННЫЙ  Сент.'!BN19:BO19,'[10]ПОНТОННЫЙ  Окт.'!BN19:BO19,'[11]ПОНТОННЫЙ  Нояб.'!BN19:BO19,'[12]ПОНТОННЫЙ  Дек.'!BN19:BO19)</f>
        <v>0</v>
      </c>
      <c r="BP20" s="47"/>
      <c r="BQ20" s="53">
        <f>SUM('[1]ПОНТОННЫЙ Янв.'!BP19:BQ19,'[2]ПОНТОННЫЙ Февр.'!BP19:BQ19,'[3]ПОНТОННЫЙ Март'!BP19:BQ19,'[4]ПОНТОННЫЙ  Апр.'!BP19:BQ19,'[5]ПОНТОННЫЙ Май'!BP19:BQ19,'[6]ПОНТОННЫЙ Июнь'!BP19:BQ19,'[7]ПОНТОННЫЙ  Июль'!BP19:BQ19,'[8]ПОНТОННЫЙ  Авг.'!BP19:BQ19,'[9]ПОНТОННЫЙ  Сент.'!BP19:BQ19,'[10]ПОНТОННЫЙ  Окт.'!BP19:BQ19,'[11]ПОНТОННЫЙ  Нояб.'!BP19:BQ19,'[12]ПОНТОННЫЙ  Дек.'!BP19:BQ19)</f>
        <v>0</v>
      </c>
      <c r="BR20" s="47"/>
      <c r="BS20" s="53">
        <f>SUM('[1]ПОНТОННЫЙ Янв.'!BR19:BS19,'[2]ПОНТОННЫЙ Февр.'!BR19:BS19,'[3]ПОНТОННЫЙ Март'!BR19:BS19,'[4]ПОНТОННЫЙ  Апр.'!BR19:BS19,'[5]ПОНТОННЫЙ Май'!BR19:BS19,'[6]ПОНТОННЫЙ Июнь'!BR19:BS19,'[7]ПОНТОННЫЙ  Июль'!BR19:BS19,'[8]ПОНТОННЫЙ  Авг.'!BR19:BS19,'[9]ПОНТОННЫЙ  Сент.'!BR19:BS19,'[10]ПОНТОННЫЙ  Окт.'!BR19:BS19,'[11]ПОНТОННЫЙ  Нояб.'!BR19:BS19,'[12]ПОНТОННЫЙ  Дек.'!BR19:BS19)</f>
        <v>0</v>
      </c>
      <c r="BT20" s="47"/>
      <c r="BU20" s="53">
        <f>SUM('[1]ПОНТОННЫЙ Янв.'!BT19:BU19,'[2]ПОНТОННЫЙ Февр.'!BT19:BU19,'[3]ПОНТОННЫЙ Март'!BT19:BU19,'[4]ПОНТОННЫЙ  Апр.'!BT19:BU19,'[5]ПОНТОННЫЙ Май'!BT19:BU19,'[6]ПОНТОННЫЙ Июнь'!BT19:BU19,'[7]ПОНТОННЫЙ  Июль'!BT19:BU19,'[8]ПОНТОННЫЙ  Авг.'!BT19:BU19,'[9]ПОНТОННЫЙ  Сент.'!BT19:BU19,'[10]ПОНТОННЫЙ  Окт.'!BT19:BU19,'[11]ПОНТОННЫЙ  Нояб.'!BT19:BU19,'[12]ПОНТОННЫЙ  Дек.'!BT19:BU19)</f>
        <v>0</v>
      </c>
      <c r="BV20" s="47"/>
      <c r="BW20" s="53">
        <f>SUM('[1]ПОНТОННЫЙ Янв.'!BV19:BW19,'[2]ПОНТОННЫЙ Февр.'!BV19:BW19,'[3]ПОНТОННЫЙ Март'!BV19:BW19,'[4]ПОНТОННЫЙ  Апр.'!BV19:BW19,'[5]ПОНТОННЫЙ Май'!BV19:BW19,'[6]ПОНТОННЫЙ Июнь'!BV19:BW19,'[7]ПОНТОННЫЙ  Июль'!BV19:BW19,'[8]ПОНТОННЫЙ  Авг.'!BV19:BW19,'[9]ПОНТОННЫЙ  Сент.'!BV19:BW19,'[10]ПОНТОННЫЙ  Окт.'!BV19:BW19,'[11]ПОНТОННЫЙ  Нояб.'!BV19:BW19,'[12]ПОНТОННЫЙ  Дек.'!BV19:BW19)</f>
        <v>0</v>
      </c>
      <c r="BX20" s="47"/>
      <c r="BY20" s="53">
        <f>SUM('[1]ПОНТОННЫЙ Янв.'!BX19:BY19,'[2]ПОНТОННЫЙ Февр.'!BX19:BY19,'[3]ПОНТОННЫЙ Март'!BX19:BY19,'[4]ПОНТОННЫЙ  Апр.'!BX19:BY19,'[5]ПОНТОННЫЙ Май'!BX19:BY19,'[6]ПОНТОННЫЙ Июнь'!BX19:BY19,'[7]ПОНТОННЫЙ  Июль'!BX19:BY19,'[8]ПОНТОННЫЙ  Авг.'!BX19:BY19,'[9]ПОНТОННЫЙ  Сент.'!BX19:BY19,'[10]ПОНТОННЫЙ  Окт.'!BX19:BY19,'[11]ПОНТОННЫЙ  Нояб.'!BX19:BY19,'[12]ПОНТОННЫЙ  Дек.'!BX19:BY19)</f>
        <v>0</v>
      </c>
      <c r="BZ20" s="47"/>
      <c r="CA20" s="53">
        <f>SUM('[1]ПОНТОННЫЙ Янв.'!BZ19:CA19,'[2]ПОНТОННЫЙ Февр.'!BZ19:CA19,'[3]ПОНТОННЫЙ Март'!BZ19:CA19,'[4]ПОНТОННЫЙ  Апр.'!BZ19:CA19,'[5]ПОНТОННЫЙ Май'!BZ19:CA19,'[6]ПОНТОННЫЙ Июнь'!BZ19:CA19,'[7]ПОНТОННЫЙ  Июль'!BZ19:CA19,'[8]ПОНТОННЫЙ  Авг.'!BZ19:CA19,'[9]ПОНТОННЫЙ  Сент.'!BZ19:CA19,'[10]ПОНТОННЫЙ  Окт.'!BZ19:CA19,'[11]ПОНТОННЫЙ  Нояб.'!BZ19:CA19,'[12]ПОНТОННЫЙ  Дек.'!BZ19:CA19)</f>
        <v>0</v>
      </c>
      <c r="CB20" s="47"/>
      <c r="CC20" s="53">
        <f>SUM('[1]ПОНТОННЫЙ Янв.'!CB19:CC19,'[2]ПОНТОННЫЙ Февр.'!CB19:CC19,'[3]ПОНТОННЫЙ Март'!CB19:CC19,'[4]ПОНТОННЫЙ  Апр.'!CB19:CC19,'[5]ПОНТОННЫЙ Май'!CB19:CC19,'[6]ПОНТОННЫЙ Июнь'!CB19:CC19,'[7]ПОНТОННЫЙ  Июль'!CB19:CC19,'[8]ПОНТОННЫЙ  Авг.'!CB19:CC19,'[9]ПОНТОННЫЙ  Сент.'!CB19:CC19,'[10]ПОНТОННЫЙ  Окт.'!CB19:CC19,'[11]ПОНТОННЫЙ  Нояб.'!CB19:CC19,'[12]ПОНТОННЫЙ  Дек.'!CB19:CC19)</f>
        <v>0</v>
      </c>
      <c r="CD20" s="47"/>
      <c r="CE20" s="53">
        <f>SUM('[1]ПОНТОННЫЙ Янв.'!CD19:CE19,'[2]ПОНТОННЫЙ Февр.'!CD19:CE19,'[3]ПОНТОННЫЙ Март'!CD19:CE19,'[4]ПОНТОННЫЙ  Апр.'!CD19:CE19,'[5]ПОНТОННЫЙ Май'!CD19:CE19,'[6]ПОНТОННЫЙ Июнь'!CD19:CE19,'[7]ПОНТОННЫЙ  Июль'!CD19:CE19,'[8]ПОНТОННЫЙ  Авг.'!CD19:CE19,'[9]ПОНТОННЫЙ  Сент.'!CD19:CE19,'[10]ПОНТОННЫЙ  Окт.'!CD19:CE19,'[11]ПОНТОННЫЙ  Нояб.'!CD19:CE19,'[12]ПОНТОННЫЙ  Дек.'!CD19:CE19)</f>
        <v>0</v>
      </c>
      <c r="CF20" s="47"/>
      <c r="CG20" s="53">
        <f>SUM('[1]ПОНТОННЫЙ Янв.'!CF19:CG19,'[2]ПОНТОННЫЙ Февр.'!CF19:CG19,'[3]ПОНТОННЫЙ Март'!CF19:CG19,'[4]ПОНТОННЫЙ  Апр.'!CF19:CG19,'[5]ПОНТОННЫЙ Май'!CF19:CG19,'[6]ПОНТОННЫЙ Июнь'!CF19:CG19,'[7]ПОНТОННЫЙ  Июль'!CF19:CG19,'[8]ПОНТОННЫЙ  Авг.'!CF19:CG19,'[9]ПОНТОННЫЙ  Сент.'!CF19:CG19,'[10]ПОНТОННЫЙ  Окт.'!CF19:CG19,'[11]ПОНТОННЫЙ  Нояб.'!CF19:CG19,'[12]ПОНТОННЫЙ  Дек.'!CF19:CG19)</f>
        <v>0</v>
      </c>
      <c r="CH20" s="47"/>
      <c r="CI20" s="53">
        <f>SUM('[1]ПОНТОННЫЙ Янв.'!CH19:CI19,'[2]ПОНТОННЫЙ Февр.'!CH19:CI19,'[3]ПОНТОННЫЙ Март'!CH19:CI19,'[4]ПОНТОННЫЙ  Апр.'!CH19:CI19,'[5]ПОНТОННЫЙ Май'!CH19:CI19,'[6]ПОНТОННЫЙ Июнь'!CH19:CI19,'[7]ПОНТОННЫЙ  Июль'!CH19:CI19,'[8]ПОНТОННЫЙ  Авг.'!CH19:CI19,'[9]ПОНТОННЫЙ  Сент.'!CH19:CI19,'[10]ПОНТОННЫЙ  Окт.'!CH19:CI19,'[11]ПОНТОННЫЙ  Нояб.'!CH19:CI19,'[12]ПОНТОННЫЙ  Дек.'!CH19:CI19)</f>
        <v>0</v>
      </c>
      <c r="CJ20" s="47"/>
      <c r="CK20" s="53">
        <f>SUM('[1]ПОНТОННЫЙ Янв.'!CJ19:CK19,'[2]ПОНТОННЫЙ Февр.'!CJ19:CK19,'[3]ПОНТОННЫЙ Март'!CJ19:CK19,'[4]ПОНТОННЫЙ  Апр.'!CJ19:CK19,'[5]ПОНТОННЫЙ Май'!CJ19:CK19,'[6]ПОНТОННЫЙ Июнь'!CJ19:CK19,'[7]ПОНТОННЫЙ  Июль'!CJ19:CK19,'[8]ПОНТОННЫЙ  Авг.'!CJ19:CK19,'[9]ПОНТОННЫЙ  Сент.'!CJ19:CK19,'[10]ПОНТОННЫЙ  Окт.'!CJ19:CK19,'[11]ПОНТОННЫЙ  Нояб.'!CJ19:CK19,'[12]ПОНТОННЫЙ  Дек.'!CJ19:CK19)</f>
        <v>0</v>
      </c>
      <c r="CL20" s="47"/>
      <c r="CM20" s="53">
        <f>SUM('[1]ПОНТОННЫЙ Янв.'!CL19:CM19,'[2]ПОНТОННЫЙ Февр.'!CL19:CM19,'[3]ПОНТОННЫЙ Март'!CL19:CM19,'[4]ПОНТОННЫЙ  Апр.'!CL19:CM19,'[5]ПОНТОННЫЙ Май'!CL19:CM19,'[6]ПОНТОННЫЙ Июнь'!CL19:CM19,'[7]ПОНТОННЫЙ  Июль'!CL19:CM19,'[8]ПОНТОННЫЙ  Авг.'!CL19:CM19,'[9]ПОНТОННЫЙ  Сент.'!CL19:CM19,'[10]ПОНТОННЫЙ  Окт.'!CL19:CM19,'[11]ПОНТОННЫЙ  Нояб.'!CL19:CM19,'[12]ПОНТОННЫЙ  Дек.'!CL19:CM19)</f>
        <v>0</v>
      </c>
      <c r="CN20" s="47"/>
      <c r="CO20" s="53">
        <f>SUM('[1]ПОНТОННЫЙ Янв.'!CN19:CO19,'[2]ПОНТОННЫЙ Февр.'!CN19:CO19,'[3]ПОНТОННЫЙ Март'!CN19:CO19,'[4]ПОНТОННЫЙ  Апр.'!CN19:CO19,'[5]ПОНТОННЫЙ Май'!CN19:CO19,'[6]ПОНТОННЫЙ Июнь'!CN19:CO19,'[7]ПОНТОННЫЙ  Июль'!CN19:CO19,'[8]ПОНТОННЫЙ  Авг.'!CN19:CO19,'[9]ПОНТОННЫЙ  Сент.'!CN19:CO19,'[10]ПОНТОННЫЙ  Окт.'!CN19:CO19,'[11]ПОНТОННЫЙ  Нояб.'!CN19:CO19,'[12]ПОНТОННЫЙ  Дек.'!CN19:CO19)</f>
        <v>0</v>
      </c>
      <c r="CQ20" s="93"/>
    </row>
    <row r="21" spans="1:95" ht="32.1" customHeight="1" x14ac:dyDescent="0.25">
      <c r="A21" s="16" t="s">
        <v>21</v>
      </c>
      <c r="B21" s="17" t="s">
        <v>11</v>
      </c>
      <c r="C21" s="23" t="s">
        <v>5</v>
      </c>
      <c r="D21" s="47"/>
      <c r="E21" s="53">
        <f>SUM('[1]ПОНТОННЫЙ Янв.'!D20:E20,'[2]ПОНТОННЫЙ Февр.'!D20:E20,'[3]ПОНТОННЫЙ Март'!D20:E20,'[4]ПОНТОННЫЙ  Апр.'!D20:E20,'[5]ПОНТОННЫЙ Май'!D20:E20,'[6]ПОНТОННЫЙ Июнь'!D20:E20,'[7]ПОНТОННЫЙ  Июль'!D20:E20,'[8]ПОНТОННЫЙ  Авг.'!D20:E20,'[9]ПОНТОННЫЙ  Сент.'!D20:E20,'[10]ПОНТОННЫЙ  Окт.'!D20:E20,'[11]ПОНТОННЫЙ  Нояб.'!D20:E20,'[12]ПОНТОННЫЙ  Дек.'!D20:E20)</f>
        <v>0</v>
      </c>
      <c r="F21" s="47"/>
      <c r="G21" s="53">
        <f>SUM('[1]ПОНТОННЫЙ Янв.'!F20:G20,'[2]ПОНТОННЫЙ Февр.'!F20:G20,'[3]ПОНТОННЫЙ Март'!F20:G20,'[4]ПОНТОННЫЙ  Апр.'!F20:G20,'[5]ПОНТОННЫЙ Май'!F20:G20,'[6]ПОНТОННЫЙ Июнь'!F20:G20,'[7]ПОНТОННЫЙ  Июль'!F20:G20,'[8]ПОНТОННЫЙ  Авг.'!F20:G20,'[9]ПОНТОННЫЙ  Сент.'!F20:G20,'[10]ПОНТОННЫЙ  Окт.'!F20:G20,'[11]ПОНТОННЫЙ  Нояб.'!F20:G20,'[12]ПОНТОННЫЙ  Дек.'!F20:G20)</f>
        <v>0</v>
      </c>
      <c r="H21" s="47"/>
      <c r="I21" s="53">
        <f>SUM('[1]ПОНТОННЫЙ Янв.'!H20:I20,'[2]ПОНТОННЫЙ Февр.'!H20:I20,'[3]ПОНТОННЫЙ Март'!H20:I20,'[4]ПОНТОННЫЙ  Апр.'!H20:I20,'[5]ПОНТОННЫЙ Май'!H20:I20,'[6]ПОНТОННЫЙ Июнь'!H20:I20,'[7]ПОНТОННЫЙ  Июль'!H20:I20,'[8]ПОНТОННЫЙ  Авг.'!H20:I20,'[9]ПОНТОННЫЙ  Сент.'!H20:I20,'[10]ПОНТОННЫЙ  Окт.'!H20:I20,'[11]ПОНТОННЫЙ  Нояб.'!H20:I20,'[12]ПОНТОННЫЙ  Дек.'!H20:I20)</f>
        <v>0</v>
      </c>
      <c r="J21" s="47"/>
      <c r="K21" s="53">
        <f>SUM('[1]ПОНТОННЫЙ Янв.'!J20:K20,'[2]ПОНТОННЫЙ Февр.'!J20:K20,'[3]ПОНТОННЫЙ Март'!J20:K20,'[4]ПОНТОННЫЙ  Апр.'!J20:K20,'[5]ПОНТОННЫЙ Май'!J20:K20,'[6]ПОНТОННЫЙ Июнь'!J20:K20,'[7]ПОНТОННЫЙ  Июль'!J20:K20,'[8]ПОНТОННЫЙ  Авг.'!J20:K20,'[9]ПОНТОННЫЙ  Сент.'!J20:K20,'[10]ПОНТОННЫЙ  Окт.'!J20:K20,'[11]ПОНТОННЫЙ  Нояб.'!J20:K20,'[12]ПОНТОННЫЙ  Дек.'!J20:K20)</f>
        <v>0</v>
      </c>
      <c r="L21" s="47"/>
      <c r="M21" s="53">
        <f>SUM('[1]ПОНТОННЫЙ Янв.'!L20:M20,'[2]ПОНТОННЫЙ Февр.'!L20:M20,'[3]ПОНТОННЫЙ Март'!L20:M20,'[4]ПОНТОННЫЙ  Апр.'!L20:M20,'[5]ПОНТОННЫЙ Май'!L20:M20,'[6]ПОНТОННЫЙ Июнь'!L20:M20,'[7]ПОНТОННЫЙ  Июль'!L20:M20,'[8]ПОНТОННЫЙ  Авг.'!L20:M20,'[9]ПОНТОННЫЙ  Сент.'!L20:M20,'[10]ПОНТОННЫЙ  Окт.'!L20:M20,'[11]ПОНТОННЫЙ  Нояб.'!L20:M20,'[12]ПОНТОННЫЙ  Дек.'!L20:M20)</f>
        <v>0</v>
      </c>
      <c r="N21" s="47"/>
      <c r="O21" s="53">
        <f>SUM('[1]ПОНТОННЫЙ Янв.'!N20:O20,'[2]ПОНТОННЫЙ Февр.'!N20:O20,'[3]ПОНТОННЫЙ Март'!N20:O20,'[4]ПОНТОННЫЙ  Апр.'!N20:O20,'[5]ПОНТОННЫЙ Май'!N20:O20,'[6]ПОНТОННЫЙ Июнь'!N20:O20,'[7]ПОНТОННЫЙ  Июль'!N20:O20,'[8]ПОНТОННЫЙ  Авг.'!N20:O20,'[9]ПОНТОННЫЙ  Сент.'!N20:O20,'[10]ПОНТОННЫЙ  Окт.'!N20:O20,'[11]ПОНТОННЫЙ  Нояб.'!N20:O20,'[12]ПОНТОННЫЙ  Дек.'!N20:O20)</f>
        <v>0</v>
      </c>
      <c r="P21" s="47"/>
      <c r="Q21" s="53">
        <f>SUM('[1]ПОНТОННЫЙ Янв.'!P20:Q20,'[2]ПОНТОННЫЙ Февр.'!P20:Q20,'[3]ПОНТОННЫЙ Март'!P20:Q20,'[4]ПОНТОННЫЙ  Апр.'!P20:Q20,'[5]ПОНТОННЫЙ Май'!P20:Q20,'[6]ПОНТОННЫЙ Июнь'!P20:Q20,'[7]ПОНТОННЫЙ  Июль'!P20:Q20,'[8]ПОНТОННЫЙ  Авг.'!P20:Q20,'[9]ПОНТОННЫЙ  Сент.'!P20:Q20,'[10]ПОНТОННЫЙ  Окт.'!P20:Q20,'[11]ПОНТОННЫЙ  Нояб.'!P20:Q20,'[12]ПОНТОННЫЙ  Дек.'!P20:Q20)</f>
        <v>0</v>
      </c>
      <c r="R21" s="47"/>
      <c r="S21" s="53">
        <f>SUM('[1]ПОНТОННЫЙ Янв.'!R20:S20,'[2]ПОНТОННЫЙ Февр.'!R20:S20,'[3]ПОНТОННЫЙ Март'!R20:S20,'[4]ПОНТОННЫЙ  Апр.'!R20:S20,'[5]ПОНТОННЫЙ Май'!R20:S20,'[6]ПОНТОННЫЙ Июнь'!R20:S20,'[7]ПОНТОННЫЙ  Июль'!R20:S20,'[8]ПОНТОННЫЙ  Авг.'!R20:S20,'[9]ПОНТОННЫЙ  Сент.'!R20:S20,'[10]ПОНТОННЫЙ  Окт.'!R20:S20,'[11]ПОНТОННЫЙ  Нояб.'!R20:S20,'[12]ПОНТОННЫЙ  Дек.'!R20:S20)</f>
        <v>0</v>
      </c>
      <c r="T21" s="47"/>
      <c r="U21" s="53">
        <f>SUM('[1]ПОНТОННЫЙ Янв.'!T20:U20,'[2]ПОНТОННЫЙ Февр.'!T20:U20,'[3]ПОНТОННЫЙ Март'!T20:U20,'[4]ПОНТОННЫЙ  Апр.'!T20:U20,'[5]ПОНТОННЫЙ Май'!T20:U20,'[6]ПОНТОННЫЙ Июнь'!T20:U20,'[7]ПОНТОННЫЙ  Июль'!T20:U20,'[8]ПОНТОННЫЙ  Авг.'!T20:U20,'[9]ПОНТОННЫЙ  Сент.'!T20:U20,'[10]ПОНТОННЫЙ  Окт.'!T20:U20,'[11]ПОНТОННЫЙ  Нояб.'!T20:U20,'[12]ПОНТОННЫЙ  Дек.'!T20:U20)</f>
        <v>0</v>
      </c>
      <c r="V21" s="47"/>
      <c r="W21" s="53">
        <f>SUM('[1]ПОНТОННЫЙ Янв.'!V20:W20,'[2]ПОНТОННЫЙ Февр.'!V20:W20,'[3]ПОНТОННЫЙ Март'!V20:W20,'[4]ПОНТОННЫЙ  Апр.'!V20:W20,'[5]ПОНТОННЫЙ Май'!V20:W20,'[6]ПОНТОННЫЙ Июнь'!V20:W20,'[7]ПОНТОННЫЙ  Июль'!V20:W20,'[8]ПОНТОННЫЙ  Авг.'!V20:W20,'[9]ПОНТОННЫЙ  Сент.'!V20:W20,'[10]ПОНТОННЫЙ  Окт.'!V20:W20,'[11]ПОНТОННЫЙ  Нояб.'!V20:W20,'[12]ПОНТОННЫЙ  Дек.'!V20:W20)</f>
        <v>0</v>
      </c>
      <c r="X21" s="47"/>
      <c r="Y21" s="53">
        <f>SUM('[1]ПОНТОННЫЙ Янв.'!X20:Y20,'[2]ПОНТОННЫЙ Февр.'!X20:Y20,'[3]ПОНТОННЫЙ Март'!X20:Y20,'[4]ПОНТОННЫЙ  Апр.'!X20:Y20,'[5]ПОНТОННЫЙ Май'!X20:Y20,'[6]ПОНТОННЫЙ Июнь'!X20:Y20,'[7]ПОНТОННЫЙ  Июль'!X20:Y20,'[8]ПОНТОННЫЙ  Авг.'!X20:Y20,'[9]ПОНТОННЫЙ  Сент.'!X20:Y20,'[10]ПОНТОННЫЙ  Окт.'!X20:Y20,'[11]ПОНТОННЫЙ  Нояб.'!X20:Y20,'[12]ПОНТОННЫЙ  Дек.'!X20:Y20)</f>
        <v>0</v>
      </c>
      <c r="Z21" s="47"/>
      <c r="AA21" s="53">
        <f>SUM('[1]ПОНТОННЫЙ Янв.'!Z20:AA20,'[2]ПОНТОННЫЙ Февр.'!Z20:AA20,'[3]ПОНТОННЫЙ Март'!Z20:AA20,'[4]ПОНТОННЫЙ  Апр.'!Z20:AA20,'[5]ПОНТОННЫЙ Май'!Z20:AA20,'[6]ПОНТОННЫЙ Июнь'!Z20:AA20,'[7]ПОНТОННЫЙ  Июль'!Z20:AA20,'[8]ПОНТОННЫЙ  Авг.'!Z20:AA20,'[9]ПОНТОННЫЙ  Сент.'!Z20:AA20,'[10]ПОНТОННЫЙ  Окт.'!Z20:AA20,'[11]ПОНТОННЫЙ  Нояб.'!Z20:AA20,'[12]ПОНТОННЫЙ  Дек.'!Z20:AA20)</f>
        <v>0</v>
      </c>
      <c r="AB21" s="47"/>
      <c r="AC21" s="53">
        <f>SUM('[1]ПОНТОННЫЙ Янв.'!AB20:AC20,'[2]ПОНТОННЫЙ Февр.'!AB20:AC20,'[3]ПОНТОННЫЙ Март'!AB20:AC20,'[4]ПОНТОННЫЙ  Апр.'!AB20:AC20,'[5]ПОНТОННЫЙ Май'!AB20:AC20,'[6]ПОНТОННЫЙ Июнь'!AB20:AC20,'[7]ПОНТОННЫЙ  Июль'!AB20:AC20,'[8]ПОНТОННЫЙ  Авг.'!AB20:AC20,'[9]ПОНТОННЫЙ  Сент.'!AB20:AC20,'[10]ПОНТОННЫЙ  Окт.'!AB20:AC20,'[11]ПОНТОННЫЙ  Нояб.'!AB20:AC20,'[12]ПОНТОННЫЙ  Дек.'!AB20:AC20)</f>
        <v>0</v>
      </c>
      <c r="AD21" s="47"/>
      <c r="AE21" s="53">
        <f>SUM('[1]ПОНТОННЫЙ Янв.'!AD20:AE20,'[2]ПОНТОННЫЙ Февр.'!AD20:AE20,'[3]ПОНТОННЫЙ Март'!AD20:AE20,'[4]ПОНТОННЫЙ  Апр.'!AD20:AE20,'[5]ПОНТОННЫЙ Май'!AD20:AE20,'[6]ПОНТОННЫЙ Июнь'!AD20:AE20,'[7]ПОНТОННЫЙ  Июль'!AD20:AE20,'[8]ПОНТОННЫЙ  Авг.'!AD20:AE20,'[9]ПОНТОННЫЙ  Сент.'!AD20:AE20,'[10]ПОНТОННЫЙ  Окт.'!AD20:AE20,'[11]ПОНТОННЫЙ  Нояб.'!AD20:AE20,'[12]ПОНТОННЫЙ  Дек.'!AD20:AE20)</f>
        <v>0</v>
      </c>
      <c r="AF21" s="47"/>
      <c r="AG21" s="53">
        <f>SUM('[1]ПОНТОННЫЙ Янв.'!AF20:AG20,'[2]ПОНТОННЫЙ Февр.'!AF20:AG20,'[3]ПОНТОННЫЙ Март'!AF20:AG20,'[4]ПОНТОННЫЙ  Апр.'!AF20:AG20,'[5]ПОНТОННЫЙ Май'!AF20:AG20,'[6]ПОНТОННЫЙ Июнь'!AF20:AG20,'[7]ПОНТОННЫЙ  Июль'!AF20:AG20,'[8]ПОНТОННЫЙ  Авг.'!AF20:AG20,'[9]ПОНТОННЫЙ  Сент.'!AF20:AG20,'[10]ПОНТОННЫЙ  Окт.'!AF20:AG20,'[11]ПОНТОННЫЙ  Нояб.'!AF20:AG20,'[12]ПОНТОННЫЙ  Дек.'!AF20:AG20)</f>
        <v>0</v>
      </c>
      <c r="AH21" s="47"/>
      <c r="AI21" s="53">
        <f>SUM('[1]ПОНТОННЫЙ Янв.'!AH20:AI20,'[2]ПОНТОННЫЙ Февр.'!AH20:AI20,'[3]ПОНТОННЫЙ Март'!AH20:AI20,'[4]ПОНТОННЫЙ  Апр.'!AH20:AI20,'[5]ПОНТОННЫЙ Май'!AH20:AI20,'[6]ПОНТОННЫЙ Июнь'!AH20:AI20,'[7]ПОНТОННЫЙ  Июль'!AH20:AI20,'[8]ПОНТОННЫЙ  Авг.'!AH20:AI20,'[9]ПОНТОННЫЙ  Сент.'!AH20:AI20,'[10]ПОНТОННЫЙ  Окт.'!AH20:AI20,'[11]ПОНТОННЫЙ  Нояб.'!AH20:AI20,'[12]ПОНТОННЫЙ  Дек.'!AH20:AI20)</f>
        <v>0</v>
      </c>
      <c r="AJ21" s="47"/>
      <c r="AK21" s="53">
        <f>SUM('[1]ПОНТОННЫЙ Янв.'!AJ20:AK20,'[2]ПОНТОННЫЙ Февр.'!AJ20:AK20,'[3]ПОНТОННЫЙ Март'!AJ20:AK20,'[4]ПОНТОННЫЙ  Апр.'!AJ20:AK20,'[5]ПОНТОННЫЙ Май'!AJ20:AK20,'[6]ПОНТОННЫЙ Июнь'!AJ20:AK20,'[7]ПОНТОННЫЙ  Июль'!AJ20:AK20,'[8]ПОНТОННЫЙ  Авг.'!AJ20:AK20,'[9]ПОНТОННЫЙ  Сент.'!AJ20:AK20,'[10]ПОНТОННЫЙ  Окт.'!AJ20:AK20,'[11]ПОНТОННЫЙ  Нояб.'!AJ20:AK20,'[12]ПОНТОННЫЙ  Дек.'!AJ20:AK20)</f>
        <v>0</v>
      </c>
      <c r="AL21" s="47"/>
      <c r="AM21" s="53">
        <f>SUM('[1]ПОНТОННЫЙ Янв.'!AL20:AM20,'[2]ПОНТОННЫЙ Февр.'!AL20:AM20,'[3]ПОНТОННЫЙ Март'!AL20:AM20,'[4]ПОНТОННЫЙ  Апр.'!AL20:AM20,'[5]ПОНТОННЫЙ Май'!AL20:AM20,'[6]ПОНТОННЫЙ Июнь'!AL20:AM20,'[7]ПОНТОННЫЙ  Июль'!AL20:AM20,'[8]ПОНТОННЫЙ  Авг.'!AL20:AM20,'[9]ПОНТОННЫЙ  Сент.'!AL20:AM20,'[10]ПОНТОННЫЙ  Окт.'!AL20:AM20,'[11]ПОНТОННЫЙ  Нояб.'!AL20:AM20,'[12]ПОНТОННЫЙ  Дек.'!AL20:AM20)</f>
        <v>0</v>
      </c>
      <c r="AN21" s="47"/>
      <c r="AO21" s="53">
        <f>SUM('[1]ПОНТОННЫЙ Янв.'!AN20:AO20,'[2]ПОНТОННЫЙ Февр.'!AN20:AO20,'[3]ПОНТОННЫЙ Март'!AN20:AO20,'[4]ПОНТОННЫЙ  Апр.'!AN20:AO20,'[5]ПОНТОННЫЙ Май'!AN20:AO20,'[6]ПОНТОННЫЙ Июнь'!AN20:AO20,'[7]ПОНТОННЫЙ  Июль'!AN20:AO20,'[8]ПОНТОННЫЙ  Авг.'!AN20:AO20,'[9]ПОНТОННЫЙ  Сент.'!AN20:AO20,'[10]ПОНТОННЫЙ  Окт.'!AN20:AO20,'[11]ПОНТОННЫЙ  Нояб.'!AN20:AO20,'[12]ПОНТОННЫЙ  Дек.'!AN20:AO20)</f>
        <v>0</v>
      </c>
      <c r="AP21" s="47"/>
      <c r="AQ21" s="53">
        <f>SUM('[1]ПОНТОННЫЙ Янв.'!AP20:AQ20,'[2]ПОНТОННЫЙ Февр.'!AP20:AQ20,'[3]ПОНТОННЫЙ Март'!AP20:AQ20,'[4]ПОНТОННЫЙ  Апр.'!AP20:AQ20,'[5]ПОНТОННЫЙ Май'!AP20:AQ20,'[6]ПОНТОННЫЙ Июнь'!AP20:AQ20,'[7]ПОНТОННЫЙ  Июль'!AP20:AQ20,'[8]ПОНТОННЫЙ  Авг.'!AP20:AQ20,'[9]ПОНТОННЫЙ  Сент.'!AP20:AQ20,'[10]ПОНТОННЫЙ  Окт.'!AP20:AQ20,'[11]ПОНТОННЫЙ  Нояб.'!AP20:AQ20,'[12]ПОНТОННЫЙ  Дек.'!AP20:AQ20)</f>
        <v>0</v>
      </c>
      <c r="AR21" s="47"/>
      <c r="AS21" s="53">
        <f>SUM('[1]ПОНТОННЫЙ Янв.'!AR20:AS20,'[2]ПОНТОННЫЙ Февр.'!AR20:AS20,'[3]ПОНТОННЫЙ Март'!AR20:AS20,'[4]ПОНТОННЫЙ  Апр.'!AR20:AS20,'[5]ПОНТОННЫЙ Май'!AR20:AS20,'[6]ПОНТОННЫЙ Июнь'!AR20:AS20,'[7]ПОНТОННЫЙ  Июль'!AR20:AS20,'[8]ПОНТОННЫЙ  Авг.'!AR20:AS20,'[9]ПОНТОННЫЙ  Сент.'!AR20:AS20,'[10]ПОНТОННЫЙ  Окт.'!AR20:AS20,'[11]ПОНТОННЫЙ  Нояб.'!AR20:AS20,'[12]ПОНТОННЫЙ  Дек.'!AR20:AS20)</f>
        <v>0</v>
      </c>
      <c r="AT21" s="47"/>
      <c r="AU21" s="53">
        <f>SUM('[1]ПОНТОННЫЙ Янв.'!AT20:AU20,'[2]ПОНТОННЫЙ Февр.'!AT20:AU20,'[3]ПОНТОННЫЙ Март'!AT20:AU20,'[4]ПОНТОННЫЙ  Апр.'!AT20:AU20,'[5]ПОНТОННЫЙ Май'!AT20:AU20,'[6]ПОНТОННЫЙ Июнь'!AT20:AU20,'[7]ПОНТОННЫЙ  Июль'!AT20:AU20,'[8]ПОНТОННЫЙ  Авг.'!AT20:AU20,'[9]ПОНТОННЫЙ  Сент.'!AT20:AU20,'[10]ПОНТОННЫЙ  Окт.'!AT20:AU20,'[11]ПОНТОННЫЙ  Нояб.'!AT20:AU20,'[12]ПОНТОННЫЙ  Дек.'!AT20:AU20)</f>
        <v>0</v>
      </c>
      <c r="AV21" s="47"/>
      <c r="AW21" s="53">
        <f>SUM('[1]ПОНТОННЫЙ Янв.'!AV20:AW20,'[2]ПОНТОННЫЙ Февр.'!AV20:AW20,'[3]ПОНТОННЫЙ Март'!AV20:AW20,'[4]ПОНТОННЫЙ  Апр.'!AV20:AW20,'[5]ПОНТОННЫЙ Май'!AV20:AW20,'[6]ПОНТОННЫЙ Июнь'!AV20:AW20,'[7]ПОНТОННЫЙ  Июль'!AV20:AW20,'[8]ПОНТОННЫЙ  Авг.'!AV20:AW20,'[9]ПОНТОННЫЙ  Сент.'!AV20:AW20,'[10]ПОНТОННЫЙ  Окт.'!AV20:AW20,'[11]ПОНТОННЫЙ  Нояб.'!AV20:AW20,'[12]ПОНТОННЫЙ  Дек.'!AV20:AW20)</f>
        <v>0</v>
      </c>
      <c r="AX21" s="47"/>
      <c r="AY21" s="53">
        <f>SUM('[1]ПОНТОННЫЙ Янв.'!AX20:AY20,'[2]ПОНТОННЫЙ Февр.'!AX20:AY20,'[3]ПОНТОННЫЙ Март'!AX20:AY20,'[4]ПОНТОННЫЙ  Апр.'!AX20:AY20,'[5]ПОНТОННЫЙ Май'!AX20:AY20,'[6]ПОНТОННЫЙ Июнь'!AX20:AY20,'[7]ПОНТОННЫЙ  Июль'!AX20:AY20,'[8]ПОНТОННЫЙ  Авг.'!AX20:AY20,'[9]ПОНТОННЫЙ  Сент.'!AX20:AY20,'[10]ПОНТОННЫЙ  Окт.'!AX20:AY20,'[11]ПОНТОННЫЙ  Нояб.'!AX20:AY20,'[12]ПОНТОННЫЙ  Дек.'!AX20:AY20)</f>
        <v>0</v>
      </c>
      <c r="AZ21" s="47"/>
      <c r="BA21" s="53">
        <f>SUM('[1]ПОНТОННЫЙ Янв.'!AZ20:BA20,'[2]ПОНТОННЫЙ Февр.'!AZ20:BA20,'[3]ПОНТОННЫЙ Март'!AZ20:BA20,'[4]ПОНТОННЫЙ  Апр.'!AZ20:BA20,'[5]ПОНТОННЫЙ Май'!AZ20:BA20,'[6]ПОНТОННЫЙ Июнь'!AZ20:BA20,'[7]ПОНТОННЫЙ  Июль'!AZ20:BA20,'[8]ПОНТОННЫЙ  Авг.'!AZ20:BA20,'[9]ПОНТОННЫЙ  Сент.'!AZ20:BA20,'[10]ПОНТОННЫЙ  Окт.'!AZ20:BA20,'[11]ПОНТОННЫЙ  Нояб.'!AZ20:BA20,'[12]ПОНТОННЫЙ  Дек.'!AZ20:BA20)</f>
        <v>0</v>
      </c>
      <c r="BB21" s="47"/>
      <c r="BC21" s="53">
        <f>SUM('[1]ПОНТОННЫЙ Янв.'!BB20:BC20,'[2]ПОНТОННЫЙ Февр.'!BB20:BC20,'[3]ПОНТОННЫЙ Март'!BB20:BC20,'[4]ПОНТОННЫЙ  Апр.'!BB20:BC20,'[5]ПОНТОННЫЙ Май'!BB20:BC20,'[6]ПОНТОННЫЙ Июнь'!BB20:BC20,'[7]ПОНТОННЫЙ  Июль'!BB20:BC20,'[8]ПОНТОННЫЙ  Авг.'!BB20:BC20,'[9]ПОНТОННЫЙ  Сент.'!BB20:BC20,'[10]ПОНТОННЫЙ  Окт.'!BB20:BC20,'[11]ПОНТОННЫЙ  Нояб.'!BB20:BC20,'[12]ПОНТОННЫЙ  Дек.'!BB20:BC20)</f>
        <v>0</v>
      </c>
      <c r="BD21" s="47"/>
      <c r="BE21" s="53">
        <f>SUM('[1]ПОНТОННЫЙ Янв.'!BD20:BE20,'[2]ПОНТОННЫЙ Февр.'!BD20:BE20,'[3]ПОНТОННЫЙ Март'!BD20:BE20,'[4]ПОНТОННЫЙ  Апр.'!BD20:BE20,'[5]ПОНТОННЫЙ Май'!BD20:BE20,'[6]ПОНТОННЫЙ Июнь'!BD20:BE20,'[7]ПОНТОННЫЙ  Июль'!BD20:BE20,'[8]ПОНТОННЫЙ  Авг.'!BD20:BE20,'[9]ПОНТОННЫЙ  Сент.'!BD20:BE20,'[10]ПОНТОННЫЙ  Окт.'!BD20:BE20,'[11]ПОНТОННЫЙ  Нояб.'!BD20:BE20,'[12]ПОНТОННЫЙ  Дек.'!BD20:BE20)</f>
        <v>0</v>
      </c>
      <c r="BF21" s="47"/>
      <c r="BG21" s="53">
        <f>SUM('[1]ПОНТОННЫЙ Янв.'!BF20:BG20,'[2]ПОНТОННЫЙ Февр.'!BF20:BG20,'[3]ПОНТОННЫЙ Март'!BF20:BG20,'[4]ПОНТОННЫЙ  Апр.'!BF20:BG20,'[5]ПОНТОННЫЙ Май'!BF20:BG20,'[6]ПОНТОННЫЙ Июнь'!BF20:BG20,'[7]ПОНТОННЫЙ  Июль'!BF20:BG20,'[8]ПОНТОННЫЙ  Авг.'!BF20:BG20,'[9]ПОНТОННЫЙ  Сент.'!BF20:BG20,'[10]ПОНТОННЫЙ  Окт.'!BF20:BG20,'[11]ПОНТОННЫЙ  Нояб.'!BF20:BG20,'[12]ПОНТОННЫЙ  Дек.'!BF20:BG20)</f>
        <v>0</v>
      </c>
      <c r="BH21" s="47"/>
      <c r="BI21" s="53">
        <f>SUM('[1]ПОНТОННЫЙ Янв.'!BH20:BI20,'[2]ПОНТОННЫЙ Февр.'!BH20:BI20,'[3]ПОНТОННЫЙ Март'!BH20:BI20,'[4]ПОНТОННЫЙ  Апр.'!BH20:BI20,'[5]ПОНТОННЫЙ Май'!BH20:BI20,'[6]ПОНТОННЫЙ Июнь'!BH20:BI20,'[7]ПОНТОННЫЙ  Июль'!BH20:BI20,'[8]ПОНТОННЫЙ  Авг.'!BH20:BI20,'[9]ПОНТОННЫЙ  Сент.'!BH20:BI20,'[10]ПОНТОННЫЙ  Окт.'!BH20:BI20,'[11]ПОНТОННЫЙ  Нояб.'!BH20:BI20,'[12]ПОНТОННЫЙ  Дек.'!BH20:BI20)</f>
        <v>0</v>
      </c>
      <c r="BJ21" s="47"/>
      <c r="BK21" s="53">
        <f>SUM('[1]ПОНТОННЫЙ Янв.'!BJ20:BK20,'[2]ПОНТОННЫЙ Февр.'!BJ20:BK20,'[3]ПОНТОННЫЙ Март'!BJ20:BK20,'[4]ПОНТОННЫЙ  Апр.'!BJ20:BK20,'[5]ПОНТОННЫЙ Май'!BJ20:BK20,'[6]ПОНТОННЫЙ Июнь'!BJ20:BK20,'[7]ПОНТОННЫЙ  Июль'!BJ20:BK20,'[8]ПОНТОННЫЙ  Авг.'!BJ20:BK20,'[9]ПОНТОННЫЙ  Сент.'!BJ20:BK20,'[10]ПОНТОННЫЙ  Окт.'!BJ20:BK20,'[11]ПОНТОННЫЙ  Нояб.'!BJ20:BK20,'[12]ПОНТОННЫЙ  Дек.'!BJ20:BK20)</f>
        <v>0</v>
      </c>
      <c r="BL21" s="47"/>
      <c r="BM21" s="53">
        <f>SUM('[1]ПОНТОННЫЙ Янв.'!BL20:BM20,'[2]ПОНТОННЫЙ Февр.'!BL20:BM20,'[3]ПОНТОННЫЙ Март'!BL20:BM20,'[4]ПОНТОННЫЙ  Апр.'!BL20:BM20,'[5]ПОНТОННЫЙ Май'!BL20:BM20,'[6]ПОНТОННЫЙ Июнь'!BL20:BM20,'[7]ПОНТОННЫЙ  Июль'!BL20:BM20,'[8]ПОНТОННЫЙ  Авг.'!BL20:BM20,'[9]ПОНТОННЫЙ  Сент.'!BL20:BM20,'[10]ПОНТОННЫЙ  Окт.'!BL20:BM20,'[11]ПОНТОННЫЙ  Нояб.'!BL20:BM20,'[12]ПОНТОННЫЙ  Дек.'!BL20:BM20)</f>
        <v>0</v>
      </c>
      <c r="BN21" s="47"/>
      <c r="BO21" s="53">
        <f>SUM('[1]ПОНТОННЫЙ Янв.'!BN20:BO20,'[2]ПОНТОННЫЙ Февр.'!BN20:BO20,'[3]ПОНТОННЫЙ Март'!BN20:BO20,'[4]ПОНТОННЫЙ  Апр.'!BN20:BO20,'[5]ПОНТОННЫЙ Май'!BN20:BO20,'[6]ПОНТОННЫЙ Июнь'!BN20:BO20,'[7]ПОНТОННЫЙ  Июль'!BN20:BO20,'[8]ПОНТОННЫЙ  Авг.'!BN20:BO20,'[9]ПОНТОННЫЙ  Сент.'!BN20:BO20,'[10]ПОНТОННЫЙ  Окт.'!BN20:BO20,'[11]ПОНТОННЫЙ  Нояб.'!BN20:BO20,'[12]ПОНТОННЫЙ  Дек.'!BN20:BO20)</f>
        <v>0</v>
      </c>
      <c r="BP21" s="47"/>
      <c r="BQ21" s="53">
        <f>SUM('[1]ПОНТОННЫЙ Янв.'!BP20:BQ20,'[2]ПОНТОННЫЙ Февр.'!BP20:BQ20,'[3]ПОНТОННЫЙ Март'!BP20:BQ20,'[4]ПОНТОННЫЙ  Апр.'!BP20:BQ20,'[5]ПОНТОННЫЙ Май'!BP20:BQ20,'[6]ПОНТОННЫЙ Июнь'!BP20:BQ20,'[7]ПОНТОННЫЙ  Июль'!BP20:BQ20,'[8]ПОНТОННЫЙ  Авг.'!BP20:BQ20,'[9]ПОНТОННЫЙ  Сент.'!BP20:BQ20,'[10]ПОНТОННЫЙ  Окт.'!BP20:BQ20,'[11]ПОНТОННЫЙ  Нояб.'!BP20:BQ20,'[12]ПОНТОННЫЙ  Дек.'!BP20:BQ20)</f>
        <v>0</v>
      </c>
      <c r="BR21" s="47"/>
      <c r="BS21" s="53">
        <f>SUM('[1]ПОНТОННЫЙ Янв.'!BR20:BS20,'[2]ПОНТОННЫЙ Февр.'!BR20:BS20,'[3]ПОНТОННЫЙ Март'!BR20:BS20,'[4]ПОНТОННЫЙ  Апр.'!BR20:BS20,'[5]ПОНТОННЫЙ Май'!BR20:BS20,'[6]ПОНТОННЫЙ Июнь'!BR20:BS20,'[7]ПОНТОННЫЙ  Июль'!BR20:BS20,'[8]ПОНТОННЫЙ  Авг.'!BR20:BS20,'[9]ПОНТОННЫЙ  Сент.'!BR20:BS20,'[10]ПОНТОННЫЙ  Окт.'!BR20:BS20,'[11]ПОНТОННЫЙ  Нояб.'!BR20:BS20,'[12]ПОНТОННЫЙ  Дек.'!BR20:BS20)</f>
        <v>0</v>
      </c>
      <c r="BT21" s="47"/>
      <c r="BU21" s="53">
        <f>SUM('[1]ПОНТОННЫЙ Янв.'!BT20:BU20,'[2]ПОНТОННЫЙ Февр.'!BT20:BU20,'[3]ПОНТОННЫЙ Март'!BT20:BU20,'[4]ПОНТОННЫЙ  Апр.'!BT20:BU20,'[5]ПОНТОННЫЙ Май'!BT20:BU20,'[6]ПОНТОННЫЙ Июнь'!BT20:BU20,'[7]ПОНТОННЫЙ  Июль'!BT20:BU20,'[8]ПОНТОННЫЙ  Авг.'!BT20:BU20,'[9]ПОНТОННЫЙ  Сент.'!BT20:BU20,'[10]ПОНТОННЫЙ  Окт.'!BT20:BU20,'[11]ПОНТОННЫЙ  Нояб.'!BT20:BU20,'[12]ПОНТОННЫЙ  Дек.'!BT20:BU20)</f>
        <v>0</v>
      </c>
      <c r="BV21" s="47"/>
      <c r="BW21" s="53">
        <f>SUM('[1]ПОНТОННЫЙ Янв.'!BV20:BW20,'[2]ПОНТОННЫЙ Февр.'!BV20:BW20,'[3]ПОНТОННЫЙ Март'!BV20:BW20,'[4]ПОНТОННЫЙ  Апр.'!BV20:BW20,'[5]ПОНТОННЫЙ Май'!BV20:BW20,'[6]ПОНТОННЫЙ Июнь'!BV20:BW20,'[7]ПОНТОННЫЙ  Июль'!BV20:BW20,'[8]ПОНТОННЫЙ  Авг.'!BV20:BW20,'[9]ПОНТОННЫЙ  Сент.'!BV20:BW20,'[10]ПОНТОННЫЙ  Окт.'!BV20:BW20,'[11]ПОНТОННЫЙ  Нояб.'!BV20:BW20,'[12]ПОНТОННЫЙ  Дек.'!BV20:BW20)</f>
        <v>0</v>
      </c>
      <c r="BX21" s="47"/>
      <c r="BY21" s="53">
        <f>SUM('[1]ПОНТОННЫЙ Янв.'!BX20:BY20,'[2]ПОНТОННЫЙ Февр.'!BX20:BY20,'[3]ПОНТОННЫЙ Март'!BX20:BY20,'[4]ПОНТОННЫЙ  Апр.'!BX20:BY20,'[5]ПОНТОННЫЙ Май'!BX20:BY20,'[6]ПОНТОННЫЙ Июнь'!BX20:BY20,'[7]ПОНТОННЫЙ  Июль'!BX20:BY20,'[8]ПОНТОННЫЙ  Авг.'!BX20:BY20,'[9]ПОНТОННЫЙ  Сент.'!BX20:BY20,'[10]ПОНТОННЫЙ  Окт.'!BX20:BY20,'[11]ПОНТОННЫЙ  Нояб.'!BX20:BY20,'[12]ПОНТОННЫЙ  Дек.'!BX20:BY20)</f>
        <v>0</v>
      </c>
      <c r="BZ21" s="47"/>
      <c r="CA21" s="53">
        <f>SUM('[1]ПОНТОННЫЙ Янв.'!BZ20:CA20,'[2]ПОНТОННЫЙ Февр.'!BZ20:CA20,'[3]ПОНТОННЫЙ Март'!BZ20:CA20,'[4]ПОНТОННЫЙ  Апр.'!BZ20:CA20,'[5]ПОНТОННЫЙ Май'!BZ20:CA20,'[6]ПОНТОННЫЙ Июнь'!BZ20:CA20,'[7]ПОНТОННЫЙ  Июль'!BZ20:CA20,'[8]ПОНТОННЫЙ  Авг.'!BZ20:CA20,'[9]ПОНТОННЫЙ  Сент.'!BZ20:CA20,'[10]ПОНТОННЫЙ  Окт.'!BZ20:CA20,'[11]ПОНТОННЫЙ  Нояб.'!BZ20:CA20,'[12]ПОНТОННЫЙ  Дек.'!BZ20:CA20)</f>
        <v>0</v>
      </c>
      <c r="CB21" s="47"/>
      <c r="CC21" s="53">
        <f>SUM('[1]ПОНТОННЫЙ Янв.'!CB20:CC20,'[2]ПОНТОННЫЙ Февр.'!CB20:CC20,'[3]ПОНТОННЫЙ Март'!CB20:CC20,'[4]ПОНТОННЫЙ  Апр.'!CB20:CC20,'[5]ПОНТОННЫЙ Май'!CB20:CC20,'[6]ПОНТОННЫЙ Июнь'!CB20:CC20,'[7]ПОНТОННЫЙ  Июль'!CB20:CC20,'[8]ПОНТОННЫЙ  Авг.'!CB20:CC20,'[9]ПОНТОННЫЙ  Сент.'!CB20:CC20,'[10]ПОНТОННЫЙ  Окт.'!CB20:CC20,'[11]ПОНТОННЫЙ  Нояб.'!CB20:CC20,'[12]ПОНТОННЫЙ  Дек.'!CB20:CC20)</f>
        <v>0</v>
      </c>
      <c r="CD21" s="47"/>
      <c r="CE21" s="53">
        <f>SUM('[1]ПОНТОННЫЙ Янв.'!CD20:CE20,'[2]ПОНТОННЫЙ Февр.'!CD20:CE20,'[3]ПОНТОННЫЙ Март'!CD20:CE20,'[4]ПОНТОННЫЙ  Апр.'!CD20:CE20,'[5]ПОНТОННЫЙ Май'!CD20:CE20,'[6]ПОНТОННЫЙ Июнь'!CD20:CE20,'[7]ПОНТОННЫЙ  Июль'!CD20:CE20,'[8]ПОНТОННЫЙ  Авг.'!CD20:CE20,'[9]ПОНТОННЫЙ  Сент.'!CD20:CE20,'[10]ПОНТОННЫЙ  Окт.'!CD20:CE20,'[11]ПОНТОННЫЙ  Нояб.'!CD20:CE20,'[12]ПОНТОННЫЙ  Дек.'!CD20:CE20)</f>
        <v>2.5089999999999999</v>
      </c>
      <c r="CF21" s="47"/>
      <c r="CG21" s="53">
        <f>SUM('[1]ПОНТОННЫЙ Янв.'!CF20:CG20,'[2]ПОНТОННЫЙ Февр.'!CF20:CG20,'[3]ПОНТОННЫЙ Март'!CF20:CG20,'[4]ПОНТОННЫЙ  Апр.'!CF20:CG20,'[5]ПОНТОННЫЙ Май'!CF20:CG20,'[6]ПОНТОННЫЙ Июнь'!CF20:CG20,'[7]ПОНТОННЫЙ  Июль'!CF20:CG20,'[8]ПОНТОННЫЙ  Авг.'!CF20:CG20,'[9]ПОНТОННЫЙ  Сент.'!CF20:CG20,'[10]ПОНТОННЫЙ  Окт.'!CF20:CG20,'[11]ПОНТОННЫЙ  Нояб.'!CF20:CG20,'[12]ПОНТОННЫЙ  Дек.'!CF20:CG20)</f>
        <v>0</v>
      </c>
      <c r="CH21" s="47"/>
      <c r="CI21" s="53">
        <f>SUM('[1]ПОНТОННЫЙ Янв.'!CH20:CI20,'[2]ПОНТОННЫЙ Февр.'!CH20:CI20,'[3]ПОНТОННЫЙ Март'!CH20:CI20,'[4]ПОНТОННЫЙ  Апр.'!CH20:CI20,'[5]ПОНТОННЫЙ Май'!CH20:CI20,'[6]ПОНТОННЫЙ Июнь'!CH20:CI20,'[7]ПОНТОННЫЙ  Июль'!CH20:CI20,'[8]ПОНТОННЫЙ  Авг.'!CH20:CI20,'[9]ПОНТОННЫЙ  Сент.'!CH20:CI20,'[10]ПОНТОННЫЙ  Окт.'!CH20:CI20,'[11]ПОНТОННЫЙ  Нояб.'!CH20:CI20,'[12]ПОНТОННЫЙ  Дек.'!CH20:CI20)</f>
        <v>0</v>
      </c>
      <c r="CJ21" s="47"/>
      <c r="CK21" s="53">
        <f>SUM('[1]ПОНТОННЫЙ Янв.'!CJ20:CK20,'[2]ПОНТОННЫЙ Февр.'!CJ20:CK20,'[3]ПОНТОННЫЙ Март'!CJ20:CK20,'[4]ПОНТОННЫЙ  Апр.'!CJ20:CK20,'[5]ПОНТОННЫЙ Май'!CJ20:CK20,'[6]ПОНТОННЫЙ Июнь'!CJ20:CK20,'[7]ПОНТОННЫЙ  Июль'!CJ20:CK20,'[8]ПОНТОННЫЙ  Авг.'!CJ20:CK20,'[9]ПОНТОННЫЙ  Сент.'!CJ20:CK20,'[10]ПОНТОННЫЙ  Окт.'!CJ20:CK20,'[11]ПОНТОННЫЙ  Нояб.'!CJ20:CK20,'[12]ПОНТОННЫЙ  Дек.'!CJ20:CK20)</f>
        <v>0</v>
      </c>
      <c r="CL21" s="47"/>
      <c r="CM21" s="53">
        <f>SUM('[1]ПОНТОННЫЙ Янв.'!CL20:CM20,'[2]ПОНТОННЫЙ Февр.'!CL20:CM20,'[3]ПОНТОННЫЙ Март'!CL20:CM20,'[4]ПОНТОННЫЙ  Апр.'!CL20:CM20,'[5]ПОНТОННЫЙ Май'!CL20:CM20,'[6]ПОНТОННЫЙ Июнь'!CL20:CM20,'[7]ПОНТОННЫЙ  Июль'!CL20:CM20,'[8]ПОНТОННЫЙ  Авг.'!CL20:CM20,'[9]ПОНТОННЫЙ  Сент.'!CL20:CM20,'[10]ПОНТОННЫЙ  Окт.'!CL20:CM20,'[11]ПОНТОННЫЙ  Нояб.'!CL20:CM20,'[12]ПОНТОННЫЙ  Дек.'!CL20:CM20)</f>
        <v>0</v>
      </c>
      <c r="CN21" s="47"/>
      <c r="CO21" s="53">
        <f>SUM('[1]ПОНТОННЫЙ Янв.'!CN20:CO20,'[2]ПОНТОННЫЙ Февр.'!CN20:CO20,'[3]ПОНТОННЫЙ Март'!CN20:CO20,'[4]ПОНТОННЫЙ  Апр.'!CN20:CO20,'[5]ПОНТОННЫЙ Май'!CN20:CO20,'[6]ПОНТОННЫЙ Июнь'!CN20:CO20,'[7]ПОНТОННЫЙ  Июль'!CN20:CO20,'[8]ПОНТОННЫЙ  Авг.'!CN20:CO20,'[9]ПОНТОННЫЙ  Сент.'!CN20:CO20,'[10]ПОНТОННЫЙ  Окт.'!CN20:CO20,'[11]ПОНТОННЫЙ  Нояб.'!CN20:CO20,'[12]ПОНТОННЫЙ  Дек.'!CN20:CO20)</f>
        <v>0</v>
      </c>
      <c r="CP21" t="s">
        <v>222</v>
      </c>
      <c r="CQ21" s="93" t="s">
        <v>223</v>
      </c>
    </row>
    <row r="22" spans="1:95" s="106" customFormat="1" ht="15.95" customHeight="1" x14ac:dyDescent="0.25">
      <c r="A22" s="203" t="s">
        <v>23</v>
      </c>
      <c r="B22" s="235" t="s">
        <v>60</v>
      </c>
      <c r="C22" s="103" t="s">
        <v>58</v>
      </c>
      <c r="D22" s="111"/>
      <c r="E22" s="105">
        <f>SUM('[1]ПОНТОННЫЙ Янв.'!D21:E21,'[2]ПОНТОННЫЙ Февр.'!D21:E21,'[3]ПОНТОННЫЙ Март'!D21:E21,'[4]ПОНТОННЫЙ  Апр.'!D21:E21,'[5]ПОНТОННЫЙ Май'!D21:E21,'[6]ПОНТОННЫЙ Июнь'!D21:E21,'[7]ПОНТОННЫЙ  Июль'!D21:E21,'[8]ПОНТОННЫЙ  Авг.'!D21:E21,'[9]ПОНТОННЫЙ  Сент.'!D21:E21,'[10]ПОНТОННЫЙ  Окт.'!D21:E21,'[11]ПОНТОННЫЙ  Нояб.'!D21:E21,'[12]ПОНТОННЫЙ  Дек.'!D21:E21)</f>
        <v>0</v>
      </c>
      <c r="F22" s="104"/>
      <c r="G22" s="105">
        <f>SUM('[1]ПОНТОННЫЙ Янв.'!F21:G21,'[2]ПОНТОННЫЙ Февр.'!F21:G21,'[3]ПОНТОННЫЙ Март'!F21:G21,'[4]ПОНТОННЫЙ  Апр.'!F21:G21,'[5]ПОНТОННЫЙ Май'!F21:G21,'[6]ПОНТОННЫЙ Июнь'!F21:G21,'[7]ПОНТОННЫЙ  Июль'!F21:G21,'[8]ПОНТОННЫЙ  Авг.'!F21:G21,'[9]ПОНТОННЫЙ  Сент.'!F21:G21,'[10]ПОНТОННЫЙ  Окт.'!F21:G21,'[11]ПОНТОННЫЙ  Нояб.'!F21:G21,'[12]ПОНТОННЫЙ  Дек.'!F21:G21)</f>
        <v>0</v>
      </c>
      <c r="H22" s="111">
        <v>5</v>
      </c>
      <c r="I22" s="105">
        <f>SUM('[1]ПОНТОННЫЙ Янв.'!H21:I21,'[2]ПОНТОННЫЙ Февр.'!H21:I21,'[3]ПОНТОННЫЙ Март'!H21:I21,'[4]ПОНТОННЫЙ  Апр.'!H21:I21,'[5]ПОНТОННЫЙ Май'!H21:I21,'[6]ПОНТОННЫЙ Июнь'!H21:I21,'[7]ПОНТОННЫЙ  Июль'!H21:I21,'[8]ПОНТОННЫЙ  Авг.'!H21:I21,'[9]ПОНТОННЫЙ  Сент.'!H21:I21,'[10]ПОНТОННЫЙ  Окт.'!H21:I21,'[11]ПОНТОННЫЙ  Нояб.'!H21:I21,'[12]ПОНТОННЫЙ  Дек.'!H21:I21)</f>
        <v>0</v>
      </c>
      <c r="J22" s="104"/>
      <c r="K22" s="105">
        <f>SUM('[1]ПОНТОННЫЙ Янв.'!J21:K21,'[2]ПОНТОННЫЙ Февр.'!J21:K21,'[3]ПОНТОННЫЙ Март'!J21:K21,'[4]ПОНТОННЫЙ  Апр.'!J21:K21,'[5]ПОНТОННЫЙ Май'!J21:K21,'[6]ПОНТОННЫЙ Июнь'!J21:K21,'[7]ПОНТОННЫЙ  Июль'!J21:K21,'[8]ПОНТОННЫЙ  Авг.'!J21:K21,'[9]ПОНТОННЫЙ  Сент.'!J21:K21,'[10]ПОНТОННЫЙ  Окт.'!J21:K21,'[11]ПОНТОННЫЙ  Нояб.'!J21:K21,'[12]ПОНТОННЫЙ  Дек.'!J21:K21)</f>
        <v>0</v>
      </c>
      <c r="L22" s="104"/>
      <c r="M22" s="105">
        <f>SUM('[1]ПОНТОННЫЙ Янв.'!L21:M21,'[2]ПОНТОННЫЙ Февр.'!L21:M21,'[3]ПОНТОННЫЙ Март'!L21:M21,'[4]ПОНТОННЫЙ  Апр.'!L21:M21,'[5]ПОНТОННЫЙ Май'!L21:M21,'[6]ПОНТОННЫЙ Июнь'!L21:M21,'[7]ПОНТОННЫЙ  Июль'!L21:M21,'[8]ПОНТОННЫЙ  Авг.'!L21:M21,'[9]ПОНТОННЫЙ  Сент.'!L21:M21,'[10]ПОНТОННЫЙ  Окт.'!L21:M21,'[11]ПОНТОННЫЙ  Нояб.'!L21:M21,'[12]ПОНТОННЫЙ  Дек.'!L21:M21)</f>
        <v>0</v>
      </c>
      <c r="N22" s="111">
        <v>7</v>
      </c>
      <c r="O22" s="102">
        <f>SUM('[1]ПОНТОННЫЙ Янв.'!N21:O21,'[2]ПОНТОННЫЙ Февр.'!N21:O21,'[3]ПОНТОННЫЙ Март'!N21:O21,'[4]ПОНТОННЫЙ  Апр.'!N21:O21,'[5]ПОНТОННЫЙ Май'!N21:O21,'[6]ПОНТОННЫЙ Июнь'!N21:O21,'[7]ПОНТОННЫЙ  Июль'!N21:O21,'[8]ПОНТОННЫЙ  Авг.'!N21:O21,'[9]ПОНТОННЫЙ  Сент.'!N21:O21,'[10]ПОНТОННЫЙ  Окт.'!N21:O21,'[11]ПОНТОННЫЙ  Нояб.'!N21:O21,'[12]ПОНТОННЫЙ  Дек.'!N21:O21)</f>
        <v>13.02</v>
      </c>
      <c r="P22" s="104"/>
      <c r="Q22" s="105">
        <f>SUM('[1]ПОНТОННЫЙ Янв.'!P21:Q21,'[2]ПОНТОННЫЙ Февр.'!P21:Q21,'[3]ПОНТОННЫЙ Март'!P21:Q21,'[4]ПОНТОННЫЙ  Апр.'!P21:Q21,'[5]ПОНТОННЫЙ Май'!P21:Q21,'[6]ПОНТОННЫЙ Июнь'!P21:Q21,'[7]ПОНТОННЫЙ  Июль'!P21:Q21,'[8]ПОНТОННЫЙ  Авг.'!P21:Q21,'[9]ПОНТОННЫЙ  Сент.'!P21:Q21,'[10]ПОНТОННЫЙ  Окт.'!P21:Q21,'[11]ПОНТОННЫЙ  Нояб.'!P21:Q21,'[12]ПОНТОННЫЙ  Дек.'!P21:Q21)</f>
        <v>0</v>
      </c>
      <c r="R22" s="104"/>
      <c r="S22" s="102">
        <f>SUM('[1]ПОНТОННЫЙ Янв.'!R21:S21,'[2]ПОНТОННЫЙ Февр.'!R21:S21,'[3]ПОНТОННЫЙ Март'!R21:S21,'[4]ПОНТОННЫЙ  Апр.'!R21:S21,'[5]ПОНТОННЫЙ Май'!R21:S21,'[6]ПОНТОННЫЙ Июнь'!R21:S21,'[7]ПОНТОННЫЙ  Июль'!R21:S21,'[8]ПОНТОННЫЙ  Авг.'!R21:S21,'[9]ПОНТОННЫЙ  Сент.'!R21:S21,'[10]ПОНТОННЫЙ  Окт.'!R21:S21,'[11]ПОНТОННЫЙ  Нояб.'!R21:S21,'[12]ПОНТОННЫЙ  Дек.'!R21:S21)</f>
        <v>61.5</v>
      </c>
      <c r="T22" s="104"/>
      <c r="U22" s="105">
        <f>SUM('[1]ПОНТОННЫЙ Янв.'!T21:U21,'[2]ПОНТОННЫЙ Февр.'!T21:U21,'[3]ПОНТОННЫЙ Март'!T21:U21,'[4]ПОНТОННЫЙ  Апр.'!T21:U21,'[5]ПОНТОННЫЙ Май'!T21:U21,'[6]ПОНТОННЫЙ Июнь'!T21:U21,'[7]ПОНТОННЫЙ  Июль'!T21:U21,'[8]ПОНТОННЫЙ  Авг.'!T21:U21,'[9]ПОНТОННЫЙ  Сент.'!T21:U21,'[10]ПОНТОННЫЙ  Окт.'!T21:U21,'[11]ПОНТОННЫЙ  Нояб.'!T21:U21,'[12]ПОНТОННЫЙ  Дек.'!T21:U21)</f>
        <v>1.89</v>
      </c>
      <c r="V22" s="104"/>
      <c r="W22" s="105">
        <f>SUM('[1]ПОНТОННЫЙ Янв.'!V21:W21,'[2]ПОНТОННЫЙ Февр.'!V21:W21,'[3]ПОНТОННЫЙ Март'!V21:W21,'[4]ПОНТОННЫЙ  Апр.'!V21:W21,'[5]ПОНТОННЫЙ Май'!V21:W21,'[6]ПОНТОННЫЙ Июнь'!V21:W21,'[7]ПОНТОННЫЙ  Июль'!V21:W21,'[8]ПОНТОННЫЙ  Авг.'!V21:W21,'[9]ПОНТОННЫЙ  Сент.'!V21:W21,'[10]ПОНТОННЫЙ  Окт.'!V21:W21,'[11]ПОНТОННЫЙ  Нояб.'!V21:W21,'[12]ПОНТОННЫЙ  Дек.'!V21:W21)</f>
        <v>0</v>
      </c>
      <c r="X22" s="104"/>
      <c r="Y22" s="105">
        <f>SUM('[1]ПОНТОННЫЙ Янв.'!X21:Y21,'[2]ПОНТОННЫЙ Февр.'!X21:Y21,'[3]ПОНТОННЫЙ Март'!X21:Y21,'[4]ПОНТОННЫЙ  Апр.'!X21:Y21,'[5]ПОНТОННЫЙ Май'!X21:Y21,'[6]ПОНТОННЫЙ Июнь'!X21:Y21,'[7]ПОНТОННЫЙ  Июль'!X21:Y21,'[8]ПОНТОННЫЙ  Авг.'!X21:Y21,'[9]ПОНТОННЫЙ  Сент.'!X21:Y21,'[10]ПОНТОННЫЙ  Окт.'!X21:Y21,'[11]ПОНТОННЫЙ  Нояб.'!X21:Y21,'[12]ПОНТОННЫЙ  Дек.'!X21:Y21)</f>
        <v>0</v>
      </c>
      <c r="Z22" s="111">
        <v>5</v>
      </c>
      <c r="AA22" s="102">
        <f>SUM('[1]ПОНТОННЫЙ Янв.'!Z21:AA21,'[2]ПОНТОННЫЙ Февр.'!Z21:AA21,'[3]ПОНТОННЫЙ Март'!Z21:AA21,'[4]ПОНТОННЫЙ  Апр.'!Z21:AA21,'[5]ПОНТОННЫЙ Май'!Z21:AA21,'[6]ПОНТОННЫЙ Июнь'!Z21:AA21,'[7]ПОНТОННЫЙ  Июль'!Z21:AA21,'[8]ПОНТОННЫЙ  Авг.'!Z21:AA21,'[9]ПОНТОННЫЙ  Сент.'!Z21:AA21,'[10]ПОНТОННЫЙ  Окт.'!Z21:AA21,'[11]ПОНТОННЫЙ  Нояб.'!Z21:AA21,'[12]ПОНТОННЫЙ  Дек.'!Z21:AA21)</f>
        <v>6</v>
      </c>
      <c r="AB22" s="104"/>
      <c r="AC22" s="105">
        <f>SUM('[1]ПОНТОННЫЙ Янв.'!AB21:AC21,'[2]ПОНТОННЫЙ Февр.'!AB21:AC21,'[3]ПОНТОННЫЙ Март'!AB21:AC21,'[4]ПОНТОННЫЙ  Апр.'!AB21:AC21,'[5]ПОНТОННЫЙ Май'!AB21:AC21,'[6]ПОНТОННЫЙ Июнь'!AB21:AC21,'[7]ПОНТОННЫЙ  Июль'!AB21:AC21,'[8]ПОНТОННЫЙ  Авг.'!AB21:AC21,'[9]ПОНТОННЫЙ  Сент.'!AB21:AC21,'[10]ПОНТОННЫЙ  Окт.'!AB21:AC21,'[11]ПОНТОННЫЙ  Нояб.'!AB21:AC21,'[12]ПОНТОННЫЙ  Дек.'!AB21:AC21)</f>
        <v>0</v>
      </c>
      <c r="AD22" s="111"/>
      <c r="AE22" s="105">
        <f>SUM('[1]ПОНТОННЫЙ Янв.'!AD21:AE21,'[2]ПОНТОННЫЙ Февр.'!AD21:AE21,'[3]ПОНТОННЫЙ Март'!AD21:AE21,'[4]ПОНТОННЫЙ  Апр.'!AD21:AE21,'[5]ПОНТОННЫЙ Май'!AD21:AE21,'[6]ПОНТОННЫЙ Июнь'!AD21:AE21,'[7]ПОНТОННЫЙ  Июль'!AD21:AE21,'[8]ПОНТОННЫЙ  Авг.'!AD21:AE21,'[9]ПОНТОННЫЙ  Сент.'!AD21:AE21,'[10]ПОНТОННЫЙ  Окт.'!AD21:AE21,'[11]ПОНТОННЫЙ  Нояб.'!AD21:AE21,'[12]ПОНТОННЫЙ  Дек.'!AD21:AE21)</f>
        <v>0</v>
      </c>
      <c r="AF22" s="104"/>
      <c r="AG22" s="105">
        <f>SUM('[1]ПОНТОННЫЙ Янв.'!AF21:AG21,'[2]ПОНТОННЫЙ Февр.'!AF21:AG21,'[3]ПОНТОННЫЙ Март'!AF21:AG21,'[4]ПОНТОННЫЙ  Апр.'!AF21:AG21,'[5]ПОНТОННЫЙ Май'!AF21:AG21,'[6]ПОНТОННЫЙ Июнь'!AF21:AG21,'[7]ПОНТОННЫЙ  Июль'!AF21:AG21,'[8]ПОНТОННЫЙ  Авг.'!AF21:AG21,'[9]ПОНТОННЫЙ  Сент.'!AF21:AG21,'[10]ПОНТОННЫЙ  Окт.'!AF21:AG21,'[11]ПОНТОННЫЙ  Нояб.'!AF21:AG21,'[12]ПОНТОННЫЙ  Дек.'!AF21:AG21)</f>
        <v>0</v>
      </c>
      <c r="AH22" s="104"/>
      <c r="AI22" s="102">
        <f>SUM('[1]ПОНТОННЫЙ Янв.'!AH21:AI21,'[2]ПОНТОННЫЙ Февр.'!AH21:AI21,'[3]ПОНТОННЫЙ Март'!AH21:AI21,'[4]ПОНТОННЫЙ  Апр.'!AH21:AI21,'[5]ПОНТОННЫЙ Май'!AH21:AI21,'[6]ПОНТОННЫЙ Июнь'!AH21:AI21,'[7]ПОНТОННЫЙ  Июль'!AH21:AI21,'[8]ПОНТОННЫЙ  Авг.'!AH21:AI21,'[9]ПОНТОННЫЙ  Сент.'!AH21:AI21,'[10]ПОНТОННЫЙ  Окт.'!AH21:AI21,'[11]ПОНТОННЫЙ  Нояб.'!AH21:AI21,'[12]ПОНТОННЫЙ  Дек.'!AH21:AI21)</f>
        <v>6</v>
      </c>
      <c r="AJ22" s="104"/>
      <c r="AK22" s="102">
        <f>SUM('[1]ПОНТОННЫЙ Янв.'!AJ21:AK21,'[2]ПОНТОННЫЙ Февр.'!AJ21:AK21,'[3]ПОНТОННЫЙ Март'!AJ21:AK21,'[4]ПОНТОННЫЙ  Апр.'!AJ21:AK21,'[5]ПОНТОННЫЙ Май'!AJ21:AK21,'[6]ПОНТОННЫЙ Июнь'!AJ21:AK21,'[7]ПОНТОННЫЙ  Июль'!AJ21:AK21,'[8]ПОНТОННЫЙ  Авг.'!AJ21:AK21,'[9]ПОНТОННЫЙ  Сент.'!AJ21:AK21,'[10]ПОНТОННЫЙ  Окт.'!AJ21:AK21,'[11]ПОНТОННЫЙ  Нояб.'!AJ21:AK21,'[12]ПОНТОННЫЙ  Дек.'!AJ21:AK21)</f>
        <v>2.6</v>
      </c>
      <c r="AL22" s="104"/>
      <c r="AM22" s="102">
        <f>SUM('[1]ПОНТОННЫЙ Янв.'!AL21:AM21,'[2]ПОНТОННЫЙ Февр.'!AL21:AM21,'[3]ПОНТОННЫЙ Март'!AL21:AM21,'[4]ПОНТОННЫЙ  Апр.'!AL21:AM21,'[5]ПОНТОННЫЙ Май'!AL21:AM21,'[6]ПОНТОННЫЙ Июнь'!AL21:AM21,'[7]ПОНТОННЫЙ  Июль'!AL21:AM21,'[8]ПОНТОННЫЙ  Авг.'!AL21:AM21,'[9]ПОНТОННЫЙ  Сент.'!AL21:AM21,'[10]ПОНТОННЫЙ  Окт.'!AL21:AM21,'[11]ПОНТОННЫЙ  Нояб.'!AL21:AM21,'[12]ПОНТОННЫЙ  Дек.'!AL21:AM21)</f>
        <v>6</v>
      </c>
      <c r="AN22" s="104"/>
      <c r="AO22" s="105">
        <f>SUM('[1]ПОНТОННЫЙ Янв.'!AN21:AO21,'[2]ПОНТОННЫЙ Февр.'!AN21:AO21,'[3]ПОНТОННЫЙ Март'!AN21:AO21,'[4]ПОНТОННЫЙ  Апр.'!AN21:AO21,'[5]ПОНТОННЫЙ Май'!AN21:AO21,'[6]ПОНТОННЫЙ Июнь'!AN21:AO21,'[7]ПОНТОННЫЙ  Июль'!AN21:AO21,'[8]ПОНТОННЫЙ  Авг.'!AN21:AO21,'[9]ПОНТОННЫЙ  Сент.'!AN21:AO21,'[10]ПОНТОННЫЙ  Окт.'!AN21:AO21,'[11]ПОНТОННЫЙ  Нояб.'!AN21:AO21,'[12]ПОНТОННЫЙ  Дек.'!AN21:AO21)</f>
        <v>0</v>
      </c>
      <c r="AP22" s="104"/>
      <c r="AQ22" s="105">
        <f>SUM('[1]ПОНТОННЫЙ Янв.'!AP21:AQ21,'[2]ПОНТОННЫЙ Февр.'!AP21:AQ21,'[3]ПОНТОННЫЙ Март'!AP21:AQ21,'[4]ПОНТОННЫЙ  Апр.'!AP21:AQ21,'[5]ПОНТОННЫЙ Май'!AP21:AQ21,'[6]ПОНТОННЫЙ Июнь'!AP21:AQ21,'[7]ПОНТОННЫЙ  Июль'!AP21:AQ21,'[8]ПОНТОННЫЙ  Авг.'!AP21:AQ21,'[9]ПОНТОННЫЙ  Сент.'!AP21:AQ21,'[10]ПОНТОННЫЙ  Окт.'!AP21:AQ21,'[11]ПОНТОННЫЙ  Нояб.'!AP21:AQ21,'[12]ПОНТОННЫЙ  Дек.'!AP21:AQ21)</f>
        <v>0.75600000000000001</v>
      </c>
      <c r="AR22" s="104"/>
      <c r="AS22" s="102">
        <f>SUM('[1]ПОНТОННЫЙ Янв.'!AR21:AS21,'[2]ПОНТОННЫЙ Февр.'!AR21:AS21,'[3]ПОНТОННЫЙ Март'!AR21:AS21,'[4]ПОНТОННЫЙ  Апр.'!AR21:AS21,'[5]ПОНТОННЫЙ Май'!AR21:AS21,'[6]ПОНТОННЫЙ Июнь'!AR21:AS21,'[7]ПОНТОННЫЙ  Июль'!AR21:AS21,'[8]ПОНТОННЫЙ  Авг.'!AR21:AS21,'[9]ПОНТОННЫЙ  Сент.'!AR21:AS21,'[10]ПОНТОННЫЙ  Окт.'!AR21:AS21,'[11]ПОНТОННЫЙ  Нояб.'!AR21:AS21,'[12]ПОНТОННЫЙ  Дек.'!AR21:AS21)</f>
        <v>32.5</v>
      </c>
      <c r="AT22" s="111"/>
      <c r="AU22" s="105">
        <f>SUM('[1]ПОНТОННЫЙ Янв.'!AT21:AU21,'[2]ПОНТОННЫЙ Февр.'!AT21:AU21,'[3]ПОНТОННЫЙ Март'!AT21:AU21,'[4]ПОНТОННЫЙ  Апр.'!AT21:AU21,'[5]ПОНТОННЫЙ Май'!AT21:AU21,'[6]ПОНТОННЫЙ Июнь'!AT21:AU21,'[7]ПОНТОННЫЙ  Июль'!AT21:AU21,'[8]ПОНТОННЫЙ  Авг.'!AT21:AU21,'[9]ПОНТОННЫЙ  Сент.'!AT21:AU21,'[10]ПОНТОННЫЙ  Окт.'!AT21:AU21,'[11]ПОНТОННЫЙ  Нояб.'!AT21:AU21,'[12]ПОНТОННЫЙ  Дек.'!AT21:AU21)</f>
        <v>0.75600000000000001</v>
      </c>
      <c r="AV22" s="111">
        <v>2</v>
      </c>
      <c r="AW22" s="102">
        <f>SUM('[1]ПОНТОННЫЙ Янв.'!AV21:AW21,'[2]ПОНТОННЫЙ Февр.'!AV21:AW21,'[3]ПОНТОННЫЙ Март'!AV21:AW21,'[4]ПОНТОННЫЙ  Апр.'!AV21:AW21,'[5]ПОНТОННЫЙ Май'!AV21:AW21,'[6]ПОНТОННЫЙ Июнь'!AV21:AW21,'[7]ПОНТОННЫЙ  Июль'!AV21:AW21,'[8]ПОНТОННЫЙ  Авг.'!AV21:AW21,'[9]ПОНТОННЫЙ  Сент.'!AV21:AW21,'[10]ПОНТОННЫЙ  Окт.'!AV21:AW21,'[11]ПОНТОННЫЙ  Нояб.'!AV21:AW21,'[12]ПОНТОННЫЙ  Дек.'!AV21:AW21)</f>
        <v>9.5</v>
      </c>
      <c r="AX22" s="104"/>
      <c r="AY22" s="102">
        <f>SUM('[1]ПОНТОННЫЙ Янв.'!AX21:AY21,'[2]ПОНТОННЫЙ Февр.'!AX21:AY21,'[3]ПОНТОННЫЙ Март'!AX21:AY21,'[4]ПОНТОННЫЙ  Апр.'!AX21:AY21,'[5]ПОНТОННЫЙ Май'!AX21:AY21,'[6]ПОНТОННЫЙ Июнь'!AX21:AY21,'[7]ПОНТОННЫЙ  Июль'!AX21:AY21,'[8]ПОНТОННЫЙ  Авг.'!AX21:AY21,'[9]ПОНТОННЫЙ  Сент.'!AX21:AY21,'[10]ПОНТОННЫЙ  Окт.'!AX21:AY21,'[11]ПОНТОННЫЙ  Нояб.'!AX21:AY21,'[12]ПОНТОННЫЙ  Дек.'!AX21:AY21)</f>
        <v>15.5</v>
      </c>
      <c r="AZ22" s="104"/>
      <c r="BA22" s="105">
        <f>SUM('[1]ПОНТОННЫЙ Янв.'!AZ21:BA21,'[2]ПОНТОННЫЙ Февр.'!AZ21:BA21,'[3]ПОНТОННЫЙ Март'!AZ21:BA21,'[4]ПОНТОННЫЙ  Апр.'!AZ21:BA21,'[5]ПОНТОННЫЙ Май'!AZ21:BA21,'[6]ПОНТОННЫЙ Июнь'!AZ21:BA21,'[7]ПОНТОННЫЙ  Июль'!AZ21:BA21,'[8]ПОНТОННЫЙ  Авг.'!AZ21:BA21,'[9]ПОНТОННЫЙ  Сент.'!AZ21:BA21,'[10]ПОНТОННЫЙ  Окт.'!AZ21:BA21,'[11]ПОНТОННЫЙ  Нояб.'!AZ21:BA21,'[12]ПОНТОННЫЙ  Дек.'!AZ21:BA21)</f>
        <v>0</v>
      </c>
      <c r="BB22" s="111"/>
      <c r="BC22" s="105">
        <f>SUM('[1]ПОНТОННЫЙ Янв.'!BB21:BC21,'[2]ПОНТОННЫЙ Февр.'!BB21:BC21,'[3]ПОНТОННЫЙ Март'!BB21:BC21,'[4]ПОНТОННЫЙ  Апр.'!BB21:BC21,'[5]ПОНТОННЫЙ Май'!BB21:BC21,'[6]ПОНТОННЫЙ Июнь'!BB21:BC21,'[7]ПОНТОННЫЙ  Июль'!BB21:BC21,'[8]ПОНТОННЫЙ  Авг.'!BB21:BC21,'[9]ПОНТОННЫЙ  Сент.'!BB21:BC21,'[10]ПОНТОННЫЙ  Окт.'!BB21:BC21,'[11]ПОНТОННЫЙ  Нояб.'!BB21:BC21,'[12]ПОНТОННЫЙ  Дек.'!BB21:BC21)</f>
        <v>0</v>
      </c>
      <c r="BD22" s="111"/>
      <c r="BE22" s="105">
        <f>SUM('[1]ПОНТОННЫЙ Янв.'!BD21:BE21,'[2]ПОНТОННЫЙ Февр.'!BD21:BE21,'[3]ПОНТОННЫЙ Март'!BD21:BE21,'[4]ПОНТОННЫЙ  Апр.'!BD21:BE21,'[5]ПОНТОННЫЙ Май'!BD21:BE21,'[6]ПОНТОННЫЙ Июнь'!BD21:BE21,'[7]ПОНТОННЫЙ  Июль'!BD21:BE21,'[8]ПОНТОННЫЙ  Авг.'!BD21:BE21,'[9]ПОНТОННЫЙ  Сент.'!BD21:BE21,'[10]ПОНТОННЫЙ  Окт.'!BD21:BE21,'[11]ПОНТОННЫЙ  Нояб.'!BD21:BE21,'[12]ПОНТОННЫЙ  Дек.'!BD21:BE21)</f>
        <v>0</v>
      </c>
      <c r="BF22" s="104"/>
      <c r="BG22" s="105">
        <f>SUM('[1]ПОНТОННЫЙ Янв.'!BF21:BG21,'[2]ПОНТОННЫЙ Февр.'!BF21:BG21,'[3]ПОНТОННЫЙ Март'!BF21:BG21,'[4]ПОНТОННЫЙ  Апр.'!BF21:BG21,'[5]ПОНТОННЫЙ Май'!BF21:BG21,'[6]ПОНТОННЫЙ Июнь'!BF21:BG21,'[7]ПОНТОННЫЙ  Июль'!BF21:BG21,'[8]ПОНТОННЫЙ  Авг.'!BF21:BG21,'[9]ПОНТОННЫЙ  Сент.'!BF21:BG21,'[10]ПОНТОННЫЙ  Окт.'!BF21:BG21,'[11]ПОНТОННЫЙ  Нояб.'!BF21:BG21,'[12]ПОНТОННЫЙ  Дек.'!BF21:BG21)</f>
        <v>3.6</v>
      </c>
      <c r="BH22" s="104"/>
      <c r="BI22" s="102">
        <f>SUM('[1]ПОНТОННЫЙ Янв.'!BH21:BI21,'[2]ПОНТОННЫЙ Февр.'!BH21:BI21,'[3]ПОНТОННЫЙ Март'!BH21:BI21,'[4]ПОНТОННЫЙ  Апр.'!BH21:BI21,'[5]ПОНТОННЫЙ Май'!BH21:BI21,'[6]ПОНТОННЫЙ Июнь'!BH21:BI21,'[7]ПОНТОННЫЙ  Июль'!BH21:BI21,'[8]ПОНТОННЫЙ  Авг.'!BH21:BI21,'[9]ПОНТОННЫЙ  Сент.'!BH21:BI21,'[10]ПОНТОННЫЙ  Окт.'!BH21:BI21,'[11]ПОНТОННЫЙ  Нояб.'!BH21:BI21,'[12]ПОНТОННЫЙ  Дек.'!BH21:BI21)</f>
        <v>1</v>
      </c>
      <c r="BJ22" s="104"/>
      <c r="BK22" s="105">
        <f>SUM('[1]ПОНТОННЫЙ Янв.'!BJ21:BK21,'[2]ПОНТОННЫЙ Февр.'!BJ21:BK21,'[3]ПОНТОННЫЙ Март'!BJ21:BK21,'[4]ПОНТОННЫЙ  Апр.'!BJ21:BK21,'[5]ПОНТОННЫЙ Май'!BJ21:BK21,'[6]ПОНТОННЫЙ Июнь'!BJ21:BK21,'[7]ПОНТОННЫЙ  Июль'!BJ21:BK21,'[8]ПОНТОННЫЙ  Авг.'!BJ21:BK21,'[9]ПОНТОННЫЙ  Сент.'!BJ21:BK21,'[10]ПОНТОННЫЙ  Окт.'!BJ21:BK21,'[11]ПОНТОННЫЙ  Нояб.'!BJ21:BK21,'[12]ПОНТОННЫЙ  Дек.'!BJ21:BK21)</f>
        <v>0</v>
      </c>
      <c r="BL22" s="104"/>
      <c r="BM22" s="105">
        <f>SUM('[1]ПОНТОННЫЙ Янв.'!BL21:BM21,'[2]ПОНТОННЫЙ Февр.'!BL21:BM21,'[3]ПОНТОННЫЙ Март'!BL21:BM21,'[4]ПОНТОННЫЙ  Апр.'!BL21:BM21,'[5]ПОНТОННЫЙ Май'!BL21:BM21,'[6]ПОНТОННЫЙ Июнь'!BL21:BM21,'[7]ПОНТОННЫЙ  Июль'!BL21:BM21,'[8]ПОНТОННЫЙ  Авг.'!BL21:BM21,'[9]ПОНТОННЫЙ  Сент.'!BL21:BM21,'[10]ПОНТОННЫЙ  Окт.'!BL21:BM21,'[11]ПОНТОННЫЙ  Нояб.'!BL21:BM21,'[12]ПОНТОННЫЙ  Дек.'!BL21:BM21)</f>
        <v>0</v>
      </c>
      <c r="BN22" s="104"/>
      <c r="BO22" s="105">
        <f>SUM('[1]ПОНТОННЫЙ Янв.'!BN21:BO21,'[2]ПОНТОННЫЙ Февр.'!BN21:BO21,'[3]ПОНТОННЫЙ Март'!BN21:BO21,'[4]ПОНТОННЫЙ  Апр.'!BN21:BO21,'[5]ПОНТОННЫЙ Май'!BN21:BO21,'[6]ПОНТОННЫЙ Июнь'!BN21:BO21,'[7]ПОНТОННЫЙ  Июль'!BN21:BO21,'[8]ПОНТОННЫЙ  Авг.'!BN21:BO21,'[9]ПОНТОННЫЙ  Сент.'!BN21:BO21,'[10]ПОНТОННЫЙ  Окт.'!BN21:BO21,'[11]ПОНТОННЫЙ  Нояб.'!BN21:BO21,'[12]ПОНТОННЫЙ  Дек.'!BN21:BO21)</f>
        <v>0</v>
      </c>
      <c r="BP22" s="104"/>
      <c r="BQ22" s="105">
        <f>SUM('[1]ПОНТОННЫЙ Янв.'!BP21:BQ21,'[2]ПОНТОННЫЙ Февр.'!BP21:BQ21,'[3]ПОНТОННЫЙ Март'!BP21:BQ21,'[4]ПОНТОННЫЙ  Апр.'!BP21:BQ21,'[5]ПОНТОННЫЙ Май'!BP21:BQ21,'[6]ПОНТОННЫЙ Июнь'!BP21:BQ21,'[7]ПОНТОННЫЙ  Июль'!BP21:BQ21,'[8]ПОНТОННЫЙ  Авг.'!BP21:BQ21,'[9]ПОНТОННЫЙ  Сент.'!BP21:BQ21,'[10]ПОНТОННЫЙ  Окт.'!BP21:BQ21,'[11]ПОНТОННЫЙ  Нояб.'!BP21:BQ21,'[12]ПОНТОННЫЙ  Дек.'!BP21:BQ21)</f>
        <v>0</v>
      </c>
      <c r="BR22" s="104"/>
      <c r="BS22" s="105">
        <f>SUM('[1]ПОНТОННЫЙ Янв.'!BR21:BS21,'[2]ПОНТОННЫЙ Февр.'!BR21:BS21,'[3]ПОНТОННЫЙ Март'!BR21:BS21,'[4]ПОНТОННЫЙ  Апр.'!BR21:BS21,'[5]ПОНТОННЫЙ Май'!BR21:BS21,'[6]ПОНТОННЫЙ Июнь'!BR21:BS21,'[7]ПОНТОННЫЙ  Июль'!BR21:BS21,'[8]ПОНТОННЫЙ  Авг.'!BR21:BS21,'[9]ПОНТОННЫЙ  Сент.'!BR21:BS21,'[10]ПОНТОННЫЙ  Окт.'!BR21:BS21,'[11]ПОНТОННЫЙ  Нояб.'!BR21:BS21,'[12]ПОНТОННЫЙ  Дек.'!BR21:BS21)</f>
        <v>0</v>
      </c>
      <c r="BT22" s="104"/>
      <c r="BU22" s="105">
        <f>SUM('[1]ПОНТОННЫЙ Янв.'!BT21:BU21,'[2]ПОНТОННЫЙ Февр.'!BT21:BU21,'[3]ПОНТОННЫЙ Март'!BT21:BU21,'[4]ПОНТОННЫЙ  Апр.'!BT21:BU21,'[5]ПОНТОННЫЙ Май'!BT21:BU21,'[6]ПОНТОННЫЙ Июнь'!BT21:BU21,'[7]ПОНТОННЫЙ  Июль'!BT21:BU21,'[8]ПОНТОННЫЙ  Авг.'!BT21:BU21,'[9]ПОНТОННЫЙ  Сент.'!BT21:BU21,'[10]ПОНТОННЫЙ  Окт.'!BT21:BU21,'[11]ПОНТОННЫЙ  Нояб.'!BT21:BU21,'[12]ПОНТОННЫЙ  Дек.'!BT21:BU21)</f>
        <v>0</v>
      </c>
      <c r="BV22" s="104"/>
      <c r="BW22" s="105">
        <f>SUM('[1]ПОНТОННЫЙ Янв.'!BV21:BW21,'[2]ПОНТОННЫЙ Февр.'!BV21:BW21,'[3]ПОНТОННЫЙ Март'!BV21:BW21,'[4]ПОНТОННЫЙ  Апр.'!BV21:BW21,'[5]ПОНТОННЫЙ Май'!BV21:BW21,'[6]ПОНТОННЫЙ Июнь'!BV21:BW21,'[7]ПОНТОННЫЙ  Июль'!BV21:BW21,'[8]ПОНТОННЫЙ  Авг.'!BV21:BW21,'[9]ПОНТОННЫЙ  Сент.'!BV21:BW21,'[10]ПОНТОННЫЙ  Окт.'!BV21:BW21,'[11]ПОНТОННЫЙ  Нояб.'!BV21:BW21,'[12]ПОНТОННЫЙ  Дек.'!BV21:BW21)</f>
        <v>0</v>
      </c>
      <c r="BX22" s="104"/>
      <c r="BY22" s="105">
        <f>SUM('[1]ПОНТОННЫЙ Янв.'!BX21:BY21,'[2]ПОНТОННЫЙ Февр.'!BX21:BY21,'[3]ПОНТОННЫЙ Март'!BX21:BY21,'[4]ПОНТОННЫЙ  Апр.'!BX21:BY21,'[5]ПОНТОННЫЙ Май'!BX21:BY21,'[6]ПОНТОННЫЙ Июнь'!BX21:BY21,'[7]ПОНТОННЫЙ  Июль'!BX21:BY21,'[8]ПОНТОННЫЙ  Авг.'!BX21:BY21,'[9]ПОНТОННЫЙ  Сент.'!BX21:BY21,'[10]ПОНТОННЫЙ  Окт.'!BX21:BY21,'[11]ПОНТОННЫЙ  Нояб.'!BX21:BY21,'[12]ПОНТОННЫЙ  Дек.'!BX21:BY21)</f>
        <v>0</v>
      </c>
      <c r="BZ22" s="104"/>
      <c r="CA22" s="105">
        <f>SUM('[1]ПОНТОННЫЙ Янв.'!BZ21:CA21,'[2]ПОНТОННЫЙ Февр.'!BZ21:CA21,'[3]ПОНТОННЫЙ Март'!BZ21:CA21,'[4]ПОНТОННЫЙ  Апр.'!BZ21:CA21,'[5]ПОНТОННЫЙ Май'!BZ21:CA21,'[6]ПОНТОННЫЙ Июнь'!BZ21:CA21,'[7]ПОНТОННЫЙ  Июль'!BZ21:CA21,'[8]ПОНТОННЫЙ  Авг.'!BZ21:CA21,'[9]ПОНТОННЫЙ  Сент.'!BZ21:CA21,'[10]ПОНТОННЫЙ  Окт.'!BZ21:CA21,'[11]ПОНТОННЫЙ  Нояб.'!BZ21:CA21,'[12]ПОНТОННЫЙ  Дек.'!BZ21:CA21)</f>
        <v>0</v>
      </c>
      <c r="CB22" s="111"/>
      <c r="CC22" s="105">
        <f>SUM('[1]ПОНТОННЫЙ Янв.'!CB21:CC21,'[2]ПОНТОННЫЙ Февр.'!CB21:CC21,'[3]ПОНТОННЫЙ Март'!CB21:CC21,'[4]ПОНТОННЫЙ  Апр.'!CB21:CC21,'[5]ПОНТОННЫЙ Май'!CB21:CC21,'[6]ПОНТОННЫЙ Июнь'!CB21:CC21,'[7]ПОНТОННЫЙ  Июль'!CB21:CC21,'[8]ПОНТОННЫЙ  Авг.'!CB21:CC21,'[9]ПОНТОННЫЙ  Сент.'!CB21:CC21,'[10]ПОНТОННЫЙ  Окт.'!CB21:CC21,'[11]ПОНТОННЫЙ  Нояб.'!CB21:CC21,'[12]ПОНТОННЫЙ  Дек.'!CB21:CC21)</f>
        <v>0</v>
      </c>
      <c r="CD22" s="111"/>
      <c r="CE22" s="105">
        <f>SUM('[1]ПОНТОННЫЙ Янв.'!CD21:CE21,'[2]ПОНТОННЫЙ Февр.'!CD21:CE21,'[3]ПОНТОННЫЙ Март'!CD21:CE21,'[4]ПОНТОННЫЙ  Апр.'!CD21:CE21,'[5]ПОНТОННЫЙ Май'!CD21:CE21,'[6]ПОНТОННЫЙ Июнь'!CD21:CE21,'[7]ПОНТОННЫЙ  Июль'!CD21:CE21,'[8]ПОНТОННЫЙ  Авг.'!CD21:CE21,'[9]ПОНТОННЫЙ  Сент.'!CD21:CE21,'[10]ПОНТОННЫЙ  Окт.'!CD21:CE21,'[11]ПОНТОННЫЙ  Нояб.'!CD21:CE21,'[12]ПОНТОННЫЙ  Дек.'!CD21:CE21)</f>
        <v>0</v>
      </c>
      <c r="CF22" s="111"/>
      <c r="CG22" s="105">
        <f>SUM('[1]ПОНТОННЫЙ Янв.'!CF21:CG21,'[2]ПОНТОННЫЙ Февр.'!CF21:CG21,'[3]ПОНТОННЫЙ Март'!CF21:CG21,'[4]ПОНТОННЫЙ  Апр.'!CF21:CG21,'[5]ПОНТОННЫЙ Май'!CF21:CG21,'[6]ПОНТОННЫЙ Июнь'!CF21:CG21,'[7]ПОНТОННЫЙ  Июль'!CF21:CG21,'[8]ПОНТОННЫЙ  Авг.'!CF21:CG21,'[9]ПОНТОННЫЙ  Сент.'!CF21:CG21,'[10]ПОНТОННЫЙ  Окт.'!CF21:CG21,'[11]ПОНТОННЫЙ  Нояб.'!CF21:CG21,'[12]ПОНТОННЫЙ  Дек.'!CF21:CG21)</f>
        <v>2.4</v>
      </c>
      <c r="CH22" s="104"/>
      <c r="CI22" s="105">
        <f>SUM('[1]ПОНТОННЫЙ Янв.'!CH21:CI21,'[2]ПОНТОННЫЙ Февр.'!CH21:CI21,'[3]ПОНТОННЫЙ Март'!CH21:CI21,'[4]ПОНТОННЫЙ  Апр.'!CH21:CI21,'[5]ПОНТОННЫЙ Май'!CH21:CI21,'[6]ПОНТОННЫЙ Июнь'!CH21:CI21,'[7]ПОНТОННЫЙ  Июль'!CH21:CI21,'[8]ПОНТОННЫЙ  Авг.'!CH21:CI21,'[9]ПОНТОННЫЙ  Сент.'!CH21:CI21,'[10]ПОНТОННЫЙ  Окт.'!CH21:CI21,'[11]ПОНТОННЫЙ  Нояб.'!CH21:CI21,'[12]ПОНТОННЫЙ  Дек.'!CH21:CI21)</f>
        <v>0</v>
      </c>
      <c r="CJ22" s="111"/>
      <c r="CK22" s="102">
        <f>SUM('[1]ПОНТОННЫЙ Янв.'!CJ21:CK21,'[2]ПОНТОННЫЙ Февр.'!CJ21:CK21,'[3]ПОНТОННЫЙ Март'!CJ21:CK21,'[4]ПОНТОННЫЙ  Апр.'!CJ21:CK21,'[5]ПОНТОННЫЙ Май'!CJ21:CK21,'[6]ПОНТОННЫЙ Июнь'!CJ21:CK21,'[7]ПОНТОННЫЙ  Июль'!CJ21:CK21,'[8]ПОНТОННЫЙ  Авг.'!CJ21:CK21,'[9]ПОНТОННЫЙ  Сент.'!CJ21:CK21,'[10]ПОНТОННЫЙ  Окт.'!CJ21:CK21,'[11]ПОНТОННЫЙ  Нояб.'!CJ21:CK21,'[12]ПОНТОННЫЙ  Дек.'!CJ21:CK21)</f>
        <v>1</v>
      </c>
      <c r="CL22" s="104"/>
      <c r="CM22" s="102">
        <f>SUM('[1]ПОНТОННЫЙ Янв.'!CL21:CM21,'[2]ПОНТОННЫЙ Февр.'!CL21:CM21,'[3]ПОНТОННЫЙ Март'!CL21:CM21,'[4]ПОНТОННЫЙ  Апр.'!CL21:CM21,'[5]ПОНТОННЫЙ Май'!CL21:CM21,'[6]ПОНТОННЫЙ Июнь'!CL21:CM21,'[7]ПОНТОННЫЙ  Июль'!CL21:CM21,'[8]ПОНТОННЫЙ  Авг.'!CL21:CM21,'[9]ПОНТОННЫЙ  Сент.'!CL21:CM21,'[10]ПОНТОННЫЙ  Окт.'!CL21:CM21,'[11]ПОНТОННЫЙ  Нояб.'!CL21:CM21,'[12]ПОНТОННЫЙ  Дек.'!CL21:CM21)</f>
        <v>4</v>
      </c>
      <c r="CN22" s="111">
        <v>4</v>
      </c>
      <c r="CO22" s="102">
        <f>SUM('[1]ПОНТОННЫЙ Янв.'!CN21:CO21,'[2]ПОНТОННЫЙ Февр.'!CN21:CO21,'[3]ПОНТОННЫЙ Март'!CN21:CO21,'[4]ПОНТОННЫЙ  Апр.'!CN21:CO21,'[5]ПОНТОННЫЙ Май'!CN21:CO21,'[6]ПОНТОННЫЙ Июнь'!CN21:CO21,'[7]ПОНТОННЫЙ  Июль'!CN21:CO21,'[8]ПОНТОННЫЙ  Авг.'!CN21:CO21,'[9]ПОНТОННЫЙ  Сент.'!CN21:CO21,'[10]ПОНТОННЫЙ  Окт.'!CN21:CO21,'[11]ПОНТОННЫЙ  Нояб.'!CN21:CO21,'[12]ПОНТОННЫЙ  Дек.'!CN21:CO21)</f>
        <v>17</v>
      </c>
      <c r="CP22" s="101">
        <v>13</v>
      </c>
      <c r="CQ22" s="113">
        <v>14</v>
      </c>
    </row>
    <row r="23" spans="1:95" s="106" customFormat="1" ht="15.95" customHeight="1" x14ac:dyDescent="0.25">
      <c r="A23" s="203"/>
      <c r="B23" s="235"/>
      <c r="C23" s="103" t="s">
        <v>5</v>
      </c>
      <c r="D23" s="112">
        <f>37.5+0.45</f>
        <v>37.950000000000003</v>
      </c>
      <c r="E23" s="105">
        <f>SUM('[1]ПОНТОННЫЙ Янв.'!D22:E22,'[2]ПОНТОННЫЙ Февр.'!D22:E22,'[3]ПОНТОННЫЙ Март'!D22:E22,'[4]ПОНТОННЫЙ  Апр.'!D22:E22,'[5]ПОНТОННЫЙ Май'!D22:E22,'[6]ПОНТОННЫЙ Июнь'!D22:E22,'[7]ПОНТОННЫЙ  Июль'!D22:E22,'[8]ПОНТОННЫЙ  Авг.'!D22:E22,'[9]ПОНТОННЫЙ  Сент.'!D22:E22,'[10]ПОНТОННЫЙ  Окт.'!D22:E22,'[11]ПОНТОННЫЙ  Нояб.'!D22:E22,'[12]ПОНТОННЫЙ  Дек.'!D22:E22)</f>
        <v>0</v>
      </c>
      <c r="F23" s="104"/>
      <c r="G23" s="105">
        <f>SUM('[1]ПОНТОННЫЙ Янв.'!F22:G22,'[2]ПОНТОННЫЙ Февр.'!F22:G22,'[3]ПОНТОННЫЙ Март'!F22:G22,'[4]ПОНТОННЫЙ  Апр.'!F22:G22,'[5]ПОНТОННЫЙ Май'!F22:G22,'[6]ПОНТОННЫЙ Июнь'!F22:G22,'[7]ПОНТОННЫЙ  Июль'!F22:G22,'[8]ПОНТОННЫЙ  Авг.'!F22:G22,'[9]ПОНТОННЫЙ  Сент.'!F22:G22,'[10]ПОНТОННЫЙ  Окт.'!F22:G22,'[11]ПОНТОННЫЙ  Нояб.'!F22:G22,'[12]ПОНТОННЫЙ  Дек.'!F22:G22)</f>
        <v>0</v>
      </c>
      <c r="H23" s="112">
        <f>60+2.25</f>
        <v>62.25</v>
      </c>
      <c r="I23" s="105">
        <f>SUM('[1]ПОНТОННЫЙ Янв.'!H22:I22,'[2]ПОНТОННЫЙ Февр.'!H22:I22,'[3]ПОНТОННЫЙ Март'!H22:I22,'[4]ПОНТОННЫЙ  Апр.'!H22:I22,'[5]ПОНТОННЫЙ Май'!H22:I22,'[6]ПОНТОННЫЙ Июнь'!H22:I22,'[7]ПОНТОННЫЙ  Июль'!H22:I22,'[8]ПОНТОННЫЙ  Авг.'!H22:I22,'[9]ПОНТОННЫЙ  Сент.'!H22:I22,'[10]ПОНТОННЫЙ  Окт.'!H22:I22,'[11]ПОНТОННЫЙ  Нояб.'!H22:I22,'[12]ПОНТОННЫЙ  Дек.'!H22:I22)</f>
        <v>0</v>
      </c>
      <c r="J23" s="104"/>
      <c r="K23" s="105">
        <f>SUM('[1]ПОНТОННЫЙ Янв.'!J22:K22,'[2]ПОНТОННЫЙ Февр.'!J22:K22,'[3]ПОНТОННЫЙ Март'!J22:K22,'[4]ПОНТОННЫЙ  Апр.'!J22:K22,'[5]ПОНТОННЫЙ Май'!J22:K22,'[6]ПОНТОННЫЙ Июнь'!J22:K22,'[7]ПОНТОННЫЙ  Июль'!J22:K22,'[8]ПОНТОННЫЙ  Авг.'!J22:K22,'[9]ПОНТОННЫЙ  Сент.'!J22:K22,'[10]ПОНТОННЫЙ  Окт.'!J22:K22,'[11]ПОНТОННЫЙ  Нояб.'!J22:K22,'[12]ПОНТОННЫЙ  Дек.'!J22:K22)</f>
        <v>0</v>
      </c>
      <c r="L23" s="104"/>
      <c r="M23" s="105">
        <f>SUM('[1]ПОНТОННЫЙ Янв.'!L22:M22,'[2]ПОНТОННЫЙ Февр.'!L22:M22,'[3]ПОНТОННЫЙ Март'!L22:M22,'[4]ПОНТОННЫЙ  Апр.'!L22:M22,'[5]ПОНТОННЫЙ Май'!L22:M22,'[6]ПОНТОННЫЙ Июнь'!L22:M22,'[7]ПОНТОННЫЙ  Июль'!L22:M22,'[8]ПОНТОННЫЙ  Авг.'!L22:M22,'[9]ПОНТОННЫЙ  Сент.'!L22:M22,'[10]ПОНТОННЫЙ  Окт.'!L22:M22,'[11]ПОНТОННЫЙ  Нояб.'!L22:M22,'[12]ПОНТОННЫЙ  Дек.'!L22:M22)</f>
        <v>0</v>
      </c>
      <c r="N23" s="112">
        <v>3.15</v>
      </c>
      <c r="O23" s="102">
        <f>SUM('[1]ПОНТОННЫЙ Янв.'!N22:O22,'[2]ПОНТОННЫЙ Февр.'!N22:O22,'[3]ПОНТОННЫЙ Март'!N22:O22,'[4]ПОНТОННЫЙ  Апр.'!N22:O22,'[5]ПОНТОННЫЙ Май'!N22:O22,'[6]ПОНТОННЫЙ Июнь'!N22:O22,'[7]ПОНТОННЫЙ  Июль'!N22:O22,'[8]ПОНТОННЫЙ  Авг.'!N22:O22,'[9]ПОНТОННЫЙ  Сент.'!N22:O22,'[10]ПОНТОННЫЙ  Окт.'!N22:O22,'[11]ПОНТОННЫЙ  Нояб.'!N22:O22,'[12]ПОНТОННЫЙ  Дек.'!N22:O22)</f>
        <v>15.647</v>
      </c>
      <c r="P23" s="104"/>
      <c r="Q23" s="105">
        <f>SUM('[1]ПОНТОННЫЙ Янв.'!P22:Q22,'[2]ПОНТОННЫЙ Февр.'!P22:Q22,'[3]ПОНТОННЫЙ Март'!P22:Q22,'[4]ПОНТОННЫЙ  Апр.'!P22:Q22,'[5]ПОНТОННЫЙ Май'!P22:Q22,'[6]ПОНТОННЫЙ Июнь'!P22:Q22,'[7]ПОНТОННЫЙ  Июль'!P22:Q22,'[8]ПОНТОННЫЙ  Авг.'!P22:Q22,'[9]ПОНТОННЫЙ  Сент.'!P22:Q22,'[10]ПОНТОННЫЙ  Окт.'!P22:Q22,'[11]ПОНТОННЫЙ  Нояб.'!P22:Q22,'[12]ПОНТОННЫЙ  Дек.'!P22:Q22)</f>
        <v>0</v>
      </c>
      <c r="R23" s="104"/>
      <c r="S23" s="102">
        <f>SUM('[1]ПОНТОННЫЙ Янв.'!R22:S22,'[2]ПОНТОННЫЙ Февр.'!R22:S22,'[3]ПОНТОННЫЙ Март'!R22:S22,'[4]ПОНТОННЫЙ  Апр.'!R22:S22,'[5]ПОНТОННЫЙ Май'!R22:S22,'[6]ПОНТОННЫЙ Июнь'!R22:S22,'[7]ПОНТОННЫЙ  Июль'!R22:S22,'[8]ПОНТОННЫЙ  Авг.'!R22:S22,'[9]ПОНТОННЫЙ  Сент.'!R22:S22,'[10]ПОНТОННЫЙ  Окт.'!R22:S22,'[11]ПОНТОННЫЙ  Нояб.'!R22:S22,'[12]ПОНТОННЫЙ  Дек.'!R22:S22)</f>
        <v>84.334000000000003</v>
      </c>
      <c r="T23" s="104"/>
      <c r="U23" s="105">
        <f>SUM('[1]ПОНТОННЫЙ Янв.'!T22:U22,'[2]ПОНТОННЫЙ Февр.'!T22:U22,'[3]ПОНТОННЫЙ Март'!T22:U22,'[4]ПОНТОННЫЙ  Апр.'!T22:U22,'[5]ПОНТОННЫЙ Май'!T22:U22,'[6]ПОНТОННЫЙ Июнь'!T22:U22,'[7]ПОНТОННЫЙ  Июль'!T22:U22,'[8]ПОНТОННЫЙ  Авг.'!T22:U22,'[9]ПОНТОННЫЙ  Сент.'!T22:U22,'[10]ПОНТОННЫЙ  Окт.'!T22:U22,'[11]ПОНТОННЫЙ  Нояб.'!T22:U22,'[12]ПОНТОННЫЙ  Дек.'!T22:U22)</f>
        <v>2.1389999999999998</v>
      </c>
      <c r="V23" s="104"/>
      <c r="W23" s="105">
        <f>SUM('[1]ПОНТОННЫЙ Янв.'!V22:W22,'[2]ПОНТОННЫЙ Февр.'!V22:W22,'[3]ПОНТОННЫЙ Март'!V22:W22,'[4]ПОНТОННЫЙ  Апр.'!V22:W22,'[5]ПОНТОННЫЙ Май'!V22:W22,'[6]ПОНТОННЫЙ Июнь'!V22:W22,'[7]ПОНТОННЫЙ  Июль'!V22:W22,'[8]ПОНТОННЫЙ  Авг.'!V22:W22,'[9]ПОНТОННЫЙ  Сент.'!V22:W22,'[10]ПОНТОННЫЙ  Окт.'!V22:W22,'[11]ПОНТОННЫЙ  Нояб.'!V22:W22,'[12]ПОНТОННЫЙ  Дек.'!V22:W22)</f>
        <v>0</v>
      </c>
      <c r="X23" s="104"/>
      <c r="Y23" s="105">
        <f>SUM('[1]ПОНТОННЫЙ Янв.'!X22:Y22,'[2]ПОНТОННЫЙ Февр.'!X22:Y22,'[3]ПОНТОННЫЙ Март'!X22:Y22,'[4]ПОНТОННЫЙ  Апр.'!X22:Y22,'[5]ПОНТОННЫЙ Май'!X22:Y22,'[6]ПОНТОННЫЙ Июнь'!X22:Y22,'[7]ПОНТОННЫЙ  Июль'!X22:Y22,'[8]ПОНТОННЫЙ  Авг.'!X22:Y22,'[9]ПОНТОННЫЙ  Сент.'!X22:Y22,'[10]ПОНТОННЫЙ  Окт.'!X22:Y22,'[11]ПОНТОННЫЙ  Нояб.'!X22:Y22,'[12]ПОНТОННЫЙ  Дек.'!X22:Y22)</f>
        <v>0</v>
      </c>
      <c r="Z23" s="112">
        <v>2.25</v>
      </c>
      <c r="AA23" s="102">
        <f>SUM('[1]ПОНТОННЫЙ Янв.'!Z22:AA22,'[2]ПОНТОННЫЙ Февр.'!Z22:AA22,'[3]ПОНТОННЫЙ Март'!Z22:AA22,'[4]ПОНТОННЫЙ  Апр.'!Z22:AA22,'[5]ПОНТОННЫЙ Май'!Z22:AA22,'[6]ПОНТОННЫЙ Июнь'!Z22:AA22,'[7]ПОНТОННЫЙ  Июль'!Z22:AA22,'[8]ПОНТОННЫЙ  Авг.'!Z22:AA22,'[9]ПОНТОННЫЙ  Сент.'!Z22:AA22,'[10]ПОНТОННЫЙ  Окт.'!Z22:AA22,'[11]ПОНТОННЫЙ  Нояб.'!Z22:AA22,'[12]ПОНТОННЫЙ  Дек.'!Z22:AA22)</f>
        <v>6.4630000000000001</v>
      </c>
      <c r="AB23" s="104"/>
      <c r="AC23" s="105">
        <f>SUM('[1]ПОНТОННЫЙ Янв.'!AB22:AC22,'[2]ПОНТОННЫЙ Февр.'!AB22:AC22,'[3]ПОНТОННЫЙ Март'!AB22:AC22,'[4]ПОНТОННЫЙ  Апр.'!AB22:AC22,'[5]ПОНТОННЫЙ Май'!AB22:AC22,'[6]ПОНТОННЫЙ Июнь'!AB22:AC22,'[7]ПОНТОННЫЙ  Июль'!AB22:AC22,'[8]ПОНТОННЫЙ  Авг.'!AB22:AC22,'[9]ПОНТОННЫЙ  Сент.'!AB22:AC22,'[10]ПОНТОННЫЙ  Окт.'!AB22:AC22,'[11]ПОНТОННЫЙ  Нояб.'!AB22:AC22,'[12]ПОНТОННЫЙ  Дек.'!AB22:AC22)</f>
        <v>0</v>
      </c>
      <c r="AD23" s="112">
        <v>13.5</v>
      </c>
      <c r="AE23" s="105">
        <f>SUM('[1]ПОНТОННЫЙ Янв.'!AD22:AE22,'[2]ПОНТОННЫЙ Февр.'!AD22:AE22,'[3]ПОНТОННЫЙ Март'!AD22:AE22,'[4]ПОНТОННЫЙ  Апр.'!AD22:AE22,'[5]ПОНТОННЫЙ Май'!AD22:AE22,'[6]ПОНТОННЫЙ Июнь'!AD22:AE22,'[7]ПОНТОННЫЙ  Июль'!AD22:AE22,'[8]ПОНТОННЫЙ  Авг.'!AD22:AE22,'[9]ПОНТОННЫЙ  Сент.'!AD22:AE22,'[10]ПОНТОННЫЙ  Окт.'!AD22:AE22,'[11]ПОНТОННЫЙ  Нояб.'!AD22:AE22,'[12]ПОНТОННЫЙ  Дек.'!AD22:AE22)</f>
        <v>0</v>
      </c>
      <c r="AF23" s="104"/>
      <c r="AG23" s="105">
        <f>SUM('[1]ПОНТОННЫЙ Янв.'!AF22:AG22,'[2]ПОНТОННЫЙ Февр.'!AF22:AG22,'[3]ПОНТОННЫЙ Март'!AF22:AG22,'[4]ПОНТОННЫЙ  Апр.'!AF22:AG22,'[5]ПОНТОННЫЙ Май'!AF22:AG22,'[6]ПОНТОННЫЙ Июнь'!AF22:AG22,'[7]ПОНТОННЫЙ  Июль'!AF22:AG22,'[8]ПОНТОННЫЙ  Авг.'!AF22:AG22,'[9]ПОНТОННЫЙ  Сент.'!AF22:AG22,'[10]ПОНТОННЫЙ  Окт.'!AF22:AG22,'[11]ПОНТОННЫЙ  Нояб.'!AF22:AG22,'[12]ПОНТОННЫЙ  Дек.'!AF22:AG22)</f>
        <v>0</v>
      </c>
      <c r="AH23" s="104"/>
      <c r="AI23" s="102">
        <f>SUM('[1]ПОНТОННЫЙ Янв.'!AH22:AI22,'[2]ПОНТОННЫЙ Февр.'!AH22:AI22,'[3]ПОНТОННЫЙ Март'!AH22:AI22,'[4]ПОНТОННЫЙ  Апр.'!AH22:AI22,'[5]ПОНТОННЫЙ Май'!AH22:AI22,'[6]ПОНТОННЫЙ Июнь'!AH22:AI22,'[7]ПОНТОННЫЙ  Июль'!AH22:AI22,'[8]ПОНТОННЫЙ  Авг.'!AH22:AI22,'[9]ПОНТОННЫЙ  Сент.'!AH22:AI22,'[10]ПОНТОННЫЙ  Окт.'!AH22:AI22,'[11]ПОНТОННЫЙ  Нояб.'!AH22:AI22,'[12]ПОНТОННЫЙ  Дек.'!AH22:AI22)</f>
        <v>6.4630000000000001</v>
      </c>
      <c r="AJ23" s="104"/>
      <c r="AK23" s="102">
        <f>SUM('[1]ПОНТОННЫЙ Янв.'!AJ22:AK22,'[2]ПОНТОННЫЙ Февр.'!AJ22:AK22,'[3]ПОНТОННЫЙ Март'!AJ22:AK22,'[4]ПОНТОННЫЙ  Апр.'!AJ22:AK22,'[5]ПОНТОННЫЙ Май'!AJ22:AK22,'[6]ПОНТОННЫЙ Июнь'!AJ22:AK22,'[7]ПОНТОННЫЙ  Июль'!AJ22:AK22,'[8]ПОНТОННЫЙ  Авг.'!AJ22:AK22,'[9]ПОНТОННЫЙ  Сент.'!AJ22:AK22,'[10]ПОНТОННЫЙ  Окт.'!AJ22:AK22,'[11]ПОНТОННЫЙ  Нояб.'!AJ22:AK22,'[12]ПОНТОННЫЙ  Дек.'!AJ22:AK22)</f>
        <v>2.8</v>
      </c>
      <c r="AL23" s="104"/>
      <c r="AM23" s="102">
        <f>SUM('[1]ПОНТОННЫЙ Янв.'!AL22:AM22,'[2]ПОНТОННЫЙ Февр.'!AL22:AM22,'[3]ПОНТОННЫЙ Март'!AL22:AM22,'[4]ПОНТОННЫЙ  Апр.'!AL22:AM22,'[5]ПОНТОННЫЙ Май'!AL22:AM22,'[6]ПОНТОННЫЙ Июнь'!AL22:AM22,'[7]ПОНТОННЫЙ  Июль'!AL22:AM22,'[8]ПОНТОННЫЙ  Авг.'!AL22:AM22,'[9]ПОНТОННЫЙ  Сент.'!AL22:AM22,'[10]ПОНТОННЫЙ  Окт.'!AL22:AM22,'[11]ПОНТОННЫЙ  Нояб.'!AL22:AM22,'[12]ПОНТОННЫЙ  Дек.'!AL22:AM22)</f>
        <v>6.4630000000000001</v>
      </c>
      <c r="AN23" s="104"/>
      <c r="AO23" s="105">
        <f>SUM('[1]ПОНТОННЫЙ Янв.'!AN22:AO22,'[2]ПОНТОННЫЙ Февр.'!AN22:AO22,'[3]ПОНТОННЫЙ Март'!AN22:AO22,'[4]ПОНТОННЫЙ  Апр.'!AN22:AO22,'[5]ПОНТОННЫЙ Май'!AN22:AO22,'[6]ПОНТОННЫЙ Июнь'!AN22:AO22,'[7]ПОНТОННЫЙ  Июль'!AN22:AO22,'[8]ПОНТОННЫЙ  Авг.'!AN22:AO22,'[9]ПОНТОННЫЙ  Сент.'!AN22:AO22,'[10]ПОНТОННЫЙ  Окт.'!AN22:AO22,'[11]ПОНТОННЫЙ  Нояб.'!AN22:AO22,'[12]ПОНТОННЫЙ  Дек.'!AN22:AO22)</f>
        <v>0</v>
      </c>
      <c r="AP23" s="104"/>
      <c r="AQ23" s="105">
        <f>SUM('[1]ПОНТОННЫЙ Янв.'!AP22:AQ22,'[2]ПОНТОННЫЙ Февр.'!AP22:AQ22,'[3]ПОНТОННЫЙ Март'!AP22:AQ22,'[4]ПОНТОННЫЙ  Апр.'!AP22:AQ22,'[5]ПОНТОННЫЙ Май'!AP22:AQ22,'[6]ПОНТОННЫЙ Июнь'!AP22:AQ22,'[7]ПОНТОННЫЙ  Июль'!AP22:AQ22,'[8]ПОНТОННЫЙ  Авг.'!AP22:AQ22,'[9]ПОНТОННЫЙ  Сент.'!AP22:AQ22,'[10]ПОНТОННЫЙ  Окт.'!AP22:AQ22,'[11]ПОНТОННЫЙ  Нояб.'!AP22:AQ22,'[12]ПОНТОННЫЙ  Дек.'!AP22:AQ22)</f>
        <v>0.85599999999999998</v>
      </c>
      <c r="AR23" s="104"/>
      <c r="AS23" s="102">
        <f>SUM('[1]ПОНТОННЫЙ Янв.'!AR22:AS22,'[2]ПОНТОННЫЙ Февр.'!AR22:AS22,'[3]ПОНТОННЫЙ Март'!AR22:AS22,'[4]ПОНТОННЫЙ  Апр.'!AR22:AS22,'[5]ПОНТОННЫЙ Май'!AR22:AS22,'[6]ПОНТОННЫЙ Июнь'!AR22:AS22,'[7]ПОНТОННЫЙ  Июль'!AR22:AS22,'[8]ПОНТОННЫЙ  Авг.'!AR22:AS22,'[9]ПОНТОННЫЙ  Сент.'!AR22:AS22,'[10]ПОНТОННЫЙ  Окт.'!AR22:AS22,'[11]ПОНТОННЫЙ  Нояб.'!AR22:AS22,'[12]ПОНТОННЫЙ  Дек.'!AR22:AS22)</f>
        <v>4.8419999999999996</v>
      </c>
      <c r="AT23" s="112">
        <v>45</v>
      </c>
      <c r="AU23" s="105">
        <f>SUM('[1]ПОНТОННЫЙ Янв.'!AT22:AU22,'[2]ПОНТОННЫЙ Февр.'!AT22:AU22,'[3]ПОНТОННЫЙ Март'!AT22:AU22,'[4]ПОНТОННЫЙ  Апр.'!AT22:AU22,'[5]ПОНТОННЫЙ Май'!AT22:AU22,'[6]ПОНТОННЫЙ Июнь'!AT22:AU22,'[7]ПОНТОННЫЙ  Июль'!AT22:AU22,'[8]ПОНТОННЫЙ  Авг.'!AT22:AU22,'[9]ПОНТОННЫЙ  Сент.'!AT22:AU22,'[10]ПОНТОННЫЙ  Окт.'!AT22:AU22,'[11]ПОНТОННЫЙ  Нояб.'!AT22:AU22,'[12]ПОНТОННЫЙ  Дек.'!AT22:AU22)</f>
        <v>0.85599999999999998</v>
      </c>
      <c r="AV23" s="111">
        <f>0.9+75</f>
        <v>75.900000000000006</v>
      </c>
      <c r="AW23" s="102">
        <f>SUM('[1]ПОНТОННЫЙ Янв.'!AV22:AW22,'[2]ПОНТОННЫЙ Февр.'!AV22:AW22,'[3]ПОНТОННЫЙ Март'!AV22:AW22,'[4]ПОНТОННЫЙ  Апр.'!AV22:AW22,'[5]ПОНТОННЫЙ Май'!AV22:AW22,'[6]ПОНТОННЫЙ Июнь'!AV22:AW22,'[7]ПОНТОННЫЙ  Июль'!AV22:AW22,'[8]ПОНТОННЫЙ  Авг.'!AV22:AW22,'[9]ПОНТОННЫЙ  Сент.'!AV22:AW22,'[10]ПОНТОННЫЙ  Окт.'!AV22:AW22,'[11]ПОНТОННЫЙ  Нояб.'!AV22:AW22,'[12]ПОНТОННЫЙ  Дек.'!AV22:AW22)</f>
        <v>6.1120000000000001</v>
      </c>
      <c r="AX23" s="104"/>
      <c r="AY23" s="102">
        <f>SUM('[1]ПОНТОННЫЙ Янв.'!AX22:AY22,'[2]ПОНТОННЫЙ Февр.'!AX22:AY22,'[3]ПОНТОННЫЙ Март'!AX22:AY22,'[4]ПОНТОННЫЙ  Апр.'!AX22:AY22,'[5]ПОНТОННЫЙ Май'!AX22:AY22,'[6]ПОНТОННЫЙ Июнь'!AX22:AY22,'[7]ПОНТОННЫЙ  Июль'!AX22:AY22,'[8]ПОНТОННЫЙ  Авг.'!AX22:AY22,'[9]ПОНТОННЫЙ  Сент.'!AX22:AY22,'[10]ПОНТОННЫЙ  Окт.'!AX22:AY22,'[11]ПОНТОННЫЙ  Нояб.'!AX22:AY22,'[12]ПОНТОННЫЙ  Дек.'!AX22:AY22)</f>
        <v>11.411</v>
      </c>
      <c r="AZ23" s="104"/>
      <c r="BA23" s="105">
        <f>SUM('[1]ПОНТОННЫЙ Янв.'!AZ22:BA22,'[2]ПОНТОННЫЙ Февр.'!AZ22:BA22,'[3]ПОНТОННЫЙ Март'!AZ22:BA22,'[4]ПОНТОННЫЙ  Апр.'!AZ22:BA22,'[5]ПОНТОННЫЙ Май'!AZ22:BA22,'[6]ПОНТОННЫЙ Июнь'!AZ22:BA22,'[7]ПОНТОННЫЙ  Июль'!AZ22:BA22,'[8]ПОНТОННЫЙ  Авг.'!AZ22:BA22,'[9]ПОНТОННЫЙ  Сент.'!AZ22:BA22,'[10]ПОНТОННЫЙ  Окт.'!AZ22:BA22,'[11]ПОНТОННЫЙ  Нояб.'!AZ22:BA22,'[12]ПОНТОННЫЙ  Дек.'!AZ22:BA22)</f>
        <v>0</v>
      </c>
      <c r="BB23" s="112">
        <v>30</v>
      </c>
      <c r="BC23" s="105">
        <f>SUM('[1]ПОНТОННЫЙ Янв.'!BB22:BC22,'[2]ПОНТОННЫЙ Февр.'!BB22:BC22,'[3]ПОНТОННЫЙ Март'!BB22:BC22,'[4]ПОНТОННЫЙ  Апр.'!BB22:BC22,'[5]ПОНТОННЫЙ Май'!BB22:BC22,'[6]ПОНТОННЫЙ Июнь'!BB22:BC22,'[7]ПОНТОННЫЙ  Июль'!BB22:BC22,'[8]ПОНТОННЫЙ  Авг.'!BB22:BC22,'[9]ПОНТОННЫЙ  Сент.'!BB22:BC22,'[10]ПОНТОННЫЙ  Окт.'!BB22:BC22,'[11]ПОНТОННЫЙ  Нояб.'!BB22:BC22,'[12]ПОНТОННЫЙ  Дек.'!BB22:BC22)</f>
        <v>0</v>
      </c>
      <c r="BD23" s="112">
        <v>45</v>
      </c>
      <c r="BE23" s="105">
        <f>SUM('[1]ПОНТОННЫЙ Янв.'!BD22:BE22,'[2]ПОНТОННЫЙ Февр.'!BD22:BE22,'[3]ПОНТОННЫЙ Март'!BD22:BE22,'[4]ПОНТОННЫЙ  Апр.'!BD22:BE22,'[5]ПОНТОННЫЙ Май'!BD22:BE22,'[6]ПОНТОННЫЙ Июнь'!BD22:BE22,'[7]ПОНТОННЫЙ  Июль'!BD22:BE22,'[8]ПОНТОННЫЙ  Авг.'!BD22:BE22,'[9]ПОНТОННЫЙ  Сент.'!BD22:BE22,'[10]ПОНТОННЫЙ  Окт.'!BD22:BE22,'[11]ПОНТОННЫЙ  Нояб.'!BD22:BE22,'[12]ПОНТОННЫЙ  Дек.'!BD22:BE22)</f>
        <v>0</v>
      </c>
      <c r="BF23" s="104"/>
      <c r="BG23" s="105">
        <f>SUM('[1]ПОНТОННЫЙ Янв.'!BF22:BG22,'[2]ПОНТОННЫЙ Февр.'!BF22:BG22,'[3]ПОНТОННЫЙ Март'!BF22:BG22,'[4]ПОНТОННЫЙ  Апр.'!BF22:BG22,'[5]ПОНТОННЫЙ Май'!BF22:BG22,'[6]ПОНТОННЫЙ Июнь'!BF22:BG22,'[7]ПОНТОННЫЙ  Июль'!BF22:BG22,'[8]ПОНТОННЫЙ  Авг.'!BF22:BG22,'[9]ПОНТОННЫЙ  Сент.'!BF22:BG22,'[10]ПОНТОННЫЙ  Окт.'!BF22:BG22,'[11]ПОНТОННЫЙ  Нояб.'!BF22:BG22,'[12]ПОНТОННЫЙ  Дек.'!BF22:BG22)</f>
        <v>4.0759999999999996</v>
      </c>
      <c r="BH23" s="104"/>
      <c r="BI23" s="102">
        <f>SUM('[1]ПОНТОННЫЙ Янв.'!BH22:BI22,'[2]ПОНТОННЫЙ Февр.'!BH22:BI22,'[3]ПОНТОННЫЙ Март'!BH22:BI22,'[4]ПОНТОННЫЙ  Апр.'!BH22:BI22,'[5]ПОНТОННЫЙ Май'!BH22:BI22,'[6]ПОНТОННЫЙ Июнь'!BH22:BI22,'[7]ПОНТОННЫЙ  Июль'!BH22:BI22,'[8]ПОНТОННЫЙ  Авг.'!BH22:BI22,'[9]ПОНТОННЫЙ  Сент.'!BH22:BI22,'[10]ПОНТОННЫЙ  Окт.'!BH22:BI22,'[11]ПОНТОННЫЙ  Нояб.'!BH22:BI22,'[12]ПОНТОННЫЙ  Дек.'!BH22:BI22)</f>
        <v>1.65</v>
      </c>
      <c r="BJ23" s="104"/>
      <c r="BK23" s="105">
        <f>SUM('[1]ПОНТОННЫЙ Янв.'!BJ22:BK22,'[2]ПОНТОННЫЙ Февр.'!BJ22:BK22,'[3]ПОНТОННЫЙ Март'!BJ22:BK22,'[4]ПОНТОННЫЙ  Апр.'!BJ22:BK22,'[5]ПОНТОННЫЙ Май'!BJ22:BK22,'[6]ПОНТОННЫЙ Июнь'!BJ22:BK22,'[7]ПОНТОННЫЙ  Июль'!BJ22:BK22,'[8]ПОНТОННЫЙ  Авг.'!BJ22:BK22,'[9]ПОНТОННЫЙ  Сент.'!BJ22:BK22,'[10]ПОНТОННЫЙ  Окт.'!BJ22:BK22,'[11]ПОНТОННЫЙ  Нояб.'!BJ22:BK22,'[12]ПОНТОННЫЙ  Дек.'!BJ22:BK22)</f>
        <v>0</v>
      </c>
      <c r="BL23" s="104"/>
      <c r="BM23" s="105">
        <f>SUM('[1]ПОНТОННЫЙ Янв.'!BL22:BM22,'[2]ПОНТОННЫЙ Февр.'!BL22:BM22,'[3]ПОНТОННЫЙ Март'!BL22:BM22,'[4]ПОНТОННЫЙ  Апр.'!BL22:BM22,'[5]ПОНТОННЫЙ Май'!BL22:BM22,'[6]ПОНТОННЫЙ Июнь'!BL22:BM22,'[7]ПОНТОННЫЙ  Июль'!BL22:BM22,'[8]ПОНТОННЫЙ  Авг.'!BL22:BM22,'[9]ПОНТОННЫЙ  Сент.'!BL22:BM22,'[10]ПОНТОННЫЙ  Окт.'!BL22:BM22,'[11]ПОНТОННЫЙ  Нояб.'!BL22:BM22,'[12]ПОНТОННЫЙ  Дек.'!BL22:BM22)</f>
        <v>0</v>
      </c>
      <c r="BN23" s="104"/>
      <c r="BO23" s="105">
        <f>SUM('[1]ПОНТОННЫЙ Янв.'!BN22:BO22,'[2]ПОНТОННЫЙ Февр.'!BN22:BO22,'[3]ПОНТОННЫЙ Март'!BN22:BO22,'[4]ПОНТОННЫЙ  Апр.'!BN22:BO22,'[5]ПОНТОННЫЙ Май'!BN22:BO22,'[6]ПОНТОННЫЙ Июнь'!BN22:BO22,'[7]ПОНТОННЫЙ  Июль'!BN22:BO22,'[8]ПОНТОННЫЙ  Авг.'!BN22:BO22,'[9]ПОНТОННЫЙ  Сент.'!BN22:BO22,'[10]ПОНТОННЫЙ  Окт.'!BN22:BO22,'[11]ПОНТОННЫЙ  Нояб.'!BN22:BO22,'[12]ПОНТОННЫЙ  Дек.'!BN22:BO22)</f>
        <v>0</v>
      </c>
      <c r="BP23" s="104"/>
      <c r="BQ23" s="105">
        <f>SUM('[1]ПОНТОННЫЙ Янв.'!BP22:BQ22,'[2]ПОНТОННЫЙ Февр.'!BP22:BQ22,'[3]ПОНТОННЫЙ Март'!BP22:BQ22,'[4]ПОНТОННЫЙ  Апр.'!BP22:BQ22,'[5]ПОНТОННЫЙ Май'!BP22:BQ22,'[6]ПОНТОННЫЙ Июнь'!BP22:BQ22,'[7]ПОНТОННЫЙ  Июль'!BP22:BQ22,'[8]ПОНТОННЫЙ  Авг.'!BP22:BQ22,'[9]ПОНТОННЫЙ  Сент.'!BP22:BQ22,'[10]ПОНТОННЫЙ  Окт.'!BP22:BQ22,'[11]ПОНТОННЫЙ  Нояб.'!BP22:BQ22,'[12]ПОНТОННЫЙ  Дек.'!BP22:BQ22)</f>
        <v>0</v>
      </c>
      <c r="BR23" s="104"/>
      <c r="BS23" s="105">
        <f>SUM('[1]ПОНТОННЫЙ Янв.'!BR22:BS22,'[2]ПОНТОННЫЙ Февр.'!BR22:BS22,'[3]ПОНТОННЫЙ Март'!BR22:BS22,'[4]ПОНТОННЫЙ  Апр.'!BR22:BS22,'[5]ПОНТОННЫЙ Май'!BR22:BS22,'[6]ПОНТОННЫЙ Июнь'!BR22:BS22,'[7]ПОНТОННЫЙ  Июль'!BR22:BS22,'[8]ПОНТОННЫЙ  Авг.'!BR22:BS22,'[9]ПОНТОННЫЙ  Сент.'!BR22:BS22,'[10]ПОНТОННЫЙ  Окт.'!BR22:BS22,'[11]ПОНТОННЫЙ  Нояб.'!BR22:BS22,'[12]ПОНТОННЫЙ  Дек.'!BR22:BS22)</f>
        <v>0</v>
      </c>
      <c r="BT23" s="104"/>
      <c r="BU23" s="105">
        <f>SUM('[1]ПОНТОННЫЙ Янв.'!BT22:BU22,'[2]ПОНТОННЫЙ Февр.'!BT22:BU22,'[3]ПОНТОННЫЙ Март'!BT22:BU22,'[4]ПОНТОННЫЙ  Апр.'!BT22:BU22,'[5]ПОНТОННЫЙ Май'!BT22:BU22,'[6]ПОНТОННЫЙ Июнь'!BT22:BU22,'[7]ПОНТОННЫЙ  Июль'!BT22:BU22,'[8]ПОНТОННЫЙ  Авг.'!BT22:BU22,'[9]ПОНТОННЫЙ  Сент.'!BT22:BU22,'[10]ПОНТОННЫЙ  Окт.'!BT22:BU22,'[11]ПОНТОННЫЙ  Нояб.'!BT22:BU22,'[12]ПОНТОННЫЙ  Дек.'!BT22:BU22)</f>
        <v>0</v>
      </c>
      <c r="BV23" s="107"/>
      <c r="BW23" s="105">
        <f>SUM('[1]ПОНТОННЫЙ Янв.'!BV22:BW22,'[2]ПОНТОННЫЙ Февр.'!BV22:BW22,'[3]ПОНТОННЫЙ Март'!BV22:BW22,'[4]ПОНТОННЫЙ  Апр.'!BV22:BW22,'[5]ПОНТОННЫЙ Май'!BV22:BW22,'[6]ПОНТОННЫЙ Июнь'!BV22:BW22,'[7]ПОНТОННЫЙ  Июль'!BV22:BW22,'[8]ПОНТОННЫЙ  Авг.'!BV22:BW22,'[9]ПОНТОННЫЙ  Сент.'!BV22:BW22,'[10]ПОНТОННЫЙ  Окт.'!BV22:BW22,'[11]ПОНТОННЫЙ  Нояб.'!BV22:BW22,'[12]ПОНТОННЫЙ  Дек.'!BV22:BW22)</f>
        <v>0</v>
      </c>
      <c r="BX23" s="104"/>
      <c r="BY23" s="105">
        <f>SUM('[1]ПОНТОННЫЙ Янв.'!BX22:BY22,'[2]ПОНТОННЫЙ Февр.'!BX22:BY22,'[3]ПОНТОННЫЙ Март'!BX22:BY22,'[4]ПОНТОННЫЙ  Апр.'!BX22:BY22,'[5]ПОНТОННЫЙ Май'!BX22:BY22,'[6]ПОНТОННЫЙ Июнь'!BX22:BY22,'[7]ПОНТОННЫЙ  Июль'!BX22:BY22,'[8]ПОНТОННЫЙ  Авг.'!BX22:BY22,'[9]ПОНТОННЫЙ  Сент.'!BX22:BY22,'[10]ПОНТОННЫЙ  Окт.'!BX22:BY22,'[11]ПОНТОННЫЙ  Нояб.'!BX22:BY22,'[12]ПОНТОННЫЙ  Дек.'!BX22:BY22)</f>
        <v>0</v>
      </c>
      <c r="BZ23" s="104"/>
      <c r="CA23" s="105">
        <f>SUM('[1]ПОНТОННЫЙ Янв.'!BZ22:CA22,'[2]ПОНТОННЫЙ Февр.'!BZ22:CA22,'[3]ПОНТОННЫЙ Март'!BZ22:CA22,'[4]ПОНТОННЫЙ  Апр.'!BZ22:CA22,'[5]ПОНТОННЫЙ Май'!BZ22:CA22,'[6]ПОНТОННЫЙ Июнь'!BZ22:CA22,'[7]ПОНТОННЫЙ  Июль'!BZ22:CA22,'[8]ПОНТОННЫЙ  Авг.'!BZ22:CA22,'[9]ПОНТОННЫЙ  Сент.'!BZ22:CA22,'[10]ПОНТОННЫЙ  Окт.'!BZ22:CA22,'[11]ПОНТОННЫЙ  Нояб.'!BZ22:CA22,'[12]ПОНТОННЫЙ  Дек.'!BZ22:CA22)</f>
        <v>0</v>
      </c>
      <c r="CB23" s="112">
        <v>15</v>
      </c>
      <c r="CC23" s="105">
        <f>SUM('[1]ПОНТОННЫЙ Янв.'!CB22:CC22,'[2]ПОНТОННЫЙ Февр.'!CB22:CC22,'[3]ПОНТОННЫЙ Март'!CB22:CC22,'[4]ПОНТОННЫЙ  Апр.'!CB22:CC22,'[5]ПОНТОННЫЙ Май'!CB22:CC22,'[6]ПОНТОННЫЙ Июнь'!CB22:CC22,'[7]ПОНТОННЫЙ  Июль'!CB22:CC22,'[8]ПОНТОННЫЙ  Авг.'!CB22:CC22,'[9]ПОНТОННЫЙ  Сент.'!CB22:CC22,'[10]ПОНТОННЫЙ  Окт.'!CB22:CC22,'[11]ПОНТОННЫЙ  Нояб.'!CB22:CC22,'[12]ПОНТОННЫЙ  Дек.'!CB22:CC22)</f>
        <v>0</v>
      </c>
      <c r="CD23" s="112">
        <v>15</v>
      </c>
      <c r="CE23" s="105">
        <f>SUM('[1]ПОНТОННЫЙ Янв.'!CD22:CE22,'[2]ПОНТОННЫЙ Февр.'!CD22:CE22,'[3]ПОНТОННЫЙ Март'!CD22:CE22,'[4]ПОНТОННЫЙ  Апр.'!CD22:CE22,'[5]ПОНТОННЫЙ Май'!CD22:CE22,'[6]ПОНТОННЫЙ Июнь'!CD22:CE22,'[7]ПОНТОННЫЙ  Июль'!CD22:CE22,'[8]ПОНТОННЫЙ  Авг.'!CD22:CE22,'[9]ПОНТОННЫЙ  Сент.'!CD22:CE22,'[10]ПОНТОННЫЙ  Окт.'!CD22:CE22,'[11]ПОНТОННЫЙ  Нояб.'!CD22:CE22,'[12]ПОНТОННЫЙ  Дек.'!CD22:CE22)</f>
        <v>0</v>
      </c>
      <c r="CF23" s="112">
        <v>30</v>
      </c>
      <c r="CG23" s="105">
        <f>SUM('[1]ПОНТОННЫЙ Янв.'!CF22:CG22,'[2]ПОНТОННЫЙ Февр.'!CF22:CG22,'[3]ПОНТОННЫЙ Март'!CF22:CG22,'[4]ПОНТОННЫЙ  Апр.'!CF22:CG22,'[5]ПОНТОННЫЙ Май'!CF22:CG22,'[6]ПОНТОННЫЙ Июнь'!CF22:CG22,'[7]ПОНТОННЫЙ  Июль'!CF22:CG22,'[8]ПОНТОННЫЙ  Авг.'!CF22:CG22,'[9]ПОНТОННЫЙ  Сент.'!CF22:CG22,'[10]ПОНТОННЫЙ  Окт.'!CF22:CG22,'[11]ПОНТОННЫЙ  Нояб.'!CF22:CG22,'[12]ПОНТОННЫЙ  Дек.'!CF22:CG22)</f>
        <v>3.1349999999999998</v>
      </c>
      <c r="CH23" s="104"/>
      <c r="CI23" s="105">
        <f>SUM('[1]ПОНТОННЫЙ Янв.'!CH22:CI22,'[2]ПОНТОННЫЙ Февр.'!CH22:CI22,'[3]ПОНТОННЫЙ Март'!CH22:CI22,'[4]ПОНТОННЫЙ  Апр.'!CH22:CI22,'[5]ПОНТОННЫЙ Май'!CH22:CI22,'[6]ПОНТОННЫЙ Июнь'!CH22:CI22,'[7]ПОНТОННЫЙ  Июль'!CH22:CI22,'[8]ПОНТОННЫЙ  Авг.'!CH22:CI22,'[9]ПОНТОННЫЙ  Сент.'!CH22:CI22,'[10]ПОНТОННЫЙ  Окт.'!CH22:CI22,'[11]ПОНТОННЫЙ  Нояб.'!CH22:CI22,'[12]ПОНТОННЫЙ  Дек.'!CH22:CI22)</f>
        <v>0</v>
      </c>
      <c r="CJ23" s="112">
        <v>39</v>
      </c>
      <c r="CK23" s="102">
        <f>SUM('[1]ПОНТОННЫЙ Янв.'!CJ22:CK22,'[2]ПОНТОННЫЙ Февр.'!CJ22:CK22,'[3]ПОНТОННЫЙ Март'!CJ22:CK22,'[4]ПОНТОННЫЙ  Апр.'!CJ22:CK22,'[5]ПОНТОННЫЙ Май'!CJ22:CK22,'[6]ПОНТОННЫЙ Июнь'!CJ22:CK22,'[7]ПОНТОННЫЙ  Июль'!CJ22:CK22,'[8]ПОНТОННЫЙ  Авг.'!CJ22:CK22,'[9]ПОНТОННЫЙ  Сент.'!CJ22:CK22,'[10]ПОНТОННЫЙ  Окт.'!CJ22:CK22,'[11]ПОНТОННЫЙ  Нояб.'!CJ22:CK22,'[12]ПОНТОННЫЙ  Дек.'!CJ22:CK22)</f>
        <v>1.65</v>
      </c>
      <c r="CL23" s="104"/>
      <c r="CM23" s="102">
        <f>SUM('[1]ПОНТОННЫЙ Янв.'!CL22:CM22,'[2]ПОНТОННЫЙ Февр.'!CL22:CM22,'[3]ПОНТОННЫЙ Март'!CL22:CM22,'[4]ПОНТОННЫЙ  Апр.'!CL22:CM22,'[5]ПОНТОННЫЙ Май'!CL22:CM22,'[6]ПОНТОННЫЙ Июнь'!CL22:CM22,'[7]ПОНТОННЫЙ  Июль'!CL22:CM22,'[8]ПОНТОННЫЙ  Авг.'!CL22:CM22,'[9]ПОНТОННЫЙ  Сент.'!CL22:CM22,'[10]ПОНТОННЫЙ  Окт.'!CL22:CM22,'[11]ПОНТОННЫЙ  Нояб.'!CL22:CM22,'[12]ПОНТОННЫЙ  Дек.'!CL22:CM22)</f>
        <v>4.3079999999999998</v>
      </c>
      <c r="CN23" s="112">
        <v>1.8</v>
      </c>
      <c r="CO23" s="102">
        <f>SUM('[1]ПОНТОННЫЙ Янв.'!CN22:CO22,'[2]ПОНТОННЫЙ Февр.'!CN22:CO22,'[3]ПОНТОННЫЙ Март'!CN22:CO22,'[4]ПОНТОННЫЙ  Апр.'!CN22:CO22,'[5]ПОНТОННЫЙ Май'!CN22:CO22,'[6]ПОНТОННЫЙ Июнь'!CN22:CO22,'[7]ПОНТОННЫЙ  Июль'!CN22:CO22,'[8]ПОНТОННЫЙ  Авг.'!CN22:CO22,'[9]ПОНТОННЫЙ  Сент.'!CN22:CO22,'[10]ПОНТОННЫЙ  Окт.'!CN22:CO22,'[11]ПОНТОННЫЙ  Нояб.'!CN22:CO22,'[12]ПОНТОННЫЙ  Дек.'!CN22:CO22)</f>
        <v>18.309000000000001</v>
      </c>
      <c r="CP23" s="101"/>
      <c r="CQ23" s="113"/>
    </row>
    <row r="24" spans="1:95" ht="15.95" customHeight="1" x14ac:dyDescent="0.25">
      <c r="A24" s="198">
        <v>9</v>
      </c>
      <c r="B24" s="233" t="s">
        <v>13</v>
      </c>
      <c r="C24" s="22" t="s">
        <v>58</v>
      </c>
      <c r="D24" s="47"/>
      <c r="E24" s="53">
        <f>SUM('[1]ПОНТОННЫЙ Янв.'!D23:E23,'[2]ПОНТОННЫЙ Февр.'!D23:E23,'[3]ПОНТОННЫЙ Март'!D23:E23,'[4]ПОНТОННЫЙ  Апр.'!D23:E23,'[5]ПОНТОННЫЙ Май'!D23:E23,'[6]ПОНТОННЫЙ Июнь'!D23:E23,'[7]ПОНТОННЫЙ  Июль'!D23:E23,'[8]ПОНТОННЫЙ  Авг.'!D23:E23,'[9]ПОНТОННЫЙ  Сент.'!D23:E23,'[10]ПОНТОННЫЙ  Окт.'!D23:E23,'[11]ПОНТОННЫЙ  Нояб.'!D23:E23,'[12]ПОНТОННЫЙ  Дек.'!D23:E23)</f>
        <v>0</v>
      </c>
      <c r="F24" s="47"/>
      <c r="G24" s="53">
        <f>SUM('[1]ПОНТОННЫЙ Янв.'!F23:G23,'[2]ПОНТОННЫЙ Февр.'!F23:G23,'[3]ПОНТОННЫЙ Март'!F23:G23,'[4]ПОНТОННЫЙ  Апр.'!F23:G23,'[5]ПОНТОННЫЙ Май'!F23:G23,'[6]ПОНТОННЫЙ Июнь'!F23:G23,'[7]ПОНТОННЫЙ  Июль'!F23:G23,'[8]ПОНТОННЫЙ  Авг.'!F23:G23,'[9]ПОНТОННЫЙ  Сент.'!F23:G23,'[10]ПОНТОННЫЙ  Окт.'!F23:G23,'[11]ПОНТОННЫЙ  Нояб.'!F23:G23,'[12]ПОНТОННЫЙ  Дек.'!F23:G23)</f>
        <v>1</v>
      </c>
      <c r="H24" s="47">
        <v>13</v>
      </c>
      <c r="I24" s="53">
        <f>SUM('[1]ПОНТОННЫЙ Янв.'!H23:I23,'[2]ПОНТОННЫЙ Февр.'!H23:I23,'[3]ПОНТОННЫЙ Март'!H23:I23,'[4]ПОНТОННЫЙ  Апр.'!H23:I23,'[5]ПОНТОННЫЙ Май'!H23:I23,'[6]ПОНТОННЫЙ Июнь'!H23:I23,'[7]ПОНТОННЫЙ  Июль'!H23:I23,'[8]ПОНТОННЫЙ  Авг.'!H23:I23,'[9]ПОНТОННЫЙ  Сент.'!H23:I23,'[10]ПОНТОННЫЙ  Окт.'!H23:I23,'[11]ПОНТОННЫЙ  Нояб.'!H23:I23,'[12]ПОНТОННЫЙ  Дек.'!H23:I23)</f>
        <v>6</v>
      </c>
      <c r="J24" s="47"/>
      <c r="K24" s="53">
        <f>SUM('[1]ПОНТОННЫЙ Янв.'!J23:K23,'[2]ПОНТОННЫЙ Февр.'!J23:K23,'[3]ПОНТОННЫЙ Март'!J23:K23,'[4]ПОНТОННЫЙ  Апр.'!J23:K23,'[5]ПОНТОННЫЙ Май'!J23:K23,'[6]ПОНТОННЫЙ Июнь'!J23:K23,'[7]ПОНТОННЫЙ  Июль'!J23:K23,'[8]ПОНТОННЫЙ  Авг.'!J23:K23,'[9]ПОНТОННЫЙ  Сент.'!J23:K23,'[10]ПОНТОННЫЙ  Окт.'!J23:K23,'[11]ПОНТОННЫЙ  Нояб.'!J23:K23,'[12]ПОНТОННЫЙ  Дек.'!J23:K23)</f>
        <v>0</v>
      </c>
      <c r="L24" s="47"/>
      <c r="M24" s="53">
        <f>SUM('[1]ПОНТОННЫЙ Янв.'!L23:M23,'[2]ПОНТОННЫЙ Февр.'!L23:M23,'[3]ПОНТОННЫЙ Март'!L23:M23,'[4]ПОНТОННЫЙ  Апр.'!L23:M23,'[5]ПОНТОННЫЙ Май'!L23:M23,'[6]ПОНТОННЫЙ Июнь'!L23:M23,'[7]ПОНТОННЫЙ  Июль'!L23:M23,'[8]ПОНТОННЫЙ  Авг.'!L23:M23,'[9]ПОНТОННЫЙ  Сент.'!L23:M23,'[10]ПОНТОННЫЙ  Окт.'!L23:M23,'[11]ПОНТОННЫЙ  Нояб.'!L23:M23,'[12]ПОНТОННЫЙ  Дек.'!L23:M23)</f>
        <v>0</v>
      </c>
      <c r="N24" s="47">
        <f>12+6</f>
        <v>18</v>
      </c>
      <c r="O24" s="53">
        <f>SUM('[1]ПОНТОННЫЙ Янв.'!N23:O23,'[2]ПОНТОННЫЙ Февр.'!N23:O23,'[3]ПОНТОННЫЙ Март'!N23:O23,'[4]ПОНТОННЫЙ  Апр.'!N23:O23,'[5]ПОНТОННЫЙ Май'!N23:O23,'[6]ПОНТОННЫЙ Июнь'!N23:O23,'[7]ПОНТОННЫЙ  Июль'!N23:O23,'[8]ПОНТОННЫЙ  Авг.'!N23:O23,'[9]ПОНТОННЫЙ  Сент.'!N23:O23,'[10]ПОНТОННЫЙ  Окт.'!N23:O23,'[11]ПОНТОННЫЙ  Нояб.'!N23:O23,'[12]ПОНТОННЫЙ  Дек.'!N23:O23)</f>
        <v>22.8</v>
      </c>
      <c r="P24" s="47"/>
      <c r="Q24" s="53">
        <f>SUM('[1]ПОНТОННЫЙ Янв.'!P23:Q23,'[2]ПОНТОННЫЙ Февр.'!P23:Q23,'[3]ПОНТОННЫЙ Март'!P23:Q23,'[4]ПОНТОННЫЙ  Апр.'!P23:Q23,'[5]ПОНТОННЫЙ Май'!P23:Q23,'[6]ПОНТОННЫЙ Июнь'!P23:Q23,'[7]ПОНТОННЫЙ  Июль'!P23:Q23,'[8]ПОНТОННЫЙ  Авг.'!P23:Q23,'[9]ПОНТОННЫЙ  Сент.'!P23:Q23,'[10]ПОНТОННЫЙ  Окт.'!P23:Q23,'[11]ПОНТОННЫЙ  Нояб.'!P23:Q23,'[12]ПОНТОННЫЙ  Дек.'!P23:Q23)</f>
        <v>0</v>
      </c>
      <c r="R24" s="47"/>
      <c r="S24" s="53">
        <f>SUM('[1]ПОНТОННЫЙ Янв.'!R23:S23,'[2]ПОНТОННЫЙ Февр.'!R23:S23,'[3]ПОНТОННЫЙ Март'!R23:S23,'[4]ПОНТОННЫЙ  Апр.'!R23:S23,'[5]ПОНТОННЫЙ Май'!R23:S23,'[6]ПОНТОННЫЙ Июнь'!R23:S23,'[7]ПОНТОННЫЙ  Июль'!R23:S23,'[8]ПОНТОННЫЙ  Авг.'!R23:S23,'[9]ПОНТОННЫЙ  Сент.'!R23:S23,'[10]ПОНТОННЫЙ  Окт.'!R23:S23,'[11]ПОНТОННЫЙ  Нояб.'!R23:S23,'[12]ПОНТОННЫЙ  Дек.'!R23:S23)</f>
        <v>2</v>
      </c>
      <c r="T24" s="47"/>
      <c r="U24" s="53">
        <f>SUM('[1]ПОНТОННЫЙ Янв.'!T23:U23,'[2]ПОНТОННЫЙ Февр.'!T23:U23,'[3]ПОНТОННЫЙ Март'!T23:U23,'[4]ПОНТОННЫЙ  Апр.'!T23:U23,'[5]ПОНТОННЫЙ Май'!T23:U23,'[6]ПОНТОННЫЙ Июнь'!T23:U23,'[7]ПОНТОННЫЙ  Июль'!T23:U23,'[8]ПОНТОННЫЙ  Авг.'!T23:U23,'[9]ПОНТОННЫЙ  Сент.'!T23:U23,'[10]ПОНТОННЫЙ  Окт.'!T23:U23,'[11]ПОНТОННЫЙ  Нояб.'!T23:U23,'[12]ПОНТОННЫЙ  Дек.'!T23:U23)</f>
        <v>27.5</v>
      </c>
      <c r="V24" s="47"/>
      <c r="W24" s="53">
        <f>SUM('[1]ПОНТОННЫЙ Янв.'!V23:W23,'[2]ПОНТОННЫЙ Февр.'!V23:W23,'[3]ПОНТОННЫЙ Март'!V23:W23,'[4]ПОНТОННЫЙ  Апр.'!V23:W23,'[5]ПОНТОННЫЙ Май'!V23:W23,'[6]ПОНТОННЫЙ Июнь'!V23:W23,'[7]ПОНТОННЫЙ  Июль'!V23:W23,'[8]ПОНТОННЫЙ  Авг.'!V23:W23,'[9]ПОНТОННЫЙ  Сент.'!V23:W23,'[10]ПОНТОННЫЙ  Окт.'!V23:W23,'[11]ПОНТОННЫЙ  Нояб.'!V23:W23,'[12]ПОНТОННЫЙ  Дек.'!V23:W23)</f>
        <v>11.8</v>
      </c>
      <c r="X24" s="47"/>
      <c r="Y24" s="53">
        <f>SUM('[1]ПОНТОННЫЙ Янв.'!X23:Y23,'[2]ПОНТОННЫЙ Февр.'!X23:Y23,'[3]ПОНТОННЫЙ Март'!X23:Y23,'[4]ПОНТОННЫЙ  Апр.'!X23:Y23,'[5]ПОНТОННЫЙ Май'!X23:Y23,'[6]ПОНТОННЫЙ Июнь'!X23:Y23,'[7]ПОНТОННЫЙ  Июль'!X23:Y23,'[8]ПОНТОННЫЙ  Авг.'!X23:Y23,'[9]ПОНТОННЫЙ  Сент.'!X23:Y23,'[10]ПОНТОННЫЙ  Окт.'!X23:Y23,'[11]ПОНТОННЫЙ  Нояб.'!X23:Y23,'[12]ПОНТОННЫЙ  Дек.'!X23:Y23)</f>
        <v>0</v>
      </c>
      <c r="Z24" s="47">
        <v>8</v>
      </c>
      <c r="AA24" s="53">
        <f>SUM('[1]ПОНТОННЫЙ Янв.'!Z23:AA23,'[2]ПОНТОННЫЙ Февр.'!Z23:AA23,'[3]ПОНТОННЫЙ Март'!Z23:AA23,'[4]ПОНТОННЫЙ  Апр.'!Z23:AA23,'[5]ПОНТОННЫЙ Май'!Z23:AA23,'[6]ПОНТОННЫЙ Июнь'!Z23:AA23,'[7]ПОНТОННЫЙ  Июль'!Z23:AA23,'[8]ПОНТОННЫЙ  Авг.'!Z23:AA23,'[9]ПОНТОННЫЙ  Сент.'!Z23:AA23,'[10]ПОНТОННЫЙ  Окт.'!Z23:AA23,'[11]ПОНТОННЫЙ  Нояб.'!Z23:AA23,'[12]ПОНТОННЫЙ  Дек.'!Z23:AA23)</f>
        <v>0</v>
      </c>
      <c r="AB24" s="47"/>
      <c r="AC24" s="53">
        <f>SUM('[1]ПОНТОННЫЙ Янв.'!AB23:AC23,'[2]ПОНТОННЫЙ Февр.'!AB23:AC23,'[3]ПОНТОННЫЙ Март'!AB23:AC23,'[4]ПОНТОННЫЙ  Апр.'!AB23:AC23,'[5]ПОНТОННЫЙ Май'!AB23:AC23,'[6]ПОНТОННЫЙ Июнь'!AB23:AC23,'[7]ПОНТОННЫЙ  Июль'!AB23:AC23,'[8]ПОНТОННЫЙ  Авг.'!AB23:AC23,'[9]ПОНТОННЫЙ  Сент.'!AB23:AC23,'[10]ПОНТОННЫЙ  Окт.'!AB23:AC23,'[11]ПОНТОННЫЙ  Нояб.'!AB23:AC23,'[12]ПОНТОННЫЙ  Дек.'!AB23:AC23)</f>
        <v>0</v>
      </c>
      <c r="AD24" s="47"/>
      <c r="AE24" s="53">
        <f>SUM('[1]ПОНТОННЫЙ Янв.'!AD23:AE23,'[2]ПОНТОННЫЙ Февр.'!AD23:AE23,'[3]ПОНТОННЫЙ Март'!AD23:AE23,'[4]ПОНТОННЫЙ  Апр.'!AD23:AE23,'[5]ПОНТОННЫЙ Май'!AD23:AE23,'[6]ПОНТОННЫЙ Июнь'!AD23:AE23,'[7]ПОНТОННЫЙ  Июль'!AD23:AE23,'[8]ПОНТОННЫЙ  Авг.'!AD23:AE23,'[9]ПОНТОННЫЙ  Сент.'!AD23:AE23,'[10]ПОНТОННЫЙ  Окт.'!AD23:AE23,'[11]ПОНТОННЫЙ  Нояб.'!AD23:AE23,'[12]ПОНТОННЫЙ  Дек.'!AD23:AE23)</f>
        <v>23.84</v>
      </c>
      <c r="AF24" s="47"/>
      <c r="AG24" s="53">
        <f>SUM('[1]ПОНТОННЫЙ Янв.'!AF23:AG23,'[2]ПОНТОННЫЙ Февр.'!AF23:AG23,'[3]ПОНТОННЫЙ Март'!AF23:AG23,'[4]ПОНТОННЫЙ  Апр.'!AF23:AG23,'[5]ПОНТОННЫЙ Май'!AF23:AG23,'[6]ПОНТОННЫЙ Июнь'!AF23:AG23,'[7]ПОНТОННЫЙ  Июль'!AF23:AG23,'[8]ПОНТОННЫЙ  Авг.'!AF23:AG23,'[9]ПОНТОННЫЙ  Сент.'!AF23:AG23,'[10]ПОНТОННЫЙ  Окт.'!AF23:AG23,'[11]ПОНТОННЫЙ  Нояб.'!AF23:AG23,'[12]ПОНТОННЫЙ  Дек.'!AF23:AG23)</f>
        <v>2.5</v>
      </c>
      <c r="AH24" s="47"/>
      <c r="AI24" s="53">
        <f>SUM('[1]ПОНТОННЫЙ Янв.'!AH23:AI23,'[2]ПОНТОННЫЙ Февр.'!AH23:AI23,'[3]ПОНТОННЫЙ Март'!AH23:AI23,'[4]ПОНТОННЫЙ  Апр.'!AH23:AI23,'[5]ПОНТОННЫЙ Май'!AH23:AI23,'[6]ПОНТОННЫЙ Июнь'!AH23:AI23,'[7]ПОНТОННЫЙ  Июль'!AH23:AI23,'[8]ПОНТОННЫЙ  Авг.'!AH23:AI23,'[9]ПОНТОННЫЙ  Сент.'!AH23:AI23,'[10]ПОНТОННЫЙ  Окт.'!AH23:AI23,'[11]ПОНТОННЫЙ  Нояб.'!AH23:AI23,'[12]ПОНТОННЫЙ  Дек.'!AH23:AI23)</f>
        <v>2.9</v>
      </c>
      <c r="AJ24" s="47"/>
      <c r="AK24" s="53">
        <f>SUM('[1]ПОНТОННЫЙ Янв.'!AJ23:AK23,'[2]ПОНТОННЫЙ Февр.'!AJ23:AK23,'[3]ПОНТОННЫЙ Март'!AJ23:AK23,'[4]ПОНТОННЫЙ  Апр.'!AJ23:AK23,'[5]ПОНТОННЫЙ Май'!AJ23:AK23,'[6]ПОНТОННЫЙ Июнь'!AJ23:AK23,'[7]ПОНТОННЫЙ  Июль'!AJ23:AK23,'[8]ПОНТОННЫЙ  Авг.'!AJ23:AK23,'[9]ПОНТОННЫЙ  Сент.'!AJ23:AK23,'[10]ПОНТОННЫЙ  Окт.'!AJ23:AK23,'[11]ПОНТОННЫЙ  Нояб.'!AJ23:AK23,'[12]ПОНТОННЫЙ  Дек.'!AJ23:AK23)</f>
        <v>0</v>
      </c>
      <c r="AL24" s="47"/>
      <c r="AM24" s="53">
        <f>SUM('[1]ПОНТОННЫЙ Янв.'!AL23:AM23,'[2]ПОНТОННЫЙ Февр.'!AL23:AM23,'[3]ПОНТОННЫЙ Март'!AL23:AM23,'[4]ПОНТОННЫЙ  Апр.'!AL23:AM23,'[5]ПОНТОННЫЙ Май'!AL23:AM23,'[6]ПОНТОННЫЙ Июнь'!AL23:AM23,'[7]ПОНТОННЫЙ  Июль'!AL23:AM23,'[8]ПОНТОННЫЙ  Авг.'!AL23:AM23,'[9]ПОНТОННЫЙ  Сент.'!AL23:AM23,'[10]ПОНТОННЫЙ  Окт.'!AL23:AM23,'[11]ПОНТОННЫЙ  Нояб.'!AL23:AM23,'[12]ПОНТОННЫЙ  Дек.'!AL23:AM23)</f>
        <v>0</v>
      </c>
      <c r="AN24" s="47"/>
      <c r="AO24" s="53">
        <f>SUM('[1]ПОНТОННЫЙ Янв.'!AN23:AO23,'[2]ПОНТОННЫЙ Февр.'!AN23:AO23,'[3]ПОНТОННЫЙ Март'!AN23:AO23,'[4]ПОНТОННЫЙ  Апр.'!AN23:AO23,'[5]ПОНТОННЫЙ Май'!AN23:AO23,'[6]ПОНТОННЫЙ Июнь'!AN23:AO23,'[7]ПОНТОННЫЙ  Июль'!AN23:AO23,'[8]ПОНТОННЫЙ  Авг.'!AN23:AO23,'[9]ПОНТОННЫЙ  Сент.'!AN23:AO23,'[10]ПОНТОННЫЙ  Окт.'!AN23:AO23,'[11]ПОНТОННЫЙ  Нояб.'!AN23:AO23,'[12]ПОНТОННЫЙ  Дек.'!AN23:AO23)</f>
        <v>0</v>
      </c>
      <c r="AP24" s="47"/>
      <c r="AQ24" s="53">
        <f>SUM('[1]ПОНТОННЫЙ Янв.'!AP23:AQ23,'[2]ПОНТОННЫЙ Февр.'!AP23:AQ23,'[3]ПОНТОННЫЙ Март'!AP23:AQ23,'[4]ПОНТОННЫЙ  Апр.'!AP23:AQ23,'[5]ПОНТОННЫЙ Май'!AP23:AQ23,'[6]ПОНТОННЫЙ Июнь'!AP23:AQ23,'[7]ПОНТОННЫЙ  Июль'!AP23:AQ23,'[8]ПОНТОННЫЙ  Авг.'!AP23:AQ23,'[9]ПОНТОННЫЙ  Сент.'!AP23:AQ23,'[10]ПОНТОННЫЙ  Окт.'!AP23:AQ23,'[11]ПОНТОННЫЙ  Нояб.'!AP23:AQ23,'[12]ПОНТОННЫЙ  Дек.'!AP23:AQ23)</f>
        <v>35</v>
      </c>
      <c r="AR24" s="47"/>
      <c r="AS24" s="53">
        <f>SUM('[1]ПОНТОННЫЙ Янв.'!AR23:AS23,'[2]ПОНТОННЫЙ Февр.'!AR23:AS23,'[3]ПОНТОННЫЙ Март'!AR23:AS23,'[4]ПОНТОННЫЙ  Апр.'!AR23:AS23,'[5]ПОНТОННЫЙ Май'!AR23:AS23,'[6]ПОНТОННЫЙ Июнь'!AR23:AS23,'[7]ПОНТОННЫЙ  Июль'!AR23:AS23,'[8]ПОНТОННЫЙ  Авг.'!AR23:AS23,'[9]ПОНТОННЫЙ  Сент.'!AR23:AS23,'[10]ПОНТОННЫЙ  Окт.'!AR23:AS23,'[11]ПОНТОННЫЙ  Нояб.'!AR23:AS23,'[12]ПОНТОННЫЙ  Дек.'!AR23:AS23)</f>
        <v>0</v>
      </c>
      <c r="AT24" s="47"/>
      <c r="AU24" s="53">
        <f>SUM('[1]ПОНТОННЫЙ Янв.'!AT23:AU23,'[2]ПОНТОННЫЙ Февр.'!AT23:AU23,'[3]ПОНТОННЫЙ Март'!AT23:AU23,'[4]ПОНТОННЫЙ  Апр.'!AT23:AU23,'[5]ПОНТОННЫЙ Май'!AT23:AU23,'[6]ПОНТОННЫЙ Июнь'!AT23:AU23,'[7]ПОНТОННЫЙ  Июль'!AT23:AU23,'[8]ПОНТОННЫЙ  Авг.'!AT23:AU23,'[9]ПОНТОННЫЙ  Сент.'!AT23:AU23,'[10]ПОНТОННЫЙ  Окт.'!AT23:AU23,'[11]ПОНТОННЫЙ  Нояб.'!AT23:AU23,'[12]ПОНТОННЫЙ  Дек.'!AT23:AU23)</f>
        <v>0</v>
      </c>
      <c r="AV24" s="47">
        <v>18</v>
      </c>
      <c r="AW24" s="53">
        <f>SUM('[1]ПОНТОННЫЙ Янв.'!AV23:AW23,'[2]ПОНТОННЫЙ Февр.'!AV23:AW23,'[3]ПОНТОННЫЙ Март'!AV23:AW23,'[4]ПОНТОННЫЙ  Апр.'!AV23:AW23,'[5]ПОНТОННЫЙ Май'!AV23:AW23,'[6]ПОНТОННЫЙ Июнь'!AV23:AW23,'[7]ПОНТОННЫЙ  Июль'!AV23:AW23,'[8]ПОНТОННЫЙ  Авг.'!AV23:AW23,'[9]ПОНТОННЫЙ  Сент.'!AV23:AW23,'[10]ПОНТОННЫЙ  Окт.'!AV23:AW23,'[11]ПОНТОННЫЙ  Нояб.'!AV23:AW23,'[12]ПОНТОННЫЙ  Дек.'!AV23:AW23)</f>
        <v>0</v>
      </c>
      <c r="AX24" s="47"/>
      <c r="AY24" s="53">
        <f>SUM('[1]ПОНТОННЫЙ Янв.'!AX23:AY23,'[2]ПОНТОННЫЙ Февр.'!AX23:AY23,'[3]ПОНТОННЫЙ Март'!AX23:AY23,'[4]ПОНТОННЫЙ  Апр.'!AX23:AY23,'[5]ПОНТОННЫЙ Май'!AX23:AY23,'[6]ПОНТОННЫЙ Июнь'!AX23:AY23,'[7]ПОНТОННЫЙ  Июль'!AX23:AY23,'[8]ПОНТОННЫЙ  Авг.'!AX23:AY23,'[9]ПОНТОННЫЙ  Сент.'!AX23:AY23,'[10]ПОНТОННЫЙ  Окт.'!AX23:AY23,'[11]ПОНТОННЫЙ  Нояб.'!AX23:AY23,'[12]ПОНТОННЫЙ  Дек.'!AX23:AY23)</f>
        <v>0</v>
      </c>
      <c r="AZ24" s="47"/>
      <c r="BA24" s="53">
        <f>SUM('[1]ПОНТОННЫЙ Янв.'!AZ23:BA23,'[2]ПОНТОННЫЙ Февр.'!AZ23:BA23,'[3]ПОНТОННЫЙ Март'!AZ23:BA23,'[4]ПОНТОННЫЙ  Апр.'!AZ23:BA23,'[5]ПОНТОННЫЙ Май'!AZ23:BA23,'[6]ПОНТОННЫЙ Июнь'!AZ23:BA23,'[7]ПОНТОННЫЙ  Июль'!AZ23:BA23,'[8]ПОНТОННЫЙ  Авг.'!AZ23:BA23,'[9]ПОНТОННЫЙ  Сент.'!AZ23:BA23,'[10]ПОНТОННЫЙ  Окт.'!AZ23:BA23,'[11]ПОНТОННЫЙ  Нояб.'!AZ23:BA23,'[12]ПОНТОННЫЙ  Дек.'!AZ23:BA23)</f>
        <v>0</v>
      </c>
      <c r="BB24" s="47"/>
      <c r="BC24" s="53">
        <f>SUM('[1]ПОНТОННЫЙ Янв.'!BB23:BC23,'[2]ПОНТОННЫЙ Февр.'!BB23:BC23,'[3]ПОНТОННЫЙ Март'!BB23:BC23,'[4]ПОНТОННЫЙ  Апр.'!BB23:BC23,'[5]ПОНТОННЫЙ Май'!BB23:BC23,'[6]ПОНТОННЫЙ Июнь'!BB23:BC23,'[7]ПОНТОННЫЙ  Июль'!BB23:BC23,'[8]ПОНТОННЫЙ  Авг.'!BB23:BC23,'[9]ПОНТОННЫЙ  Сент.'!BB23:BC23,'[10]ПОНТОННЫЙ  Окт.'!BB23:BC23,'[11]ПОНТОННЫЙ  Нояб.'!BB23:BC23,'[12]ПОНТОННЫЙ  Дек.'!BB23:BC23)</f>
        <v>0</v>
      </c>
      <c r="BD24" s="47"/>
      <c r="BE24" s="53">
        <f>SUM('[1]ПОНТОННЫЙ Янв.'!BD23:BE23,'[2]ПОНТОННЫЙ Февр.'!BD23:BE23,'[3]ПОНТОННЫЙ Март'!BD23:BE23,'[4]ПОНТОННЫЙ  Апр.'!BD23:BE23,'[5]ПОНТОННЫЙ Май'!BD23:BE23,'[6]ПОНТОННЫЙ Июнь'!BD23:BE23,'[7]ПОНТОННЫЙ  Июль'!BD23:BE23,'[8]ПОНТОННЫЙ  Авг.'!BD23:BE23,'[9]ПОНТОННЫЙ  Сент.'!BD23:BE23,'[10]ПОНТОННЫЙ  Окт.'!BD23:BE23,'[11]ПОНТОННЫЙ  Нояб.'!BD23:BE23,'[12]ПОНТОННЫЙ  Дек.'!BD23:BE23)</f>
        <v>0</v>
      </c>
      <c r="BF24" s="47">
        <v>2</v>
      </c>
      <c r="BG24" s="53">
        <f>SUM('[1]ПОНТОННЫЙ Янв.'!BF23:BG23,'[2]ПОНТОННЫЙ Февр.'!BF23:BG23,'[3]ПОНТОННЫЙ Март'!BF23:BG23,'[4]ПОНТОННЫЙ  Апр.'!BF23:BG23,'[5]ПОНТОННЫЙ Май'!BF23:BG23,'[6]ПОНТОННЫЙ Июнь'!BF23:BG23,'[7]ПОНТОННЫЙ  Июль'!BF23:BG23,'[8]ПОНТОННЫЙ  Авг.'!BF23:BG23,'[9]ПОНТОННЫЙ  Сент.'!BF23:BG23,'[10]ПОНТОННЫЙ  Окт.'!BF23:BG23,'[11]ПОНТОННЫЙ  Нояб.'!BF23:BG23,'[12]ПОНТОННЫЙ  Дек.'!BF23:BG23)</f>
        <v>0</v>
      </c>
      <c r="BH24" s="47">
        <v>12</v>
      </c>
      <c r="BI24" s="53">
        <f>SUM('[1]ПОНТОННЫЙ Янв.'!BH23:BI23,'[2]ПОНТОННЫЙ Февр.'!BH23:BI23,'[3]ПОНТОННЫЙ Март'!BH23:BI23,'[4]ПОНТОННЫЙ  Апр.'!BH23:BI23,'[5]ПОНТОННЫЙ Май'!BH23:BI23,'[6]ПОНТОННЫЙ Июнь'!BH23:BI23,'[7]ПОНТОННЫЙ  Июль'!BH23:BI23,'[8]ПОНТОННЫЙ  Авг.'!BH23:BI23,'[9]ПОНТОННЫЙ  Сент.'!BH23:BI23,'[10]ПОНТОННЫЙ  Окт.'!BH23:BI23,'[11]ПОНТОННЫЙ  Нояб.'!BH23:BI23,'[12]ПОНТОННЫЙ  Дек.'!BH23:BI23)</f>
        <v>38.400000000000006</v>
      </c>
      <c r="BJ24" s="47"/>
      <c r="BK24" s="53">
        <f>SUM('[1]ПОНТОННЫЙ Янв.'!BJ23:BK23,'[2]ПОНТОННЫЙ Февр.'!BJ23:BK23,'[3]ПОНТОННЫЙ Март'!BJ23:BK23,'[4]ПОНТОННЫЙ  Апр.'!BJ23:BK23,'[5]ПОНТОННЫЙ Май'!BJ23:BK23,'[6]ПОНТОННЫЙ Июнь'!BJ23:BK23,'[7]ПОНТОННЫЙ  Июль'!BJ23:BK23,'[8]ПОНТОННЫЙ  Авг.'!BJ23:BK23,'[9]ПОНТОННЫЙ  Сент.'!BJ23:BK23,'[10]ПОНТОННЫЙ  Окт.'!BJ23:BK23,'[11]ПОНТОННЫЙ  Нояб.'!BJ23:BK23,'[12]ПОНТОННЫЙ  Дек.'!BJ23:BK23)</f>
        <v>0</v>
      </c>
      <c r="BL24" s="47"/>
      <c r="BM24" s="53">
        <f>SUM('[1]ПОНТОННЫЙ Янв.'!BL23:BM23,'[2]ПОНТОННЫЙ Февр.'!BL23:BM23,'[3]ПОНТОННЫЙ Март'!BL23:BM23,'[4]ПОНТОННЫЙ  Апр.'!BL23:BM23,'[5]ПОНТОННЫЙ Май'!BL23:BM23,'[6]ПОНТОННЫЙ Июнь'!BL23:BM23,'[7]ПОНТОННЫЙ  Июль'!BL23:BM23,'[8]ПОНТОННЫЙ  Авг.'!BL23:BM23,'[9]ПОНТОННЫЙ  Сент.'!BL23:BM23,'[10]ПОНТОННЫЙ  Окт.'!BL23:BM23,'[11]ПОНТОННЫЙ  Нояб.'!BL23:BM23,'[12]ПОНТОННЫЙ  Дек.'!BL23:BM23)</f>
        <v>0</v>
      </c>
      <c r="BN24" s="47"/>
      <c r="BO24" s="53">
        <f>SUM('[1]ПОНТОННЫЙ Янв.'!BN23:BO23,'[2]ПОНТОННЫЙ Февр.'!BN23:BO23,'[3]ПОНТОННЫЙ Март'!BN23:BO23,'[4]ПОНТОННЫЙ  Апр.'!BN23:BO23,'[5]ПОНТОННЫЙ Май'!BN23:BO23,'[6]ПОНТОННЫЙ Июнь'!BN23:BO23,'[7]ПОНТОННЫЙ  Июль'!BN23:BO23,'[8]ПОНТОННЫЙ  Авг.'!BN23:BO23,'[9]ПОНТОННЫЙ  Сент.'!BN23:BO23,'[10]ПОНТОННЫЙ  Окт.'!BN23:BO23,'[11]ПОНТОННЫЙ  Нояб.'!BN23:BO23,'[12]ПОНТОННЫЙ  Дек.'!BN23:BO23)</f>
        <v>0</v>
      </c>
      <c r="BP24" s="47"/>
      <c r="BQ24" s="53">
        <f>SUM('[1]ПОНТОННЫЙ Янв.'!BP23:BQ23,'[2]ПОНТОННЫЙ Февр.'!BP23:BQ23,'[3]ПОНТОННЫЙ Март'!BP23:BQ23,'[4]ПОНТОННЫЙ  Апр.'!BP23:BQ23,'[5]ПОНТОННЫЙ Май'!BP23:BQ23,'[6]ПОНТОННЫЙ Июнь'!BP23:BQ23,'[7]ПОНТОННЫЙ  Июль'!BP23:BQ23,'[8]ПОНТОННЫЙ  Авг.'!BP23:BQ23,'[9]ПОНТОННЫЙ  Сент.'!BP23:BQ23,'[10]ПОНТОННЫЙ  Окт.'!BP23:BQ23,'[11]ПОНТОННЫЙ  Нояб.'!BP23:BQ23,'[12]ПОНТОННЫЙ  Дек.'!BP23:BQ23)</f>
        <v>0</v>
      </c>
      <c r="BR24" s="47"/>
      <c r="BS24" s="53">
        <f>SUM('[1]ПОНТОННЫЙ Янв.'!BR23:BS23,'[2]ПОНТОННЫЙ Февр.'!BR23:BS23,'[3]ПОНТОННЫЙ Март'!BR23:BS23,'[4]ПОНТОННЫЙ  Апр.'!BR23:BS23,'[5]ПОНТОННЫЙ Май'!BR23:BS23,'[6]ПОНТОННЫЙ Июнь'!BR23:BS23,'[7]ПОНТОННЫЙ  Июль'!BR23:BS23,'[8]ПОНТОННЫЙ  Авг.'!BR23:BS23,'[9]ПОНТОННЫЙ  Сент.'!BR23:BS23,'[10]ПОНТОННЫЙ  Окт.'!BR23:BS23,'[11]ПОНТОННЫЙ  Нояб.'!BR23:BS23,'[12]ПОНТОННЫЙ  Дек.'!BR23:BS23)</f>
        <v>0</v>
      </c>
      <c r="BT24" s="47"/>
      <c r="BU24" s="53">
        <f>SUM('[1]ПОНТОННЫЙ Янв.'!BT23:BU23,'[2]ПОНТОННЫЙ Февр.'!BT23:BU23,'[3]ПОНТОННЫЙ Март'!BT23:BU23,'[4]ПОНТОННЫЙ  Апр.'!BT23:BU23,'[5]ПОНТОННЫЙ Май'!BT23:BU23,'[6]ПОНТОННЫЙ Июнь'!BT23:BU23,'[7]ПОНТОННЫЙ  Июль'!BT23:BU23,'[8]ПОНТОННЫЙ  Авг.'!BT23:BU23,'[9]ПОНТОННЫЙ  Сент.'!BT23:BU23,'[10]ПОНТОННЫЙ  Окт.'!BT23:BU23,'[11]ПОНТОННЫЙ  Нояб.'!BT23:BU23,'[12]ПОНТОННЫЙ  Дек.'!BT23:BU23)</f>
        <v>0</v>
      </c>
      <c r="BV24" s="47"/>
      <c r="BW24" s="53">
        <f>SUM('[1]ПОНТОННЫЙ Янв.'!BV23:BW23,'[2]ПОНТОННЫЙ Февр.'!BV23:BW23,'[3]ПОНТОННЫЙ Март'!BV23:BW23,'[4]ПОНТОННЫЙ  Апр.'!BV23:BW23,'[5]ПОНТОННЫЙ Май'!BV23:BW23,'[6]ПОНТОННЫЙ Июнь'!BV23:BW23,'[7]ПОНТОННЫЙ  Июль'!BV23:BW23,'[8]ПОНТОННЫЙ  Авг.'!BV23:BW23,'[9]ПОНТОННЫЙ  Сент.'!BV23:BW23,'[10]ПОНТОННЫЙ  Окт.'!BV23:BW23,'[11]ПОНТОННЫЙ  Нояб.'!BV23:BW23,'[12]ПОНТОННЫЙ  Дек.'!BV23:BW23)</f>
        <v>0</v>
      </c>
      <c r="BX24" s="47"/>
      <c r="BY24" s="53">
        <f>SUM('[1]ПОНТОННЫЙ Янв.'!BX23:BY23,'[2]ПОНТОННЫЙ Февр.'!BX23:BY23,'[3]ПОНТОННЫЙ Март'!BX23:BY23,'[4]ПОНТОННЫЙ  Апр.'!BX23:BY23,'[5]ПОНТОННЫЙ Май'!BX23:BY23,'[6]ПОНТОННЫЙ Июнь'!BX23:BY23,'[7]ПОНТОННЫЙ  Июль'!BX23:BY23,'[8]ПОНТОННЫЙ  Авг.'!BX23:BY23,'[9]ПОНТОННЫЙ  Сент.'!BX23:BY23,'[10]ПОНТОННЫЙ  Окт.'!BX23:BY23,'[11]ПОНТОННЫЙ  Нояб.'!BX23:BY23,'[12]ПОНТОННЫЙ  Дек.'!BX23:BY23)</f>
        <v>1.5</v>
      </c>
      <c r="BZ24" s="47"/>
      <c r="CA24" s="53">
        <f>SUM('[1]ПОНТОННЫЙ Янв.'!BZ23:CA23,'[2]ПОНТОННЫЙ Февр.'!BZ23:CA23,'[3]ПОНТОННЫЙ Март'!BZ23:CA23,'[4]ПОНТОННЫЙ  Апр.'!BZ23:CA23,'[5]ПОНТОННЫЙ Май'!BZ23:CA23,'[6]ПОНТОННЫЙ Июнь'!BZ23:CA23,'[7]ПОНТОННЫЙ  Июль'!BZ23:CA23,'[8]ПОНТОННЫЙ  Авг.'!BZ23:CA23,'[9]ПОНТОННЫЙ  Сент.'!BZ23:CA23,'[10]ПОНТОННЫЙ  Окт.'!BZ23:CA23,'[11]ПОНТОННЫЙ  Нояб.'!BZ23:CA23,'[12]ПОНТОННЫЙ  Дек.'!BZ23:CA23)</f>
        <v>0</v>
      </c>
      <c r="CB24" s="47"/>
      <c r="CC24" s="53">
        <f>SUM('[1]ПОНТОННЫЙ Янв.'!CB23:CC23,'[2]ПОНТОННЫЙ Февр.'!CB23:CC23,'[3]ПОНТОННЫЙ Март'!CB23:CC23,'[4]ПОНТОННЫЙ  Апр.'!CB23:CC23,'[5]ПОНТОННЫЙ Май'!CB23:CC23,'[6]ПОНТОННЫЙ Июнь'!CB23:CC23,'[7]ПОНТОННЫЙ  Июль'!CB23:CC23,'[8]ПОНТОННЫЙ  Авг.'!CB23:CC23,'[9]ПОНТОННЫЙ  Сент.'!CB23:CC23,'[10]ПОНТОННЫЙ  Окт.'!CB23:CC23,'[11]ПОНТОННЫЙ  Нояб.'!CB23:CC23,'[12]ПОНТОННЫЙ  Дек.'!CB23:CC23)</f>
        <v>0</v>
      </c>
      <c r="CD24" s="47"/>
      <c r="CE24" s="53">
        <f>SUM('[1]ПОНТОННЫЙ Янв.'!CD23:CE23,'[2]ПОНТОННЫЙ Февр.'!CD23:CE23,'[3]ПОНТОННЫЙ Март'!CD23:CE23,'[4]ПОНТОННЫЙ  Апр.'!CD23:CE23,'[5]ПОНТОННЫЙ Май'!CD23:CE23,'[6]ПОНТОННЫЙ Июнь'!CD23:CE23,'[7]ПОНТОННЫЙ  Июль'!CD23:CE23,'[8]ПОНТОННЫЙ  Авг.'!CD23:CE23,'[9]ПОНТОННЫЙ  Сент.'!CD23:CE23,'[10]ПОНТОННЫЙ  Окт.'!CD23:CE23,'[11]ПОНТОННЫЙ  Нояб.'!CD23:CE23,'[12]ПОНТОННЫЙ  Дек.'!CD23:CE23)</f>
        <v>7.5</v>
      </c>
      <c r="CF24" s="47"/>
      <c r="CG24" s="53">
        <f>SUM('[1]ПОНТОННЫЙ Янв.'!CF23:CG23,'[2]ПОНТОННЫЙ Февр.'!CF23:CG23,'[3]ПОНТОННЫЙ Март'!CF23:CG23,'[4]ПОНТОННЫЙ  Апр.'!CF23:CG23,'[5]ПОНТОННЫЙ Май'!CF23:CG23,'[6]ПОНТОННЫЙ Июнь'!CF23:CG23,'[7]ПОНТОННЫЙ  Июль'!CF23:CG23,'[8]ПОНТОННЫЙ  Авг.'!CF23:CG23,'[9]ПОНТОННЫЙ  Сент.'!CF23:CG23,'[10]ПОНТОННЫЙ  Окт.'!CF23:CG23,'[11]ПОНТОННЫЙ  Нояб.'!CF23:CG23,'[12]ПОНТОННЫЙ  Дек.'!CF23:CG23)</f>
        <v>13.4</v>
      </c>
      <c r="CH24" s="47"/>
      <c r="CI24" s="53">
        <f>SUM('[1]ПОНТОННЫЙ Янв.'!CH23:CI23,'[2]ПОНТОННЫЙ Февр.'!CH23:CI23,'[3]ПОНТОННЫЙ Март'!CH23:CI23,'[4]ПОНТОННЫЙ  Апр.'!CH23:CI23,'[5]ПОНТОННЫЙ Май'!CH23:CI23,'[6]ПОНТОННЫЙ Июнь'!CH23:CI23,'[7]ПОНТОННЫЙ  Июль'!CH23:CI23,'[8]ПОНТОННЫЙ  Авг.'!CH23:CI23,'[9]ПОНТОННЫЙ  Сент.'!CH23:CI23,'[10]ПОНТОННЫЙ  Окт.'!CH23:CI23,'[11]ПОНТОННЫЙ  Нояб.'!CH23:CI23,'[12]ПОНТОННЫЙ  Дек.'!CH23:CI23)</f>
        <v>18.32</v>
      </c>
      <c r="CJ24" s="47"/>
      <c r="CK24" s="53">
        <f>SUM('[1]ПОНТОННЫЙ Янв.'!CJ23:CK23,'[2]ПОНТОННЫЙ Февр.'!CJ23:CK23,'[3]ПОНТОННЫЙ Март'!CJ23:CK23,'[4]ПОНТОННЫЙ  Апр.'!CJ23:CK23,'[5]ПОНТОННЫЙ Май'!CJ23:CK23,'[6]ПОНТОННЫЙ Июнь'!CJ23:CK23,'[7]ПОНТОННЫЙ  Июль'!CJ23:CK23,'[8]ПОНТОННЫЙ  Авг.'!CJ23:CK23,'[9]ПОНТОННЫЙ  Сент.'!CJ23:CK23,'[10]ПОНТОННЫЙ  Окт.'!CJ23:CK23,'[11]ПОНТОННЫЙ  Нояб.'!CJ23:CK23,'[12]ПОНТОННЫЙ  Дек.'!CJ23:CK23)</f>
        <v>0.8</v>
      </c>
      <c r="CL24" s="47"/>
      <c r="CM24" s="53">
        <f>SUM('[1]ПОНТОННЫЙ Янв.'!CL23:CM23,'[2]ПОНТОННЫЙ Февр.'!CL23:CM23,'[3]ПОНТОННЫЙ Март'!CL23:CM23,'[4]ПОНТОННЫЙ  Апр.'!CL23:CM23,'[5]ПОНТОННЫЙ Май'!CL23:CM23,'[6]ПОНТОННЫЙ Июнь'!CL23:CM23,'[7]ПОНТОННЫЙ  Июль'!CL23:CM23,'[8]ПОНТОННЫЙ  Авг.'!CL23:CM23,'[9]ПОНТОННЫЙ  Сент.'!CL23:CM23,'[10]ПОНТОННЫЙ  Окт.'!CL23:CM23,'[11]ПОНТОННЫЙ  Нояб.'!CL23:CM23,'[12]ПОНТОННЫЙ  Дек.'!CL23:CM23)</f>
        <v>0</v>
      </c>
      <c r="CN24" s="47"/>
      <c r="CO24" s="53">
        <f>SUM('[1]ПОНТОННЫЙ Янв.'!CN23:CO23,'[2]ПОНТОННЫЙ Февр.'!CN23:CO23,'[3]ПОНТОННЫЙ Март'!CN23:CO23,'[4]ПОНТОННЫЙ  Апр.'!CN23:CO23,'[5]ПОНТОННЫЙ Май'!CN23:CO23,'[6]ПОНТОННЫЙ Июнь'!CN23:CO23,'[7]ПОНТОННЫЙ  Июль'!CN23:CO23,'[8]ПОНТОННЫЙ  Авг.'!CN23:CO23,'[9]ПОНТОННЫЙ  Сент.'!CN23:CO23,'[10]ПОНТОННЫЙ  Окт.'!CN23:CO23,'[11]ПОНТОННЫЙ  Нояб.'!CN23:CO23,'[12]ПОНТОННЫЙ  Дек.'!CN23:CO23)</f>
        <v>1.5</v>
      </c>
      <c r="CQ24" s="93"/>
    </row>
    <row r="25" spans="1:95" ht="15.95" customHeight="1" x14ac:dyDescent="0.25">
      <c r="A25" s="198"/>
      <c r="B25" s="233"/>
      <c r="C25" s="22" t="s">
        <v>5</v>
      </c>
      <c r="D25" s="47"/>
      <c r="E25" s="53">
        <f>SUM('[1]ПОНТОННЫЙ Янв.'!D24:E24,'[2]ПОНТОННЫЙ Февр.'!D24:E24,'[3]ПОНТОННЫЙ Март'!D24:E24,'[4]ПОНТОННЫЙ  Апр.'!D24:E24,'[5]ПОНТОННЫЙ Май'!D24:E24,'[6]ПОНТОННЫЙ Июнь'!D24:E24,'[7]ПОНТОННЫЙ  Июль'!D24:E24,'[8]ПОНТОННЫЙ  Авг.'!D24:E24,'[9]ПОНТОННЫЙ  Сент.'!D24:E24,'[10]ПОНТОННЫЙ  Окт.'!D24:E24,'[11]ПОНТОННЫЙ  Нояб.'!D24:E24,'[12]ПОНТОННЫЙ  Дек.'!D24:E24)</f>
        <v>0</v>
      </c>
      <c r="F25" s="47"/>
      <c r="G25" s="53">
        <f>SUM('[1]ПОНТОННЫЙ Янв.'!F24:G24,'[2]ПОНТОННЫЙ Февр.'!F24:G24,'[3]ПОНТОННЫЙ Март'!F24:G24,'[4]ПОНТОННЫЙ  Апр.'!F24:G24,'[5]ПОНТОННЫЙ Май'!F24:G24,'[6]ПОНТОННЫЙ Июнь'!F24:G24,'[7]ПОНТОННЫЙ  Июль'!F24:G24,'[8]ПОНТОННЫЙ  Авг.'!F24:G24,'[9]ПОНТОННЫЙ  Сент.'!F24:G24,'[10]ПОНТОННЫЙ  Окт.'!F24:G24,'[11]ПОНТОННЫЙ  Нояб.'!F24:G24,'[12]ПОНТОННЫЙ  Дек.'!F24:G24)</f>
        <v>1.306</v>
      </c>
      <c r="H25" s="55">
        <v>9.75</v>
      </c>
      <c r="I25" s="53">
        <f>SUM('[1]ПОНТОННЫЙ Янв.'!H24:I24,'[2]ПОНТОННЫЙ Февр.'!H24:I24,'[3]ПОНТОННЫЙ Март'!H24:I24,'[4]ПОНТОННЫЙ  Апр.'!H24:I24,'[5]ПОНТОННЫЙ Май'!H24:I24,'[6]ПОНТОННЫЙ Июнь'!H24:I24,'[7]ПОНТОННЫЙ  Июль'!H24:I24,'[8]ПОНТОННЫЙ  Авг.'!H24:I24,'[9]ПОНТОННЫЙ  Сент.'!H24:I24,'[10]ПОНТОННЫЙ  Окт.'!H24:I24,'[11]ПОНТОННЫЙ  Нояб.'!H24:I24,'[12]ПОНТОННЫЙ  Дек.'!H24:I24)</f>
        <v>15.151999999999999</v>
      </c>
      <c r="J25" s="47"/>
      <c r="K25" s="53">
        <f>SUM('[1]ПОНТОННЫЙ Янв.'!J24:K24,'[2]ПОНТОННЫЙ Февр.'!J24:K24,'[3]ПОНТОННЫЙ Март'!J24:K24,'[4]ПОНТОННЫЙ  Апр.'!J24:K24,'[5]ПОНТОННЫЙ Май'!J24:K24,'[6]ПОНТОННЫЙ Июнь'!J24:K24,'[7]ПОНТОННЫЙ  Июль'!J24:K24,'[8]ПОНТОННЫЙ  Авг.'!J24:K24,'[9]ПОНТОННЫЙ  Сент.'!J24:K24,'[10]ПОНТОННЫЙ  Окт.'!J24:K24,'[11]ПОНТОННЫЙ  Нояб.'!J24:K24,'[12]ПОНТОННЫЙ  Дек.'!J24:K24)</f>
        <v>0</v>
      </c>
      <c r="L25" s="47"/>
      <c r="M25" s="53">
        <f>SUM('[1]ПОНТОННЫЙ Янв.'!L24:M24,'[2]ПОНТОННЫЙ Февр.'!L24:M24,'[3]ПОНТОННЫЙ Март'!L24:M24,'[4]ПОНТОННЫЙ  Апр.'!L24:M24,'[5]ПОНТОННЫЙ Май'!L24:M24,'[6]ПОНТОННЫЙ Июнь'!L24:M24,'[7]ПОНТОННЫЙ  Июль'!L24:M24,'[8]ПОНТОННЫЙ  Авг.'!L24:M24,'[9]ПОНТОННЫЙ  Сент.'!L24:M24,'[10]ПОНТОННЫЙ  Окт.'!L24:M24,'[11]ПОНТОННЫЙ  Нояб.'!L24:M24,'[12]ПОНТОННЫЙ  Дек.'!L24:M24)</f>
        <v>0</v>
      </c>
      <c r="N25" s="55">
        <f>9+5.4</f>
        <v>14.4</v>
      </c>
      <c r="O25" s="53">
        <f>SUM('[1]ПОНТОННЫЙ Янв.'!N24:O24,'[2]ПОНТОННЫЙ Февр.'!N24:O24,'[3]ПОНТОННЫЙ Март'!N24:O24,'[4]ПОНТОННЫЙ  Апр.'!N24:O24,'[5]ПОНТОННЫЙ Май'!N24:O24,'[6]ПОНТОННЫЙ Июнь'!N24:O24,'[7]ПОНТОННЫЙ  Июль'!N24:O24,'[8]ПОНТОННЫЙ  Авг.'!N24:O24,'[9]ПОНТОННЫЙ  Сент.'!N24:O24,'[10]ПОНТОННЫЙ  Окт.'!N24:O24,'[11]ПОНТОННЫЙ  Нояб.'!N24:O24,'[12]ПОНТОННЫЙ  Дек.'!N24:O24)</f>
        <v>21.742000000000001</v>
      </c>
      <c r="P25" s="47"/>
      <c r="Q25" s="53">
        <f>SUM('[1]ПОНТОННЫЙ Янв.'!P24:Q24,'[2]ПОНТОННЫЙ Февр.'!P24:Q24,'[3]ПОНТОННЫЙ Март'!P24:Q24,'[4]ПОНТОННЫЙ  Апр.'!P24:Q24,'[5]ПОНТОННЫЙ Май'!P24:Q24,'[6]ПОНТОННЫЙ Июнь'!P24:Q24,'[7]ПОНТОННЫЙ  Июль'!P24:Q24,'[8]ПОНТОННЫЙ  Авг.'!P24:Q24,'[9]ПОНТОННЫЙ  Сент.'!P24:Q24,'[10]ПОНТОННЫЙ  Окт.'!P24:Q24,'[11]ПОНТОННЫЙ  Нояб.'!P24:Q24,'[12]ПОНТОННЫЙ  Дек.'!P24:Q24)</f>
        <v>0</v>
      </c>
      <c r="R25" s="47"/>
      <c r="S25" s="53">
        <f>SUM('[1]ПОНТОННЫЙ Янв.'!R24:S24,'[2]ПОНТОННЫЙ Февр.'!R24:S24,'[3]ПОНТОННЫЙ Март'!R24:S24,'[4]ПОНТОННЫЙ  Апр.'!R24:S24,'[5]ПОНТОННЫЙ Май'!R24:S24,'[6]ПОНТОННЫЙ Июнь'!R24:S24,'[7]ПОНТОННЫЙ  Июль'!R24:S24,'[8]ПОНТОННЫЙ  Авг.'!R24:S24,'[9]ПОНТОННЫЙ  Сент.'!R24:S24,'[10]ПОНТОННЫЙ  Окт.'!R24:S24,'[11]ПОНТОННЫЙ  Нояб.'!R24:S24,'[12]ПОНТОННЫЙ  Дек.'!R24:S24)</f>
        <v>3.8919999999999999</v>
      </c>
      <c r="T25" s="47"/>
      <c r="U25" s="53">
        <f>SUM('[1]ПОНТОННЫЙ Янв.'!T24:U24,'[2]ПОНТОННЫЙ Февр.'!T24:U24,'[3]ПОНТОННЫЙ Март'!T24:U24,'[4]ПОНТОННЫЙ  Апр.'!T24:U24,'[5]ПОНТОННЫЙ Май'!T24:U24,'[6]ПОНТОННЫЙ Июнь'!T24:U24,'[7]ПОНТОННЫЙ  Июль'!T24:U24,'[8]ПОНТОННЫЙ  Авг.'!T24:U24,'[9]ПОНТОННЫЙ  Сент.'!T24:U24,'[10]ПОНТОННЫЙ  Окт.'!T24:U24,'[11]ПОНТОННЫЙ  Нояб.'!T24:U24,'[12]ПОНТОННЫЙ  Дек.'!T24:U24)</f>
        <v>40.883000000000003</v>
      </c>
      <c r="V25" s="47"/>
      <c r="W25" s="53">
        <f>SUM('[1]ПОНТОННЫЙ Янв.'!V24:W24,'[2]ПОНТОННЫЙ Февр.'!V24:W24,'[3]ПОНТОННЫЙ Март'!V24:W24,'[4]ПОНТОННЫЙ  Апр.'!V24:W24,'[5]ПОНТОННЫЙ Май'!V24:W24,'[6]ПОНТОННЫЙ Июнь'!V24:W24,'[7]ПОНТОННЫЙ  Июль'!V24:W24,'[8]ПОНТОННЫЙ  Авг.'!V24:W24,'[9]ПОНТОННЫЙ  Сент.'!V24:W24,'[10]ПОНТОННЫЙ  Окт.'!V24:W24,'[11]ПОНТОННЫЙ  Нояб.'!V24:W24,'[12]ПОНТОННЫЙ  Дек.'!V24:W24)</f>
        <v>16.706</v>
      </c>
      <c r="X25" s="47"/>
      <c r="Y25" s="53">
        <f>SUM('[1]ПОНТОННЫЙ Янв.'!X24:Y24,'[2]ПОНТОННЫЙ Февр.'!X24:Y24,'[3]ПОНТОННЫЙ Март'!X24:Y24,'[4]ПОНТОННЫЙ  Апр.'!X24:Y24,'[5]ПОНТОННЫЙ Май'!X24:Y24,'[6]ПОНТОННЫЙ Июнь'!X24:Y24,'[7]ПОНТОННЫЙ  Июль'!X24:Y24,'[8]ПОНТОННЫЙ  Авг.'!X24:Y24,'[9]ПОНТОННЫЙ  Сент.'!X24:Y24,'[10]ПОНТОННЫЙ  Окт.'!X24:Y24,'[11]ПОНТОННЫЙ  Нояб.'!X24:Y24,'[12]ПОНТОННЫЙ  Дек.'!X24:Y24)</f>
        <v>0</v>
      </c>
      <c r="Z25" s="55">
        <v>7.2</v>
      </c>
      <c r="AA25" s="53">
        <f>SUM('[1]ПОНТОННЫЙ Янв.'!Z24:AA24,'[2]ПОНТОННЫЙ Февр.'!Z24:AA24,'[3]ПОНТОННЫЙ Март'!Z24:AA24,'[4]ПОНТОННЫЙ  Апр.'!Z24:AA24,'[5]ПОНТОННЫЙ Май'!Z24:AA24,'[6]ПОНТОННЫЙ Июнь'!Z24:AA24,'[7]ПОНТОННЫЙ  Июль'!Z24:AA24,'[8]ПОНТОННЫЙ  Авг.'!Z24:AA24,'[9]ПОНТОННЫЙ  Сент.'!Z24:AA24,'[10]ПОНТОННЫЙ  Окт.'!Z24:AA24,'[11]ПОНТОННЫЙ  Нояб.'!Z24:AA24,'[12]ПОНТОННЫЙ  Дек.'!Z24:AA24)</f>
        <v>0</v>
      </c>
      <c r="AB25" s="47"/>
      <c r="AC25" s="53">
        <f>SUM('[1]ПОНТОННЫЙ Янв.'!AB24:AC24,'[2]ПОНТОННЫЙ Февр.'!AB24:AC24,'[3]ПОНТОННЫЙ Март'!AB24:AC24,'[4]ПОНТОННЫЙ  Апр.'!AB24:AC24,'[5]ПОНТОННЫЙ Май'!AB24:AC24,'[6]ПОНТОННЫЙ Июнь'!AB24:AC24,'[7]ПОНТОННЫЙ  Июль'!AB24:AC24,'[8]ПОНТОННЫЙ  Авг.'!AB24:AC24,'[9]ПОНТОННЫЙ  Сент.'!AB24:AC24,'[10]ПОНТОННЫЙ  Окт.'!AB24:AC24,'[11]ПОНТОННЫЙ  Нояб.'!AB24:AC24,'[12]ПОНТОННЫЙ  Дек.'!AB24:AC24)</f>
        <v>0</v>
      </c>
      <c r="AD25" s="47"/>
      <c r="AE25" s="53">
        <f>SUM('[1]ПОНТОННЫЙ Янв.'!AD24:AE24,'[2]ПОНТОННЫЙ Февр.'!AD24:AE24,'[3]ПОНТОННЫЙ Март'!AD24:AE24,'[4]ПОНТОННЫЙ  Апр.'!AD24:AE24,'[5]ПОНТОННЫЙ Май'!AD24:AE24,'[6]ПОНТОННЫЙ Июнь'!AD24:AE24,'[7]ПОНТОННЫЙ  Июль'!AD24:AE24,'[8]ПОНТОННЫЙ  Авг.'!AD24:AE24,'[9]ПОНТОННЫЙ  Сент.'!AD24:AE24,'[10]ПОНТОННЫЙ  Окт.'!AD24:AE24,'[11]ПОНТОННЫЙ  Нояб.'!AD24:AE24,'[12]ПОНТОННЫЙ  Дек.'!AD24:AE24)</f>
        <v>22.135000000000002</v>
      </c>
      <c r="AF25" s="47"/>
      <c r="AG25" s="53">
        <f>SUM('[1]ПОНТОННЫЙ Янв.'!AF24:AG24,'[2]ПОНТОННЫЙ Февр.'!AF24:AG24,'[3]ПОНТОННЫЙ Март'!AF24:AG24,'[4]ПОНТОННЫЙ  Апр.'!AF24:AG24,'[5]ПОНТОННЫЙ Май'!AF24:AG24,'[6]ПОНТОННЫЙ Июнь'!AF24:AG24,'[7]ПОНТОННЫЙ  Июль'!AF24:AG24,'[8]ПОНТОННЫЙ  Авг.'!AF24:AG24,'[9]ПОНТОННЫЙ  Сент.'!AF24:AG24,'[10]ПОНТОННЫЙ  Окт.'!AF24:AG24,'[11]ПОНТОННЫЙ  Нояб.'!AF24:AG24,'[12]ПОНТОННЫЙ  Дек.'!AF24:AG24)</f>
        <v>3.2650000000000001</v>
      </c>
      <c r="AH25" s="47"/>
      <c r="AI25" s="53">
        <f>SUM('[1]ПОНТОННЫЙ Янв.'!AH24:AI24,'[2]ПОНТОННЫЙ Февр.'!AH24:AI24,'[3]ПОНТОННЫЙ Март'!AH24:AI24,'[4]ПОНТОННЫЙ  Апр.'!AH24:AI24,'[5]ПОНТОННЫЙ Май'!AH24:AI24,'[6]ПОНТОННЫЙ Июнь'!AH24:AI24,'[7]ПОНТОННЫЙ  Июль'!AH24:AI24,'[8]ПОНТОННЫЙ  Авг.'!AH24:AI24,'[9]ПОНТОННЫЙ  Сент.'!AH24:AI24,'[10]ПОНТОННЫЙ  Окт.'!AH24:AI24,'[11]ПОНТОННЫЙ  Нояб.'!AH24:AI24,'[12]ПОНТОННЫЙ  Дек.'!AH24:AI24)</f>
        <v>3.7890000000000001</v>
      </c>
      <c r="AJ25" s="47"/>
      <c r="AK25" s="53">
        <f>SUM('[1]ПОНТОННЫЙ Янв.'!AJ24:AK24,'[2]ПОНТОННЫЙ Февр.'!AJ24:AK24,'[3]ПОНТОННЫЙ Март'!AJ24:AK24,'[4]ПОНТОННЫЙ  Апр.'!AJ24:AK24,'[5]ПОНТОННЫЙ Май'!AJ24:AK24,'[6]ПОНТОННЫЙ Июнь'!AJ24:AK24,'[7]ПОНТОННЫЙ  Июль'!AJ24:AK24,'[8]ПОНТОННЫЙ  Авг.'!AJ24:AK24,'[9]ПОНТОННЫЙ  Сент.'!AJ24:AK24,'[10]ПОНТОННЫЙ  Окт.'!AJ24:AK24,'[11]ПОНТОННЫЙ  Нояб.'!AJ24:AK24,'[12]ПОНТОННЫЙ  Дек.'!AJ24:AK24)</f>
        <v>0</v>
      </c>
      <c r="AL25" s="47"/>
      <c r="AM25" s="53">
        <f>SUM('[1]ПОНТОННЫЙ Янв.'!AL24:AM24,'[2]ПОНТОННЫЙ Февр.'!AL24:AM24,'[3]ПОНТОННЫЙ Март'!AL24:AM24,'[4]ПОНТОННЫЙ  Апр.'!AL24:AM24,'[5]ПОНТОННЫЙ Май'!AL24:AM24,'[6]ПОНТОННЫЙ Июнь'!AL24:AM24,'[7]ПОНТОННЫЙ  Июль'!AL24:AM24,'[8]ПОНТОННЫЙ  Авг.'!AL24:AM24,'[9]ПОНТОННЫЙ  Сент.'!AL24:AM24,'[10]ПОНТОННЫЙ  Окт.'!AL24:AM24,'[11]ПОНТОННЫЙ  Нояб.'!AL24:AM24,'[12]ПОНТОННЫЙ  Дек.'!AL24:AM24)</f>
        <v>0</v>
      </c>
      <c r="AN25" s="47"/>
      <c r="AO25" s="53">
        <f>SUM('[1]ПОНТОННЫЙ Янв.'!AN24:AO24,'[2]ПОНТОННЫЙ Февр.'!AN24:AO24,'[3]ПОНТОННЫЙ Март'!AN24:AO24,'[4]ПОНТОННЫЙ  Апр.'!AN24:AO24,'[5]ПОНТОННЫЙ Май'!AN24:AO24,'[6]ПОНТОННЫЙ Июнь'!AN24:AO24,'[7]ПОНТОННЫЙ  Июль'!AN24:AO24,'[8]ПОНТОННЫЙ  Авг.'!AN24:AO24,'[9]ПОНТОННЫЙ  Сент.'!AN24:AO24,'[10]ПОНТОННЫЙ  Окт.'!AN24:AO24,'[11]ПОНТОННЫЙ  Нояб.'!AN24:AO24,'[12]ПОНТОННЫЙ  Дек.'!AN24:AO24)</f>
        <v>0</v>
      </c>
      <c r="AP25" s="47"/>
      <c r="AQ25" s="53">
        <f>SUM('[1]ПОНТОННЫЙ Янв.'!AP24:AQ24,'[2]ПОНТОННЫЙ Февр.'!AP24:AQ24,'[3]ПОНТОННЫЙ Март'!AP24:AQ24,'[4]ПОНТОННЫЙ  Апр.'!AP24:AQ24,'[5]ПОНТОННЫЙ Май'!AP24:AQ24,'[6]ПОНТОННЫЙ Июнь'!AP24:AQ24,'[7]ПОНТОННЫЙ  Июль'!AP24:AQ24,'[8]ПОНТОННЫЙ  Авг.'!AP24:AQ24,'[9]ПОНТОННЫЙ  Сент.'!AP24:AQ24,'[10]ПОНТОННЫЙ  Окт.'!AP24:AQ24,'[11]ПОНТОННЫЙ  Нояб.'!AP24:AQ24,'[12]ПОНТОННЫЙ  Дек.'!AP24:AQ24)</f>
        <v>20.158000000000001</v>
      </c>
      <c r="AR25" s="47"/>
      <c r="AS25" s="53">
        <f>SUM('[1]ПОНТОННЫЙ Янв.'!AR24:AS24,'[2]ПОНТОННЫЙ Февр.'!AR24:AS24,'[3]ПОНТОННЫЙ Март'!AR24:AS24,'[4]ПОНТОННЫЙ  Апр.'!AR24:AS24,'[5]ПОНТОННЫЙ Май'!AR24:AS24,'[6]ПОНТОННЫЙ Июнь'!AR24:AS24,'[7]ПОНТОННЫЙ  Июль'!AR24:AS24,'[8]ПОНТОННЫЙ  Авг.'!AR24:AS24,'[9]ПОНТОННЫЙ  Сент.'!AR24:AS24,'[10]ПОНТОННЫЙ  Окт.'!AR24:AS24,'[11]ПОНТОННЫЙ  Нояб.'!AR24:AS24,'[12]ПОНТОННЫЙ  Дек.'!AR24:AS24)</f>
        <v>0</v>
      </c>
      <c r="AT25" s="47"/>
      <c r="AU25" s="53">
        <f>SUM('[1]ПОНТОННЫЙ Янв.'!AT24:AU24,'[2]ПОНТОННЫЙ Февр.'!AT24:AU24,'[3]ПОНТОННЫЙ Март'!AT24:AU24,'[4]ПОНТОННЫЙ  Апр.'!AT24:AU24,'[5]ПОНТОННЫЙ Май'!AT24:AU24,'[6]ПОНТОННЫЙ Июнь'!AT24:AU24,'[7]ПОНТОННЫЙ  Июль'!AT24:AU24,'[8]ПОНТОННЫЙ  Авг.'!AT24:AU24,'[9]ПОНТОННЫЙ  Сент.'!AT24:AU24,'[10]ПОНТОННЫЙ  Окт.'!AT24:AU24,'[11]ПОНТОННЫЙ  Нояб.'!AT24:AU24,'[12]ПОНТОННЫЙ  Дек.'!AT24:AU24)</f>
        <v>0</v>
      </c>
      <c r="AV25" s="55">
        <v>16.2</v>
      </c>
      <c r="AW25" s="53">
        <f>SUM('[1]ПОНТОННЫЙ Янв.'!AV24:AW24,'[2]ПОНТОННЫЙ Февр.'!AV24:AW24,'[3]ПОНТОННЫЙ Март'!AV24:AW24,'[4]ПОНТОННЫЙ  Апр.'!AV24:AW24,'[5]ПОНТОННЫЙ Май'!AV24:AW24,'[6]ПОНТОННЫЙ Июнь'!AV24:AW24,'[7]ПОНТОННЫЙ  Июль'!AV24:AW24,'[8]ПОНТОННЫЙ  Авг.'!AV24:AW24,'[9]ПОНТОННЫЙ  Сент.'!AV24:AW24,'[10]ПОНТОННЫЙ  Окт.'!AV24:AW24,'[11]ПОНТОННЫЙ  Нояб.'!AV24:AW24,'[12]ПОНТОННЫЙ  Дек.'!AV24:AW24)</f>
        <v>0</v>
      </c>
      <c r="AX25" s="47"/>
      <c r="AY25" s="53">
        <f>SUM('[1]ПОНТОННЫЙ Янв.'!AX24:AY24,'[2]ПОНТОННЫЙ Февр.'!AX24:AY24,'[3]ПОНТОННЫЙ Март'!AX24:AY24,'[4]ПОНТОННЫЙ  Апр.'!AX24:AY24,'[5]ПОНТОННЫЙ Май'!AX24:AY24,'[6]ПОНТОННЫЙ Июнь'!AX24:AY24,'[7]ПОНТОННЫЙ  Июль'!AX24:AY24,'[8]ПОНТОННЫЙ  Авг.'!AX24:AY24,'[9]ПОНТОННЫЙ  Сент.'!AX24:AY24,'[10]ПОНТОННЫЙ  Окт.'!AX24:AY24,'[11]ПОНТОННЫЙ  Нояб.'!AX24:AY24,'[12]ПОНТОННЫЙ  Дек.'!AX24:AY24)</f>
        <v>0</v>
      </c>
      <c r="AZ25" s="47"/>
      <c r="BA25" s="53">
        <f>SUM('[1]ПОНТОННЫЙ Янв.'!AZ24:BA24,'[2]ПОНТОННЫЙ Февр.'!AZ24:BA24,'[3]ПОНТОННЫЙ Март'!AZ24:BA24,'[4]ПОНТОННЫЙ  Апр.'!AZ24:BA24,'[5]ПОНТОННЫЙ Май'!AZ24:BA24,'[6]ПОНТОННЫЙ Июнь'!AZ24:BA24,'[7]ПОНТОННЫЙ  Июль'!AZ24:BA24,'[8]ПОНТОННЫЙ  Авг.'!AZ24:BA24,'[9]ПОНТОННЫЙ  Сент.'!AZ24:BA24,'[10]ПОНТОННЫЙ  Окт.'!AZ24:BA24,'[11]ПОНТОННЫЙ  Нояб.'!AZ24:BA24,'[12]ПОНТОННЫЙ  Дек.'!AZ24:BA24)</f>
        <v>0</v>
      </c>
      <c r="BB25" s="47"/>
      <c r="BC25" s="53">
        <f>SUM('[1]ПОНТОННЫЙ Янв.'!BB24:BC24,'[2]ПОНТОННЫЙ Февр.'!BB24:BC24,'[3]ПОНТОННЫЙ Март'!BB24:BC24,'[4]ПОНТОННЫЙ  Апр.'!BB24:BC24,'[5]ПОНТОННЫЙ Май'!BB24:BC24,'[6]ПОНТОННЫЙ Июнь'!BB24:BC24,'[7]ПОНТОННЫЙ  Июль'!BB24:BC24,'[8]ПОНТОННЫЙ  Авг.'!BB24:BC24,'[9]ПОНТОННЫЙ  Сент.'!BB24:BC24,'[10]ПОНТОННЫЙ  Окт.'!BB24:BC24,'[11]ПОНТОННЫЙ  Нояб.'!BB24:BC24,'[12]ПОНТОННЫЙ  Дек.'!BB24:BC24)</f>
        <v>0</v>
      </c>
      <c r="BD25" s="47"/>
      <c r="BE25" s="53">
        <f>SUM('[1]ПОНТОННЫЙ Янв.'!BD24:BE24,'[2]ПОНТОННЫЙ Февр.'!BD24:BE24,'[3]ПОНТОННЫЙ Март'!BD24:BE24,'[4]ПОНТОННЫЙ  Апр.'!BD24:BE24,'[5]ПОНТОННЫЙ Май'!BD24:BE24,'[6]ПОНТОННЫЙ Июнь'!BD24:BE24,'[7]ПОНТОННЫЙ  Июль'!BD24:BE24,'[8]ПОНТОННЫЙ  Авг.'!BD24:BE24,'[9]ПОНТОННЫЙ  Сент.'!BD24:BE24,'[10]ПОНТОННЫЙ  Окт.'!BD24:BE24,'[11]ПОНТОННЫЙ  Нояб.'!BD24:BE24,'[12]ПОНТОННЫЙ  Дек.'!BD24:BE24)</f>
        <v>0</v>
      </c>
      <c r="BF25" s="55">
        <v>1.8</v>
      </c>
      <c r="BG25" s="53">
        <f>SUM('[1]ПОНТОННЫЙ Янв.'!BF24:BG24,'[2]ПОНТОННЫЙ Февр.'!BF24:BG24,'[3]ПОНТОННЫЙ Март'!BF24:BG24,'[4]ПОНТОННЫЙ  Апр.'!BF24:BG24,'[5]ПОНТОННЫЙ Май'!BF24:BG24,'[6]ПОНТОННЫЙ Июнь'!BF24:BG24,'[7]ПОНТОННЫЙ  Июль'!BF24:BG24,'[8]ПОНТОННЫЙ  Авг.'!BF24:BG24,'[9]ПОНТОННЫЙ  Сент.'!BF24:BG24,'[10]ПОНТОННЫЙ  Окт.'!BF24:BG24,'[11]ПОНТОННЫЙ  Нояб.'!BF24:BG24,'[12]ПОНТОННЫЙ  Дек.'!BF24:BG24)</f>
        <v>0</v>
      </c>
      <c r="BH25" s="55">
        <v>10.8</v>
      </c>
      <c r="BI25" s="53">
        <f>SUM('[1]ПОНТОННЫЙ Янв.'!BH24:BI24,'[2]ПОНТОННЫЙ Февр.'!BH24:BI24,'[3]ПОНТОННЫЙ Март'!BH24:BI24,'[4]ПОНТОННЫЙ  Апр.'!BH24:BI24,'[5]ПОНТОННЫЙ Май'!BH24:BI24,'[6]ПОНТОННЫЙ Июнь'!BH24:BI24,'[7]ПОНТОННЫЙ  Июль'!BH24:BI24,'[8]ПОНТОННЫЙ  Авг.'!BH24:BI24,'[9]ПОНТОННЫЙ  Сент.'!BH24:BI24,'[10]ПОНТОННЫЙ  Окт.'!BH24:BI24,'[11]ПОНТОННЫЙ  Нояб.'!BH24:BI24,'[12]ПОНТОННЫЙ  Дек.'!BH24:BI24)</f>
        <v>40.1</v>
      </c>
      <c r="BJ25" s="47"/>
      <c r="BK25" s="53">
        <f>SUM('[1]ПОНТОННЫЙ Янв.'!BJ24:BK24,'[2]ПОНТОННЫЙ Февр.'!BJ24:BK24,'[3]ПОНТОННЫЙ Март'!BJ24:BK24,'[4]ПОНТОННЫЙ  Апр.'!BJ24:BK24,'[5]ПОНТОННЫЙ Май'!BJ24:BK24,'[6]ПОНТОННЫЙ Июнь'!BJ24:BK24,'[7]ПОНТОННЫЙ  Июль'!BJ24:BK24,'[8]ПОНТОННЫЙ  Авг.'!BJ24:BK24,'[9]ПОНТОННЫЙ  Сент.'!BJ24:BK24,'[10]ПОНТОННЫЙ  Окт.'!BJ24:BK24,'[11]ПОНТОННЫЙ  Нояб.'!BJ24:BK24,'[12]ПОНТОННЫЙ  Дек.'!BJ24:BK24)</f>
        <v>0</v>
      </c>
      <c r="BL25" s="47"/>
      <c r="BM25" s="53">
        <f>SUM('[1]ПОНТОННЫЙ Янв.'!BL24:BM24,'[2]ПОНТОННЫЙ Февр.'!BL24:BM24,'[3]ПОНТОННЫЙ Март'!BL24:BM24,'[4]ПОНТОННЫЙ  Апр.'!BL24:BM24,'[5]ПОНТОННЫЙ Май'!BL24:BM24,'[6]ПОНТОННЫЙ Июнь'!BL24:BM24,'[7]ПОНТОННЫЙ  Июль'!BL24:BM24,'[8]ПОНТОННЫЙ  Авг.'!BL24:BM24,'[9]ПОНТОННЫЙ  Сент.'!BL24:BM24,'[10]ПОНТОННЫЙ  Окт.'!BL24:BM24,'[11]ПОНТОННЫЙ  Нояб.'!BL24:BM24,'[12]ПОНТОННЫЙ  Дек.'!BL24:BM24)</f>
        <v>0</v>
      </c>
      <c r="BN25" s="47"/>
      <c r="BO25" s="53">
        <f>SUM('[1]ПОНТОННЫЙ Янв.'!BN24:BO24,'[2]ПОНТОННЫЙ Февр.'!BN24:BO24,'[3]ПОНТОННЫЙ Март'!BN24:BO24,'[4]ПОНТОННЫЙ  Апр.'!BN24:BO24,'[5]ПОНТОННЫЙ Май'!BN24:BO24,'[6]ПОНТОННЫЙ Июнь'!BN24:BO24,'[7]ПОНТОННЫЙ  Июль'!BN24:BO24,'[8]ПОНТОННЫЙ  Авг.'!BN24:BO24,'[9]ПОНТОННЫЙ  Сент.'!BN24:BO24,'[10]ПОНТОННЫЙ  Окт.'!BN24:BO24,'[11]ПОНТОННЫЙ  Нояб.'!BN24:BO24,'[12]ПОНТОННЫЙ  Дек.'!BN24:BO24)</f>
        <v>0</v>
      </c>
      <c r="BP25" s="47"/>
      <c r="BQ25" s="53">
        <f>SUM('[1]ПОНТОННЫЙ Янв.'!BP24:BQ24,'[2]ПОНТОННЫЙ Февр.'!BP24:BQ24,'[3]ПОНТОННЫЙ Март'!BP24:BQ24,'[4]ПОНТОННЫЙ  Апр.'!BP24:BQ24,'[5]ПОНТОННЫЙ Май'!BP24:BQ24,'[6]ПОНТОННЫЙ Июнь'!BP24:BQ24,'[7]ПОНТОННЫЙ  Июль'!BP24:BQ24,'[8]ПОНТОННЫЙ  Авг.'!BP24:BQ24,'[9]ПОНТОННЫЙ  Сент.'!BP24:BQ24,'[10]ПОНТОННЫЙ  Окт.'!BP24:BQ24,'[11]ПОНТОННЫЙ  Нояб.'!BP24:BQ24,'[12]ПОНТОННЫЙ  Дек.'!BP24:BQ24)</f>
        <v>0</v>
      </c>
      <c r="BR25" s="47"/>
      <c r="BS25" s="53">
        <f>SUM('[1]ПОНТОННЫЙ Янв.'!BR24:BS24,'[2]ПОНТОННЫЙ Февр.'!BR24:BS24,'[3]ПОНТОННЫЙ Март'!BR24:BS24,'[4]ПОНТОННЫЙ  Апр.'!BR24:BS24,'[5]ПОНТОННЫЙ Май'!BR24:BS24,'[6]ПОНТОННЫЙ Июнь'!BR24:BS24,'[7]ПОНТОННЫЙ  Июль'!BR24:BS24,'[8]ПОНТОННЫЙ  Авг.'!BR24:BS24,'[9]ПОНТОННЫЙ  Сент.'!BR24:BS24,'[10]ПОНТОННЫЙ  Окт.'!BR24:BS24,'[11]ПОНТОННЫЙ  Нояб.'!BR24:BS24,'[12]ПОНТОННЫЙ  Дек.'!BR24:BS24)</f>
        <v>0</v>
      </c>
      <c r="BT25" s="47"/>
      <c r="BU25" s="53">
        <f>SUM('[1]ПОНТОННЫЙ Янв.'!BT24:BU24,'[2]ПОНТОННЫЙ Февр.'!BT24:BU24,'[3]ПОНТОННЫЙ Март'!BT24:BU24,'[4]ПОНТОННЫЙ  Апр.'!BT24:BU24,'[5]ПОНТОННЫЙ Май'!BT24:BU24,'[6]ПОНТОННЫЙ Июнь'!BT24:BU24,'[7]ПОНТОННЫЙ  Июль'!BT24:BU24,'[8]ПОНТОННЫЙ  Авг.'!BT24:BU24,'[9]ПОНТОННЫЙ  Сент.'!BT24:BU24,'[10]ПОНТОННЫЙ  Окт.'!BT24:BU24,'[11]ПОНТОННЫЙ  Нояб.'!BT24:BU24,'[12]ПОНТОННЫЙ  Дек.'!BT24:BU24)</f>
        <v>0</v>
      </c>
      <c r="BV25" s="47"/>
      <c r="BW25" s="53">
        <f>SUM('[1]ПОНТОННЫЙ Янв.'!BV24:BW24,'[2]ПОНТОННЫЙ Февр.'!BV24:BW24,'[3]ПОНТОННЫЙ Март'!BV24:BW24,'[4]ПОНТОННЫЙ  Апр.'!BV24:BW24,'[5]ПОНТОННЫЙ Май'!BV24:BW24,'[6]ПОНТОННЫЙ Июнь'!BV24:BW24,'[7]ПОНТОННЫЙ  Июль'!BV24:BW24,'[8]ПОНТОННЫЙ  Авг.'!BV24:BW24,'[9]ПОНТОННЫЙ  Сент.'!BV24:BW24,'[10]ПОНТОННЫЙ  Окт.'!BV24:BW24,'[11]ПОНТОННЫЙ  Нояб.'!BV24:BW24,'[12]ПОНТОННЫЙ  Дек.'!BV24:BW24)</f>
        <v>0</v>
      </c>
      <c r="BX25" s="47"/>
      <c r="BY25" s="53">
        <f>SUM('[1]ПОНТОННЫЙ Янв.'!BX24:BY24,'[2]ПОНТОННЫЙ Февр.'!BX24:BY24,'[3]ПОНТОННЫЙ Март'!BX24:BY24,'[4]ПОНТОННЫЙ  Апр.'!BX24:BY24,'[5]ПОНТОННЫЙ Май'!BX24:BY24,'[6]ПОНТОННЫЙ Июнь'!BX24:BY24,'[7]ПОНТОННЫЙ  Июль'!BX24:BY24,'[8]ПОНТОННЫЙ  Авг.'!BX24:BY24,'[9]ПОНТОННЫЙ  Сент.'!BX24:BY24,'[10]ПОНТОННЫЙ  Окт.'!BX24:BY24,'[11]ПОНТОННЫЙ  Нояб.'!BX24:BY24,'[12]ПОНТОННЫЙ  Дек.'!BX24:BY24)</f>
        <v>4.5999999999999996</v>
      </c>
      <c r="BZ25" s="47"/>
      <c r="CA25" s="53">
        <f>SUM('[1]ПОНТОННЫЙ Янв.'!BZ24:CA24,'[2]ПОНТОННЫЙ Февр.'!BZ24:CA24,'[3]ПОНТОННЫЙ Март'!BZ24:CA24,'[4]ПОНТОННЫЙ  Апр.'!BZ24:CA24,'[5]ПОНТОННЫЙ Май'!BZ24:CA24,'[6]ПОНТОННЫЙ Июнь'!BZ24:CA24,'[7]ПОНТОННЫЙ  Июль'!BZ24:CA24,'[8]ПОНТОННЫЙ  Авг.'!BZ24:CA24,'[9]ПОНТОННЫЙ  Сент.'!BZ24:CA24,'[10]ПОНТОННЫЙ  Окт.'!BZ24:CA24,'[11]ПОНТОННЫЙ  Нояб.'!BZ24:CA24,'[12]ПОНТОННЫЙ  Дек.'!BZ24:CA24)</f>
        <v>0</v>
      </c>
      <c r="CB25" s="47"/>
      <c r="CC25" s="53">
        <f>SUM('[1]ПОНТОННЫЙ Янв.'!CB24:CC24,'[2]ПОНТОННЫЙ Февр.'!CB24:CC24,'[3]ПОНТОННЫЙ Март'!CB24:CC24,'[4]ПОНТОННЫЙ  Апр.'!CB24:CC24,'[5]ПОНТОННЫЙ Май'!CB24:CC24,'[6]ПОНТОННЫЙ Июнь'!CB24:CC24,'[7]ПОНТОННЫЙ  Июль'!CB24:CC24,'[8]ПОНТОННЫЙ  Авг.'!CB24:CC24,'[9]ПОНТОННЫЙ  Сент.'!CB24:CC24,'[10]ПОНТОННЫЙ  Окт.'!CB24:CC24,'[11]ПОНТОННЫЙ  Нояб.'!CB24:CC24,'[12]ПОНТОННЫЙ  Дек.'!CB24:CC24)</f>
        <v>0</v>
      </c>
      <c r="CD25" s="55"/>
      <c r="CE25" s="53">
        <f>SUM('[1]ПОНТОННЫЙ Янв.'!CD24:CE24,'[2]ПОНТОННЫЙ Февр.'!CD24:CE24,'[3]ПОНТОННЫЙ Март'!CD24:CE24,'[4]ПОНТОННЫЙ  Апр.'!CD24:CE24,'[5]ПОНТОННЫЙ Май'!CD24:CE24,'[6]ПОНТОННЫЙ Июнь'!CD24:CE24,'[7]ПОНТОННЫЙ  Июль'!CD24:CE24,'[8]ПОНТОННЫЙ  Авг.'!CD24:CE24,'[9]ПОНТОННЫЙ  Сент.'!CD24:CE24,'[10]ПОНТОННЫЙ  Окт.'!CD24:CE24,'[11]ПОНТОННЫЙ  Нояб.'!CD24:CE24,'[12]ПОНТОННЫЙ  Дек.'!CD24:CE24)</f>
        <v>8.3659999999999997</v>
      </c>
      <c r="CF25" s="55"/>
      <c r="CG25" s="53">
        <f>SUM('[1]ПОНТОННЫЙ Янв.'!CF24:CG24,'[2]ПОНТОННЫЙ Февр.'!CF24:CG24,'[3]ПОНТОННЫЙ Март'!CF24:CG24,'[4]ПОНТОННЫЙ  Апр.'!CF24:CG24,'[5]ПОНТОННЫЙ Май'!CF24:CG24,'[6]ПОНТОННЫЙ Июнь'!CF24:CG24,'[7]ПОНТОННЫЙ  Июль'!CF24:CG24,'[8]ПОНТОННЫЙ  Авг.'!CF24:CG24,'[9]ПОНТОННЫЙ  Сент.'!CF24:CG24,'[10]ПОНТОННЫЙ  Окт.'!CF24:CG24,'[11]ПОНТОННЫЙ  Нояб.'!CF24:CG24,'[12]ПОНТОННЫЙ  Дек.'!CF24:CG24)</f>
        <v>13.843999999999999</v>
      </c>
      <c r="CH25" s="47"/>
      <c r="CI25" s="53">
        <f>SUM('[1]ПОНТОННЫЙ Янв.'!CH24:CI24,'[2]ПОНТОННЫЙ Февр.'!CH24:CI24,'[3]ПОНТОННЫЙ Март'!CH24:CI24,'[4]ПОНТОННЫЙ  Апр.'!CH24:CI24,'[5]ПОНТОННЫЙ Май'!CH24:CI24,'[6]ПОНТОННЫЙ Июнь'!CH24:CI24,'[7]ПОНТОННЫЙ  Июль'!CH24:CI24,'[8]ПОНТОННЫЙ  Авг.'!CH24:CI24,'[9]ПОНТОННЫЙ  Сент.'!CH24:CI24,'[10]ПОНТОННЫЙ  Окт.'!CH24:CI24,'[11]ПОНТОННЫЙ  Нояб.'!CH24:CI24,'[12]ПОНТОННЫЙ  Дек.'!CH24:CI24)</f>
        <v>18.402999999999999</v>
      </c>
      <c r="CJ25" s="47"/>
      <c r="CK25" s="53">
        <f>SUM('[1]ПОНТОННЫЙ Янв.'!CJ24:CK24,'[2]ПОНТОННЫЙ Февр.'!CJ24:CK24,'[3]ПОНТОННЫЙ Март'!CJ24:CK24,'[4]ПОНТОННЫЙ  Апр.'!CJ24:CK24,'[5]ПОНТОННЫЙ Май'!CJ24:CK24,'[6]ПОНТОННЫЙ Июнь'!CJ24:CK24,'[7]ПОНТОННЫЙ  Июль'!CJ24:CK24,'[8]ПОНТОННЫЙ  Авг.'!CJ24:CK24,'[9]ПОНТОННЫЙ  Сент.'!CJ24:CK24,'[10]ПОНТОННЫЙ  Окт.'!CJ24:CK24,'[11]ПОНТОННЫЙ  Нояб.'!CJ24:CK24,'[12]ПОНТОННЫЙ  Дек.'!CJ24:CK24)</f>
        <v>1.044</v>
      </c>
      <c r="CL25" s="47"/>
      <c r="CM25" s="53">
        <f>SUM('[1]ПОНТОННЫЙ Янв.'!CL24:CM24,'[2]ПОНТОННЫЙ Февр.'!CL24:CM24,'[3]ПОНТОННЫЙ Март'!CL24:CM24,'[4]ПОНТОННЫЙ  Апр.'!CL24:CM24,'[5]ПОНТОННЫЙ Май'!CL24:CM24,'[6]ПОНТОННЫЙ Июнь'!CL24:CM24,'[7]ПОНТОННЫЙ  Июль'!CL24:CM24,'[8]ПОНТОННЫЙ  Авг.'!CL24:CM24,'[9]ПОНТОННЫЙ  Сент.'!CL24:CM24,'[10]ПОНТОННЫЙ  Окт.'!CL24:CM24,'[11]ПОНТОННЫЙ  Нояб.'!CL24:CM24,'[12]ПОНТОННЫЙ  Дек.'!CL24:CM24)</f>
        <v>0</v>
      </c>
      <c r="CN25" s="47"/>
      <c r="CO25" s="53">
        <f>SUM('[1]ПОНТОННЫЙ Янв.'!CN24:CO24,'[2]ПОНТОННЫЙ Февр.'!CN24:CO24,'[3]ПОНТОННЫЙ Март'!CN24:CO24,'[4]ПОНТОННЫЙ  Апр.'!CN24:CO24,'[5]ПОНТОННЫЙ Май'!CN24:CO24,'[6]ПОНТОННЫЙ Июнь'!CN24:CO24,'[7]ПОНТОННЫЙ  Июль'!CN24:CO24,'[8]ПОНТОННЫЙ  Авг.'!CN24:CO24,'[9]ПОНТОННЫЙ  Сент.'!CN24:CO24,'[10]ПОНТОННЫЙ  Окт.'!CN24:CO24,'[11]ПОНТОННЫЙ  Нояб.'!CN24:CO24,'[12]ПОНТОННЫЙ  Дек.'!CN24:CO24)</f>
        <v>1.639</v>
      </c>
      <c r="CQ25" s="93"/>
    </row>
    <row r="26" spans="1:95" ht="15.95" customHeight="1" x14ac:dyDescent="0.25">
      <c r="A26" s="198" t="s">
        <v>25</v>
      </c>
      <c r="B26" s="233" t="s">
        <v>14</v>
      </c>
      <c r="C26" s="22" t="s">
        <v>7</v>
      </c>
      <c r="D26" s="47"/>
      <c r="E26" s="53">
        <f>SUM('[1]ПОНТОННЫЙ Янв.'!D25:E25,'[2]ПОНТОННЫЙ Февр.'!D25:E25,'[3]ПОНТОННЫЙ Март'!D25:E25,'[4]ПОНТОННЫЙ  Апр.'!D25:E25,'[5]ПОНТОННЫЙ Май'!D25:E25,'[6]ПОНТОННЫЙ Июнь'!D25:E25,'[7]ПОНТОННЫЙ  Июль'!D25:E25,'[8]ПОНТОННЫЙ  Авг.'!D25:E25,'[9]ПОНТОННЫЙ  Сент.'!D25:E25,'[10]ПОНТОННЫЙ  Окт.'!D25:E25,'[11]ПОНТОННЫЙ  Нояб.'!D25:E25,'[12]ПОНТОННЫЙ  Дек.'!D25:E25)</f>
        <v>0</v>
      </c>
      <c r="F26" s="47"/>
      <c r="G26" s="53">
        <f>SUM('[1]ПОНТОННЫЙ Янв.'!F25:G25,'[2]ПОНТОННЫЙ Февр.'!F25:G25,'[3]ПОНТОННЫЙ Март'!F25:G25,'[4]ПОНТОННЫЙ  Апр.'!F25:G25,'[5]ПОНТОННЫЙ Май'!F25:G25,'[6]ПОНТОННЫЙ Июнь'!F25:G25,'[7]ПОНТОННЫЙ  Июль'!F25:G25,'[8]ПОНТОННЫЙ  Авг.'!F25:G25,'[9]ПОНТОННЫЙ  Сент.'!F25:G25,'[10]ПОНТОННЫЙ  Окт.'!F25:G25,'[11]ПОНТОННЫЙ  Нояб.'!F25:G25,'[12]ПОНТОННЫЙ  Дек.'!F25:G25)</f>
        <v>0</v>
      </c>
      <c r="H26" s="47"/>
      <c r="I26" s="53">
        <f>SUM('[1]ПОНТОННЫЙ Янв.'!H25:I25,'[2]ПОНТОННЫЙ Февр.'!H25:I25,'[3]ПОНТОННЫЙ Март'!H25:I25,'[4]ПОНТОННЫЙ  Апр.'!H25:I25,'[5]ПОНТОННЫЙ Май'!H25:I25,'[6]ПОНТОННЫЙ Июнь'!H25:I25,'[7]ПОНТОННЫЙ  Июль'!H25:I25,'[8]ПОНТОННЫЙ  Авг.'!H25:I25,'[9]ПОНТОННЫЙ  Сент.'!H25:I25,'[10]ПОНТОННЫЙ  Окт.'!H25:I25,'[11]ПОНТОННЫЙ  Нояб.'!H25:I25,'[12]ПОНТОННЫЙ  Дек.'!H25:I25)</f>
        <v>0</v>
      </c>
      <c r="J26" s="47"/>
      <c r="K26" s="53">
        <f>SUM('[1]ПОНТОННЫЙ Янв.'!J25:K25,'[2]ПОНТОННЫЙ Февр.'!J25:K25,'[3]ПОНТОННЫЙ Март'!J25:K25,'[4]ПОНТОННЫЙ  Апр.'!J25:K25,'[5]ПОНТОННЫЙ Май'!J25:K25,'[6]ПОНТОННЫЙ Июнь'!J25:K25,'[7]ПОНТОННЫЙ  Июль'!J25:K25,'[8]ПОНТОННЫЙ  Авг.'!J25:K25,'[9]ПОНТОННЫЙ  Сент.'!J25:K25,'[10]ПОНТОННЫЙ  Окт.'!J25:K25,'[11]ПОНТОННЫЙ  Нояб.'!J25:K25,'[12]ПОНТОННЫЙ  Дек.'!J25:K25)</f>
        <v>0</v>
      </c>
      <c r="L26" s="47"/>
      <c r="M26" s="53">
        <f>SUM('[1]ПОНТОННЫЙ Янв.'!L25:M25,'[2]ПОНТОННЫЙ Февр.'!L25:M25,'[3]ПОНТОННЫЙ Март'!L25:M25,'[4]ПОНТОННЫЙ  Апр.'!L25:M25,'[5]ПОНТОННЫЙ Май'!L25:M25,'[6]ПОНТОННЫЙ Июнь'!L25:M25,'[7]ПОНТОННЫЙ  Июль'!L25:M25,'[8]ПОНТОННЫЙ  Авг.'!L25:M25,'[9]ПОНТОННЫЙ  Сент.'!L25:M25,'[10]ПОНТОННЫЙ  Окт.'!L25:M25,'[11]ПОНТОННЫЙ  Нояб.'!L25:M25,'[12]ПОНТОННЫЙ  Дек.'!L25:M25)</f>
        <v>0</v>
      </c>
      <c r="N26" s="47"/>
      <c r="O26" s="53">
        <f>SUM('[1]ПОНТОННЫЙ Янв.'!N25:O25,'[2]ПОНТОННЫЙ Февр.'!N25:O25,'[3]ПОНТОННЫЙ Март'!N25:O25,'[4]ПОНТОННЫЙ  Апр.'!N25:O25,'[5]ПОНТОННЫЙ Май'!N25:O25,'[6]ПОНТОННЫЙ Июнь'!N25:O25,'[7]ПОНТОННЫЙ  Июль'!N25:O25,'[8]ПОНТОННЫЙ  Авг.'!N25:O25,'[9]ПОНТОННЫЙ  Сент.'!N25:O25,'[10]ПОНТОННЫЙ  Окт.'!N25:O25,'[11]ПОНТОННЫЙ  Нояб.'!N25:O25,'[12]ПОНТОННЫЙ  Дек.'!N25:O25)</f>
        <v>0</v>
      </c>
      <c r="P26" s="47"/>
      <c r="Q26" s="53">
        <f>SUM('[1]ПОНТОННЫЙ Янв.'!P25:Q25,'[2]ПОНТОННЫЙ Февр.'!P25:Q25,'[3]ПОНТОННЫЙ Март'!P25:Q25,'[4]ПОНТОННЫЙ  Апр.'!P25:Q25,'[5]ПОНТОННЫЙ Май'!P25:Q25,'[6]ПОНТОННЫЙ Июнь'!P25:Q25,'[7]ПОНТОННЫЙ  Июль'!P25:Q25,'[8]ПОНТОННЫЙ  Авг.'!P25:Q25,'[9]ПОНТОННЫЙ  Сент.'!P25:Q25,'[10]ПОНТОННЫЙ  Окт.'!P25:Q25,'[11]ПОНТОННЫЙ  Нояб.'!P25:Q25,'[12]ПОНТОННЫЙ  Дек.'!P25:Q25)</f>
        <v>0</v>
      </c>
      <c r="R26" s="47"/>
      <c r="S26" s="53">
        <f>SUM('[1]ПОНТОННЫЙ Янв.'!R25:S25,'[2]ПОНТОННЫЙ Февр.'!R25:S25,'[3]ПОНТОННЫЙ Март'!R25:S25,'[4]ПОНТОННЫЙ  Апр.'!R25:S25,'[5]ПОНТОННЫЙ Май'!R25:S25,'[6]ПОНТОННЫЙ Июнь'!R25:S25,'[7]ПОНТОННЫЙ  Июль'!R25:S25,'[8]ПОНТОННЫЙ  Авг.'!R25:S25,'[9]ПОНТОННЫЙ  Сент.'!R25:S25,'[10]ПОНТОННЫЙ  Окт.'!R25:S25,'[11]ПОНТОННЫЙ  Нояб.'!R25:S25,'[12]ПОНТОННЫЙ  Дек.'!R25:S25)</f>
        <v>0</v>
      </c>
      <c r="T26" s="47"/>
      <c r="U26" s="53">
        <f>SUM('[1]ПОНТОННЫЙ Янв.'!T25:U25,'[2]ПОНТОННЫЙ Февр.'!T25:U25,'[3]ПОНТОННЫЙ Март'!T25:U25,'[4]ПОНТОННЫЙ  Апр.'!T25:U25,'[5]ПОНТОННЫЙ Май'!T25:U25,'[6]ПОНТОННЫЙ Июнь'!T25:U25,'[7]ПОНТОННЫЙ  Июль'!T25:U25,'[8]ПОНТОННЫЙ  Авг.'!T25:U25,'[9]ПОНТОННЫЙ  Сент.'!T25:U25,'[10]ПОНТОННЫЙ  Окт.'!T25:U25,'[11]ПОНТОННЫЙ  Нояб.'!T25:U25,'[12]ПОНТОННЫЙ  Дек.'!T25:U25)</f>
        <v>0</v>
      </c>
      <c r="V26" s="47"/>
      <c r="W26" s="53">
        <f>SUM('[1]ПОНТОННЫЙ Янв.'!V25:W25,'[2]ПОНТОННЫЙ Февр.'!V25:W25,'[3]ПОНТОННЫЙ Март'!V25:W25,'[4]ПОНТОННЫЙ  Апр.'!V25:W25,'[5]ПОНТОННЫЙ Май'!V25:W25,'[6]ПОНТОННЫЙ Июнь'!V25:W25,'[7]ПОНТОННЫЙ  Июль'!V25:W25,'[8]ПОНТОННЫЙ  Авг.'!V25:W25,'[9]ПОНТОННЫЙ  Сент.'!V25:W25,'[10]ПОНТОННЫЙ  Окт.'!V25:W25,'[11]ПОНТОННЫЙ  Нояб.'!V25:W25,'[12]ПОНТОННЫЙ  Дек.'!V25:W25)</f>
        <v>0</v>
      </c>
      <c r="X26" s="47"/>
      <c r="Y26" s="53">
        <f>SUM('[1]ПОНТОННЫЙ Янв.'!X25:Y25,'[2]ПОНТОННЫЙ Февр.'!X25:Y25,'[3]ПОНТОННЫЙ Март'!X25:Y25,'[4]ПОНТОННЫЙ  Апр.'!X25:Y25,'[5]ПОНТОННЫЙ Май'!X25:Y25,'[6]ПОНТОННЫЙ Июнь'!X25:Y25,'[7]ПОНТОННЫЙ  Июль'!X25:Y25,'[8]ПОНТОННЫЙ  Авг.'!X25:Y25,'[9]ПОНТОННЫЙ  Сент.'!X25:Y25,'[10]ПОНТОННЫЙ  Окт.'!X25:Y25,'[11]ПОНТОННЫЙ  Нояб.'!X25:Y25,'[12]ПОНТОННЫЙ  Дек.'!X25:Y25)</f>
        <v>0</v>
      </c>
      <c r="Z26" s="47"/>
      <c r="AA26" s="53">
        <f>SUM('[1]ПОНТОННЫЙ Янв.'!Z25:AA25,'[2]ПОНТОННЫЙ Февр.'!Z25:AA25,'[3]ПОНТОННЫЙ Март'!Z25:AA25,'[4]ПОНТОННЫЙ  Апр.'!Z25:AA25,'[5]ПОНТОННЫЙ Май'!Z25:AA25,'[6]ПОНТОННЫЙ Июнь'!Z25:AA25,'[7]ПОНТОННЫЙ  Июль'!Z25:AA25,'[8]ПОНТОННЫЙ  Авг.'!Z25:AA25,'[9]ПОНТОННЫЙ  Сент.'!Z25:AA25,'[10]ПОНТОННЫЙ  Окт.'!Z25:AA25,'[11]ПОНТОННЫЙ  Нояб.'!Z25:AA25,'[12]ПОНТОННЫЙ  Дек.'!Z25:AA25)</f>
        <v>0</v>
      </c>
      <c r="AB26" s="47"/>
      <c r="AC26" s="53">
        <f>SUM('[1]ПОНТОННЫЙ Янв.'!AB25:AC25,'[2]ПОНТОННЫЙ Февр.'!AB25:AC25,'[3]ПОНТОННЫЙ Март'!AB25:AC25,'[4]ПОНТОННЫЙ  Апр.'!AB25:AC25,'[5]ПОНТОННЫЙ Май'!AB25:AC25,'[6]ПОНТОННЫЙ Июнь'!AB25:AC25,'[7]ПОНТОННЫЙ  Июль'!AB25:AC25,'[8]ПОНТОННЫЙ  Авг.'!AB25:AC25,'[9]ПОНТОННЫЙ  Сент.'!AB25:AC25,'[10]ПОНТОННЫЙ  Окт.'!AB25:AC25,'[11]ПОНТОННЫЙ  Нояб.'!AB25:AC25,'[12]ПОНТОННЫЙ  Дек.'!AB25:AC25)</f>
        <v>0</v>
      </c>
      <c r="AD26" s="47">
        <v>2</v>
      </c>
      <c r="AE26" s="53">
        <f>SUM('[1]ПОНТОННЫЙ Янв.'!AD25:AE25,'[2]ПОНТОННЫЙ Февр.'!AD25:AE25,'[3]ПОНТОННЫЙ Март'!AD25:AE25,'[4]ПОНТОННЫЙ  Апр.'!AD25:AE25,'[5]ПОНТОННЫЙ Май'!AD25:AE25,'[6]ПОНТОННЫЙ Июнь'!AD25:AE25,'[7]ПОНТОННЫЙ  Июль'!AD25:AE25,'[8]ПОНТОННЫЙ  Авг.'!AD25:AE25,'[9]ПОНТОННЫЙ  Сент.'!AD25:AE25,'[10]ПОНТОННЫЙ  Окт.'!AD25:AE25,'[11]ПОНТОННЫЙ  Нояб.'!AD25:AE25,'[12]ПОНТОННЫЙ  Дек.'!AD25:AE25)</f>
        <v>0</v>
      </c>
      <c r="AF26" s="47"/>
      <c r="AG26" s="53">
        <f>SUM('[1]ПОНТОННЫЙ Янв.'!AF25:AG25,'[2]ПОНТОННЫЙ Февр.'!AF25:AG25,'[3]ПОНТОННЫЙ Март'!AF25:AG25,'[4]ПОНТОННЫЙ  Апр.'!AF25:AG25,'[5]ПОНТОННЫЙ Май'!AF25:AG25,'[6]ПОНТОННЫЙ Июнь'!AF25:AG25,'[7]ПОНТОННЫЙ  Июль'!AF25:AG25,'[8]ПОНТОННЫЙ  Авг.'!AF25:AG25,'[9]ПОНТОННЫЙ  Сент.'!AF25:AG25,'[10]ПОНТОННЫЙ  Окт.'!AF25:AG25,'[11]ПОНТОННЫЙ  Нояб.'!AF25:AG25,'[12]ПОНТОННЫЙ  Дек.'!AF25:AG25)</f>
        <v>0</v>
      </c>
      <c r="AH26" s="47"/>
      <c r="AI26" s="53">
        <f>SUM('[1]ПОНТОННЫЙ Янв.'!AH25:AI25,'[2]ПОНТОННЫЙ Февр.'!AH25:AI25,'[3]ПОНТОННЫЙ Март'!AH25:AI25,'[4]ПОНТОННЫЙ  Апр.'!AH25:AI25,'[5]ПОНТОННЫЙ Май'!AH25:AI25,'[6]ПОНТОННЫЙ Июнь'!AH25:AI25,'[7]ПОНТОННЫЙ  Июль'!AH25:AI25,'[8]ПОНТОННЫЙ  Авг.'!AH25:AI25,'[9]ПОНТОННЫЙ  Сент.'!AH25:AI25,'[10]ПОНТОННЫЙ  Окт.'!AH25:AI25,'[11]ПОНТОННЫЙ  Нояб.'!AH25:AI25,'[12]ПОНТОННЫЙ  Дек.'!AH25:AI25)</f>
        <v>24</v>
      </c>
      <c r="AJ26" s="47"/>
      <c r="AK26" s="53">
        <f>SUM('[1]ПОНТОННЫЙ Янв.'!AJ25:AK25,'[2]ПОНТОННЫЙ Февр.'!AJ25:AK25,'[3]ПОНТОННЫЙ Март'!AJ25:AK25,'[4]ПОНТОННЫЙ  Апр.'!AJ25:AK25,'[5]ПОНТОННЫЙ Май'!AJ25:AK25,'[6]ПОНТОННЫЙ Июнь'!AJ25:AK25,'[7]ПОНТОННЫЙ  Июль'!AJ25:AK25,'[8]ПОНТОННЫЙ  Авг.'!AJ25:AK25,'[9]ПОНТОННЫЙ  Сент.'!AJ25:AK25,'[10]ПОНТОННЫЙ  Окт.'!AJ25:AK25,'[11]ПОНТОННЫЙ  Нояб.'!AJ25:AK25,'[12]ПОНТОННЫЙ  Дек.'!AJ25:AK25)</f>
        <v>0</v>
      </c>
      <c r="AL26" s="47"/>
      <c r="AM26" s="53">
        <f>SUM('[1]ПОНТОННЫЙ Янв.'!AL25:AM25,'[2]ПОНТОННЫЙ Февр.'!AL25:AM25,'[3]ПОНТОННЫЙ Март'!AL25:AM25,'[4]ПОНТОННЫЙ  Апр.'!AL25:AM25,'[5]ПОНТОННЫЙ Май'!AL25:AM25,'[6]ПОНТОННЫЙ Июнь'!AL25:AM25,'[7]ПОНТОННЫЙ  Июль'!AL25:AM25,'[8]ПОНТОННЫЙ  Авг.'!AL25:AM25,'[9]ПОНТОННЫЙ  Сент.'!AL25:AM25,'[10]ПОНТОННЫЙ  Окт.'!AL25:AM25,'[11]ПОНТОННЫЙ  Нояб.'!AL25:AM25,'[12]ПОНТОННЫЙ  Дек.'!AL25:AM25)</f>
        <v>0</v>
      </c>
      <c r="AN26" s="47"/>
      <c r="AO26" s="53">
        <f>SUM('[1]ПОНТОННЫЙ Янв.'!AN25:AO25,'[2]ПОНТОННЫЙ Февр.'!AN25:AO25,'[3]ПОНТОННЫЙ Март'!AN25:AO25,'[4]ПОНТОННЫЙ  Апр.'!AN25:AO25,'[5]ПОНТОННЫЙ Май'!AN25:AO25,'[6]ПОНТОННЫЙ Июнь'!AN25:AO25,'[7]ПОНТОННЫЙ  Июль'!AN25:AO25,'[8]ПОНТОННЫЙ  Авг.'!AN25:AO25,'[9]ПОНТОННЫЙ  Сент.'!AN25:AO25,'[10]ПОНТОННЫЙ  Окт.'!AN25:AO25,'[11]ПОНТОННЫЙ  Нояб.'!AN25:AO25,'[12]ПОНТОННЫЙ  Дек.'!AN25:AO25)</f>
        <v>0</v>
      </c>
      <c r="AP26" s="47"/>
      <c r="AQ26" s="53">
        <f>SUM('[1]ПОНТОННЫЙ Янв.'!AP25:AQ25,'[2]ПОНТОННЫЙ Февр.'!AP25:AQ25,'[3]ПОНТОННЫЙ Март'!AP25:AQ25,'[4]ПОНТОННЫЙ  Апр.'!AP25:AQ25,'[5]ПОНТОННЫЙ Май'!AP25:AQ25,'[6]ПОНТОННЫЙ Июнь'!AP25:AQ25,'[7]ПОНТОННЫЙ  Июль'!AP25:AQ25,'[8]ПОНТОННЫЙ  Авг.'!AP25:AQ25,'[9]ПОНТОННЫЙ  Сент.'!AP25:AQ25,'[10]ПОНТОННЫЙ  Окт.'!AP25:AQ25,'[11]ПОНТОННЫЙ  Нояб.'!AP25:AQ25,'[12]ПОНТОННЫЙ  Дек.'!AP25:AQ25)</f>
        <v>0</v>
      </c>
      <c r="AR26" s="47"/>
      <c r="AS26" s="53">
        <f>SUM('[1]ПОНТОННЫЙ Янв.'!AR25:AS25,'[2]ПОНТОННЫЙ Февр.'!AR25:AS25,'[3]ПОНТОННЫЙ Март'!AR25:AS25,'[4]ПОНТОННЫЙ  Апр.'!AR25:AS25,'[5]ПОНТОННЫЙ Май'!AR25:AS25,'[6]ПОНТОННЫЙ Июнь'!AR25:AS25,'[7]ПОНТОННЫЙ  Июль'!AR25:AS25,'[8]ПОНТОННЫЙ  Авг.'!AR25:AS25,'[9]ПОНТОННЫЙ  Сент.'!AR25:AS25,'[10]ПОНТОННЫЙ  Окт.'!AR25:AS25,'[11]ПОНТОННЫЙ  Нояб.'!AR25:AS25,'[12]ПОНТОННЫЙ  Дек.'!AR25:AS25)</f>
        <v>0</v>
      </c>
      <c r="AT26" s="47"/>
      <c r="AU26" s="53">
        <f>SUM('[1]ПОНТОННЫЙ Янв.'!AT25:AU25,'[2]ПОНТОННЫЙ Февр.'!AT25:AU25,'[3]ПОНТОННЫЙ Март'!AT25:AU25,'[4]ПОНТОННЫЙ  Апр.'!AT25:AU25,'[5]ПОНТОННЫЙ Май'!AT25:AU25,'[6]ПОНТОННЫЙ Июнь'!AT25:AU25,'[7]ПОНТОННЫЙ  Июль'!AT25:AU25,'[8]ПОНТОННЫЙ  Авг.'!AT25:AU25,'[9]ПОНТОННЫЙ  Сент.'!AT25:AU25,'[10]ПОНТОННЫЙ  Окт.'!AT25:AU25,'[11]ПОНТОННЫЙ  Нояб.'!AT25:AU25,'[12]ПОНТОННЫЙ  Дек.'!AT25:AU25)</f>
        <v>0</v>
      </c>
      <c r="AV26" s="47"/>
      <c r="AW26" s="53">
        <f>SUM('[1]ПОНТОННЫЙ Янв.'!AV25:AW25,'[2]ПОНТОННЫЙ Февр.'!AV25:AW25,'[3]ПОНТОННЫЙ Март'!AV25:AW25,'[4]ПОНТОННЫЙ  Апр.'!AV25:AW25,'[5]ПОНТОННЫЙ Май'!AV25:AW25,'[6]ПОНТОННЫЙ Июнь'!AV25:AW25,'[7]ПОНТОННЫЙ  Июль'!AV25:AW25,'[8]ПОНТОННЫЙ  Авг.'!AV25:AW25,'[9]ПОНТОННЫЙ  Сент.'!AV25:AW25,'[10]ПОНТОННЫЙ  Окт.'!AV25:AW25,'[11]ПОНТОННЫЙ  Нояб.'!AV25:AW25,'[12]ПОНТОННЫЙ  Дек.'!AV25:AW25)</f>
        <v>0</v>
      </c>
      <c r="AX26" s="47"/>
      <c r="AY26" s="53">
        <f>SUM('[1]ПОНТОННЫЙ Янв.'!AX25:AY25,'[2]ПОНТОННЫЙ Февр.'!AX25:AY25,'[3]ПОНТОННЫЙ Март'!AX25:AY25,'[4]ПОНТОННЫЙ  Апр.'!AX25:AY25,'[5]ПОНТОННЫЙ Май'!AX25:AY25,'[6]ПОНТОННЫЙ Июнь'!AX25:AY25,'[7]ПОНТОННЫЙ  Июль'!AX25:AY25,'[8]ПОНТОННЫЙ  Авг.'!AX25:AY25,'[9]ПОНТОННЫЙ  Сент.'!AX25:AY25,'[10]ПОНТОННЫЙ  Окт.'!AX25:AY25,'[11]ПОНТОННЫЙ  Нояб.'!AX25:AY25,'[12]ПОНТОННЫЙ  Дек.'!AX25:AY25)</f>
        <v>0</v>
      </c>
      <c r="AZ26" s="47"/>
      <c r="BA26" s="53">
        <f>SUM('[1]ПОНТОННЫЙ Янв.'!AZ25:BA25,'[2]ПОНТОННЫЙ Февр.'!AZ25:BA25,'[3]ПОНТОННЫЙ Март'!AZ25:BA25,'[4]ПОНТОННЫЙ  Апр.'!AZ25:BA25,'[5]ПОНТОННЫЙ Май'!AZ25:BA25,'[6]ПОНТОННЫЙ Июнь'!AZ25:BA25,'[7]ПОНТОННЫЙ  Июль'!AZ25:BA25,'[8]ПОНТОННЫЙ  Авг.'!AZ25:BA25,'[9]ПОНТОННЫЙ  Сент.'!AZ25:BA25,'[10]ПОНТОННЫЙ  Окт.'!AZ25:BA25,'[11]ПОНТОННЫЙ  Нояб.'!AZ25:BA25,'[12]ПОНТОННЫЙ  Дек.'!AZ25:BA25)</f>
        <v>0</v>
      </c>
      <c r="BB26" s="47"/>
      <c r="BC26" s="53">
        <f>SUM('[1]ПОНТОННЫЙ Янв.'!BB25:BC25,'[2]ПОНТОННЫЙ Февр.'!BB25:BC25,'[3]ПОНТОННЫЙ Март'!BB25:BC25,'[4]ПОНТОННЫЙ  Апр.'!BB25:BC25,'[5]ПОНТОННЫЙ Май'!BB25:BC25,'[6]ПОНТОННЫЙ Июнь'!BB25:BC25,'[7]ПОНТОННЫЙ  Июль'!BB25:BC25,'[8]ПОНТОННЫЙ  Авг.'!BB25:BC25,'[9]ПОНТОННЫЙ  Сент.'!BB25:BC25,'[10]ПОНТОННЫЙ  Окт.'!BB25:BC25,'[11]ПОНТОННЫЙ  Нояб.'!BB25:BC25,'[12]ПОНТОННЫЙ  Дек.'!BB25:BC25)</f>
        <v>0</v>
      </c>
      <c r="BD26" s="47"/>
      <c r="BE26" s="53">
        <f>SUM('[1]ПОНТОННЫЙ Янв.'!BD25:BE25,'[2]ПОНТОННЫЙ Февр.'!BD25:BE25,'[3]ПОНТОННЫЙ Март'!BD25:BE25,'[4]ПОНТОННЫЙ  Апр.'!BD25:BE25,'[5]ПОНТОННЫЙ Май'!BD25:BE25,'[6]ПОНТОННЫЙ Июнь'!BD25:BE25,'[7]ПОНТОННЫЙ  Июль'!BD25:BE25,'[8]ПОНТОННЫЙ  Авг.'!BD25:BE25,'[9]ПОНТОННЫЙ  Сент.'!BD25:BE25,'[10]ПОНТОННЫЙ  Окт.'!BD25:BE25,'[11]ПОНТОННЫЙ  Нояб.'!BD25:BE25,'[12]ПОНТОННЫЙ  Дек.'!BD25:BE25)</f>
        <v>0</v>
      </c>
      <c r="BF26" s="47"/>
      <c r="BG26" s="53">
        <f>SUM('[1]ПОНТОННЫЙ Янв.'!BF25:BG25,'[2]ПОНТОННЫЙ Февр.'!BF25:BG25,'[3]ПОНТОННЫЙ Март'!BF25:BG25,'[4]ПОНТОННЫЙ  Апр.'!BF25:BG25,'[5]ПОНТОННЫЙ Май'!BF25:BG25,'[6]ПОНТОННЫЙ Июнь'!BF25:BG25,'[7]ПОНТОННЫЙ  Июль'!BF25:BG25,'[8]ПОНТОННЫЙ  Авг.'!BF25:BG25,'[9]ПОНТОННЫЙ  Сент.'!BF25:BG25,'[10]ПОНТОННЫЙ  Окт.'!BF25:BG25,'[11]ПОНТОННЫЙ  Нояб.'!BF25:BG25,'[12]ПОНТОННЫЙ  Дек.'!BF25:BG25)</f>
        <v>0</v>
      </c>
      <c r="BH26" s="47"/>
      <c r="BI26" s="53">
        <f>SUM('[1]ПОНТОННЫЙ Янв.'!BH25:BI25,'[2]ПОНТОННЫЙ Февр.'!BH25:BI25,'[3]ПОНТОННЫЙ Март'!BH25:BI25,'[4]ПОНТОННЫЙ  Апр.'!BH25:BI25,'[5]ПОНТОННЫЙ Май'!BH25:BI25,'[6]ПОНТОННЫЙ Июнь'!BH25:BI25,'[7]ПОНТОННЫЙ  Июль'!BH25:BI25,'[8]ПОНТОННЫЙ  Авг.'!BH25:BI25,'[9]ПОНТОННЫЙ  Сент.'!BH25:BI25,'[10]ПОНТОННЫЙ  Окт.'!BH25:BI25,'[11]ПОНТОННЫЙ  Нояб.'!BH25:BI25,'[12]ПОНТОННЫЙ  Дек.'!BH25:BI25)</f>
        <v>0</v>
      </c>
      <c r="BJ26" s="47"/>
      <c r="BK26" s="53">
        <f>SUM('[1]ПОНТОННЫЙ Янв.'!BJ25:BK25,'[2]ПОНТОННЫЙ Февр.'!BJ25:BK25,'[3]ПОНТОННЫЙ Март'!BJ25:BK25,'[4]ПОНТОННЫЙ  Апр.'!BJ25:BK25,'[5]ПОНТОННЫЙ Май'!BJ25:BK25,'[6]ПОНТОННЫЙ Июнь'!BJ25:BK25,'[7]ПОНТОННЫЙ  Июль'!BJ25:BK25,'[8]ПОНТОННЫЙ  Авг.'!BJ25:BK25,'[9]ПОНТОННЫЙ  Сент.'!BJ25:BK25,'[10]ПОНТОННЫЙ  Окт.'!BJ25:BK25,'[11]ПОНТОННЫЙ  Нояб.'!BJ25:BK25,'[12]ПОНТОННЫЙ  Дек.'!BJ25:BK25)</f>
        <v>0</v>
      </c>
      <c r="BL26" s="47"/>
      <c r="BM26" s="53">
        <f>SUM('[1]ПОНТОННЫЙ Янв.'!BL25:BM25,'[2]ПОНТОННЫЙ Февр.'!BL25:BM25,'[3]ПОНТОННЫЙ Март'!BL25:BM25,'[4]ПОНТОННЫЙ  Апр.'!BL25:BM25,'[5]ПОНТОННЫЙ Май'!BL25:BM25,'[6]ПОНТОННЫЙ Июнь'!BL25:BM25,'[7]ПОНТОННЫЙ  Июль'!BL25:BM25,'[8]ПОНТОННЫЙ  Авг.'!BL25:BM25,'[9]ПОНТОННЫЙ  Сент.'!BL25:BM25,'[10]ПОНТОННЫЙ  Окт.'!BL25:BM25,'[11]ПОНТОННЫЙ  Нояб.'!BL25:BM25,'[12]ПОНТОННЫЙ  Дек.'!BL25:BM25)</f>
        <v>0</v>
      </c>
      <c r="BN26" s="47"/>
      <c r="BO26" s="53">
        <f>SUM('[1]ПОНТОННЫЙ Янв.'!BN25:BO25,'[2]ПОНТОННЫЙ Февр.'!BN25:BO25,'[3]ПОНТОННЫЙ Март'!BN25:BO25,'[4]ПОНТОННЫЙ  Апр.'!BN25:BO25,'[5]ПОНТОННЫЙ Май'!BN25:BO25,'[6]ПОНТОННЫЙ Июнь'!BN25:BO25,'[7]ПОНТОННЫЙ  Июль'!BN25:BO25,'[8]ПОНТОННЫЙ  Авг.'!BN25:BO25,'[9]ПОНТОННЫЙ  Сент.'!BN25:BO25,'[10]ПОНТОННЫЙ  Окт.'!BN25:BO25,'[11]ПОНТОННЫЙ  Нояб.'!BN25:BO25,'[12]ПОНТОННЫЙ  Дек.'!BN25:BO25)</f>
        <v>0</v>
      </c>
      <c r="BP26" s="47"/>
      <c r="BQ26" s="53">
        <f>SUM('[1]ПОНТОННЫЙ Янв.'!BP25:BQ25,'[2]ПОНТОННЫЙ Февр.'!BP25:BQ25,'[3]ПОНТОННЫЙ Март'!BP25:BQ25,'[4]ПОНТОННЫЙ  Апр.'!BP25:BQ25,'[5]ПОНТОННЫЙ Май'!BP25:BQ25,'[6]ПОНТОННЫЙ Июнь'!BP25:BQ25,'[7]ПОНТОННЫЙ  Июль'!BP25:BQ25,'[8]ПОНТОННЫЙ  Авг.'!BP25:BQ25,'[9]ПОНТОННЫЙ  Сент.'!BP25:BQ25,'[10]ПОНТОННЫЙ  Окт.'!BP25:BQ25,'[11]ПОНТОННЫЙ  Нояб.'!BP25:BQ25,'[12]ПОНТОННЫЙ  Дек.'!BP25:BQ25)</f>
        <v>35</v>
      </c>
      <c r="BR26" s="47"/>
      <c r="BS26" s="53">
        <f>SUM('[1]ПОНТОННЫЙ Янв.'!BR25:BS25,'[2]ПОНТОННЫЙ Февр.'!BR25:BS25,'[3]ПОНТОННЫЙ Март'!BR25:BS25,'[4]ПОНТОННЫЙ  Апр.'!BR25:BS25,'[5]ПОНТОННЫЙ Май'!BR25:BS25,'[6]ПОНТОННЫЙ Июнь'!BR25:BS25,'[7]ПОНТОННЫЙ  Июль'!BR25:BS25,'[8]ПОНТОННЫЙ  Авг.'!BR25:BS25,'[9]ПОНТОННЫЙ  Сент.'!BR25:BS25,'[10]ПОНТОННЫЙ  Окт.'!BR25:BS25,'[11]ПОНТОННЫЙ  Нояб.'!BR25:BS25,'[12]ПОНТОННЫЙ  Дек.'!BR25:BS25)</f>
        <v>0</v>
      </c>
      <c r="BT26" s="47"/>
      <c r="BU26" s="53">
        <f>SUM('[1]ПОНТОННЫЙ Янв.'!BT25:BU25,'[2]ПОНТОННЫЙ Февр.'!BT25:BU25,'[3]ПОНТОННЫЙ Март'!BT25:BU25,'[4]ПОНТОННЫЙ  Апр.'!BT25:BU25,'[5]ПОНТОННЫЙ Май'!BT25:BU25,'[6]ПОНТОННЫЙ Июнь'!BT25:BU25,'[7]ПОНТОННЫЙ  Июль'!BT25:BU25,'[8]ПОНТОННЫЙ  Авг.'!BT25:BU25,'[9]ПОНТОННЫЙ  Сент.'!BT25:BU25,'[10]ПОНТОННЫЙ  Окт.'!BT25:BU25,'[11]ПОНТОННЫЙ  Нояб.'!BT25:BU25,'[12]ПОНТОННЫЙ  Дек.'!BT25:BU25)</f>
        <v>0</v>
      </c>
      <c r="BV26" s="47"/>
      <c r="BW26" s="53">
        <f>SUM('[1]ПОНТОННЫЙ Янв.'!BV25:BW25,'[2]ПОНТОННЫЙ Февр.'!BV25:BW25,'[3]ПОНТОННЫЙ Март'!BV25:BW25,'[4]ПОНТОННЫЙ  Апр.'!BV25:BW25,'[5]ПОНТОННЫЙ Май'!BV25:BW25,'[6]ПОНТОННЫЙ Июнь'!BV25:BW25,'[7]ПОНТОННЫЙ  Июль'!BV25:BW25,'[8]ПОНТОННЫЙ  Авг.'!BV25:BW25,'[9]ПОНТОННЫЙ  Сент.'!BV25:BW25,'[10]ПОНТОННЫЙ  Окт.'!BV25:BW25,'[11]ПОНТОННЫЙ  Нояб.'!BV25:BW25,'[12]ПОНТОННЫЙ  Дек.'!BV25:BW25)</f>
        <v>0</v>
      </c>
      <c r="BX26" s="47"/>
      <c r="BY26" s="53">
        <f>SUM('[1]ПОНТОННЫЙ Янв.'!BX25:BY25,'[2]ПОНТОННЫЙ Февр.'!BX25:BY25,'[3]ПОНТОННЫЙ Март'!BX25:BY25,'[4]ПОНТОННЫЙ  Апр.'!BX25:BY25,'[5]ПОНТОННЫЙ Май'!BX25:BY25,'[6]ПОНТОННЫЙ Июнь'!BX25:BY25,'[7]ПОНТОННЫЙ  Июль'!BX25:BY25,'[8]ПОНТОННЫЙ  Авг.'!BX25:BY25,'[9]ПОНТОННЫЙ  Сент.'!BX25:BY25,'[10]ПОНТОННЫЙ  Окт.'!BX25:BY25,'[11]ПОНТОННЫЙ  Нояб.'!BX25:BY25,'[12]ПОНТОННЫЙ  Дек.'!BX25:BY25)</f>
        <v>0</v>
      </c>
      <c r="BZ26" s="47"/>
      <c r="CA26" s="53">
        <f>SUM('[1]ПОНТОННЫЙ Янв.'!BZ25:CA25,'[2]ПОНТОННЫЙ Февр.'!BZ25:CA25,'[3]ПОНТОННЫЙ Март'!BZ25:CA25,'[4]ПОНТОННЫЙ  Апр.'!BZ25:CA25,'[5]ПОНТОННЫЙ Май'!BZ25:CA25,'[6]ПОНТОННЫЙ Июнь'!BZ25:CA25,'[7]ПОНТОННЫЙ  Июль'!BZ25:CA25,'[8]ПОНТОННЫЙ  Авг.'!BZ25:CA25,'[9]ПОНТОННЫЙ  Сент.'!BZ25:CA25,'[10]ПОНТОННЫЙ  Окт.'!BZ25:CA25,'[11]ПОНТОННЫЙ  Нояб.'!BZ25:CA25,'[12]ПОНТОННЫЙ  Дек.'!BZ25:CA25)</f>
        <v>0</v>
      </c>
      <c r="CB26" s="47"/>
      <c r="CC26" s="53">
        <f>SUM('[1]ПОНТОННЫЙ Янв.'!CB25:CC25,'[2]ПОНТОННЫЙ Февр.'!CB25:CC25,'[3]ПОНТОННЫЙ Март'!CB25:CC25,'[4]ПОНТОННЫЙ  Апр.'!CB25:CC25,'[5]ПОНТОННЫЙ Май'!CB25:CC25,'[6]ПОНТОННЫЙ Июнь'!CB25:CC25,'[7]ПОНТОННЫЙ  Июль'!CB25:CC25,'[8]ПОНТОННЫЙ  Авг.'!CB25:CC25,'[9]ПОНТОННЫЙ  Сент.'!CB25:CC25,'[10]ПОНТОННЫЙ  Окт.'!CB25:CC25,'[11]ПОНТОННЫЙ  Нояб.'!CB25:CC25,'[12]ПОНТОННЫЙ  Дек.'!CB25:CC25)</f>
        <v>0</v>
      </c>
      <c r="CD26" s="47"/>
      <c r="CE26" s="53">
        <f>SUM('[1]ПОНТОННЫЙ Янв.'!CD25:CE25,'[2]ПОНТОННЫЙ Февр.'!CD25:CE25,'[3]ПОНТОННЫЙ Март'!CD25:CE25,'[4]ПОНТОННЫЙ  Апр.'!CD25:CE25,'[5]ПОНТОННЫЙ Май'!CD25:CE25,'[6]ПОНТОННЫЙ Июнь'!CD25:CE25,'[7]ПОНТОННЫЙ  Июль'!CD25:CE25,'[8]ПОНТОННЫЙ  Авг.'!CD25:CE25,'[9]ПОНТОННЫЙ  Сент.'!CD25:CE25,'[10]ПОНТОННЫЙ  Окт.'!CD25:CE25,'[11]ПОНТОННЫЙ  Нояб.'!CD25:CE25,'[12]ПОНТОННЫЙ  Дек.'!CD25:CE25)</f>
        <v>0</v>
      </c>
      <c r="CF26" s="47"/>
      <c r="CG26" s="53">
        <f>SUM('[1]ПОНТОННЫЙ Янв.'!CF25:CG25,'[2]ПОНТОННЫЙ Февр.'!CF25:CG25,'[3]ПОНТОННЫЙ Март'!CF25:CG25,'[4]ПОНТОННЫЙ  Апр.'!CF25:CG25,'[5]ПОНТОННЫЙ Май'!CF25:CG25,'[6]ПОНТОННЫЙ Июнь'!CF25:CG25,'[7]ПОНТОННЫЙ  Июль'!CF25:CG25,'[8]ПОНТОННЫЙ  Авг.'!CF25:CG25,'[9]ПОНТОННЫЙ  Сент.'!CF25:CG25,'[10]ПОНТОННЫЙ  Окт.'!CF25:CG25,'[11]ПОНТОННЫЙ  Нояб.'!CF25:CG25,'[12]ПОНТОННЫЙ  Дек.'!CF25:CG25)</f>
        <v>0</v>
      </c>
      <c r="CH26" s="47"/>
      <c r="CI26" s="53">
        <f>SUM('[1]ПОНТОННЫЙ Янв.'!CH25:CI25,'[2]ПОНТОННЫЙ Февр.'!CH25:CI25,'[3]ПОНТОННЫЙ Март'!CH25:CI25,'[4]ПОНТОННЫЙ  Апр.'!CH25:CI25,'[5]ПОНТОННЫЙ Май'!CH25:CI25,'[6]ПОНТОННЫЙ Июнь'!CH25:CI25,'[7]ПОНТОННЫЙ  Июль'!CH25:CI25,'[8]ПОНТОННЫЙ  Авг.'!CH25:CI25,'[9]ПОНТОННЫЙ  Сент.'!CH25:CI25,'[10]ПОНТОННЫЙ  Окт.'!CH25:CI25,'[11]ПОНТОННЫЙ  Нояб.'!CH25:CI25,'[12]ПОНТОННЫЙ  Дек.'!CH25:CI25)</f>
        <v>0</v>
      </c>
      <c r="CJ26" s="47">
        <v>1</v>
      </c>
      <c r="CK26" s="53">
        <f>SUM('[1]ПОНТОННЫЙ Янв.'!CJ25:CK25,'[2]ПОНТОННЫЙ Февр.'!CJ25:CK25,'[3]ПОНТОННЫЙ Март'!CJ25:CK25,'[4]ПОНТОННЫЙ  Апр.'!CJ25:CK25,'[5]ПОНТОННЫЙ Май'!CJ25:CK25,'[6]ПОНТОННЫЙ Июнь'!CJ25:CK25,'[7]ПОНТОННЫЙ  Июль'!CJ25:CK25,'[8]ПОНТОННЫЙ  Авг.'!CJ25:CK25,'[9]ПОНТОННЫЙ  Сент.'!CJ25:CK25,'[10]ПОНТОННЫЙ  Окт.'!CJ25:CK25,'[11]ПОНТОННЫЙ  Нояб.'!CJ25:CK25,'[12]ПОНТОННЫЙ  Дек.'!CJ25:CK25)</f>
        <v>0</v>
      </c>
      <c r="CL26" s="47"/>
      <c r="CM26" s="53">
        <f>SUM('[1]ПОНТОННЫЙ Янв.'!CL25:CM25,'[2]ПОНТОННЫЙ Февр.'!CL25:CM25,'[3]ПОНТОННЫЙ Март'!CL25:CM25,'[4]ПОНТОННЫЙ  Апр.'!CL25:CM25,'[5]ПОНТОННЫЙ Май'!CL25:CM25,'[6]ПОНТОННЫЙ Июнь'!CL25:CM25,'[7]ПОНТОННЫЙ  Июль'!CL25:CM25,'[8]ПОНТОННЫЙ  Авг.'!CL25:CM25,'[9]ПОНТОННЫЙ  Сент.'!CL25:CM25,'[10]ПОНТОННЫЙ  Окт.'!CL25:CM25,'[11]ПОНТОННЫЙ  Нояб.'!CL25:CM25,'[12]ПОНТОННЫЙ  Дек.'!CL25:CM25)</f>
        <v>0</v>
      </c>
      <c r="CN26" s="47"/>
      <c r="CO26" s="53">
        <f>SUM('[1]ПОНТОННЫЙ Янв.'!CN25:CO25,'[2]ПОНТОННЫЙ Февр.'!CN25:CO25,'[3]ПОНТОННЫЙ Март'!CN25:CO25,'[4]ПОНТОННЫЙ  Апр.'!CN25:CO25,'[5]ПОНТОННЫЙ Май'!CN25:CO25,'[6]ПОНТОННЫЙ Июнь'!CN25:CO25,'[7]ПОНТОННЫЙ  Июль'!CN25:CO25,'[8]ПОНТОННЫЙ  Авг.'!CN25:CO25,'[9]ПОНТОННЫЙ  Сент.'!CN25:CO25,'[10]ПОНТОННЫЙ  Окт.'!CN25:CO25,'[11]ПОНТОННЫЙ  Нояб.'!CN25:CO25,'[12]ПОНТОННЫЙ  Дек.'!CN25:CO25)</f>
        <v>0</v>
      </c>
      <c r="CQ26" s="93"/>
    </row>
    <row r="27" spans="1:95" ht="15.95" customHeight="1" x14ac:dyDescent="0.25">
      <c r="A27" s="198"/>
      <c r="B27" s="233"/>
      <c r="C27" s="22" t="s">
        <v>5</v>
      </c>
      <c r="D27" s="47"/>
      <c r="E27" s="53">
        <f>SUM('[1]ПОНТОННЫЙ Янв.'!D26:E26,'[2]ПОНТОННЫЙ Февр.'!D26:E26,'[3]ПОНТОННЫЙ Март'!D26:E26,'[4]ПОНТОННЫЙ  Апр.'!D26:E26,'[5]ПОНТОННЫЙ Май'!D26:E26,'[6]ПОНТОННЫЙ Июнь'!D26:E26,'[7]ПОНТОННЫЙ  Июль'!D26:E26,'[8]ПОНТОННЫЙ  Авг.'!D26:E26,'[9]ПОНТОННЫЙ  Сент.'!D26:E26,'[10]ПОНТОННЫЙ  Окт.'!D26:E26,'[11]ПОНТОННЫЙ  Нояб.'!D26:E26,'[12]ПОНТОННЫЙ  Дек.'!D26:E26)</f>
        <v>0</v>
      </c>
      <c r="F27" s="47"/>
      <c r="G27" s="53">
        <f>SUM('[1]ПОНТОННЫЙ Янв.'!F26:G26,'[2]ПОНТОННЫЙ Февр.'!F26:G26,'[3]ПОНТОННЫЙ Март'!F26:G26,'[4]ПОНТОННЫЙ  Апр.'!F26:G26,'[5]ПОНТОННЫЙ Май'!F26:G26,'[6]ПОНТОННЫЙ Июнь'!F26:G26,'[7]ПОНТОННЫЙ  Июль'!F26:G26,'[8]ПОНТОННЫЙ  Авг.'!F26:G26,'[9]ПОНТОННЫЙ  Сент.'!F26:G26,'[10]ПОНТОННЫЙ  Окт.'!F26:G26,'[11]ПОНТОННЫЙ  Нояб.'!F26:G26,'[12]ПОНТОННЫЙ  Дек.'!F26:G26)</f>
        <v>0</v>
      </c>
      <c r="H27" s="47"/>
      <c r="I27" s="53">
        <f>SUM('[1]ПОНТОННЫЙ Янв.'!H26:I26,'[2]ПОНТОННЫЙ Февр.'!H26:I26,'[3]ПОНТОННЫЙ Март'!H26:I26,'[4]ПОНТОННЫЙ  Апр.'!H26:I26,'[5]ПОНТОННЫЙ Май'!H26:I26,'[6]ПОНТОННЫЙ Июнь'!H26:I26,'[7]ПОНТОННЫЙ  Июль'!H26:I26,'[8]ПОНТОННЫЙ  Авг.'!H26:I26,'[9]ПОНТОННЫЙ  Сент.'!H26:I26,'[10]ПОНТОННЫЙ  Окт.'!H26:I26,'[11]ПОНТОННЫЙ  Нояб.'!H26:I26,'[12]ПОНТОННЫЙ  Дек.'!H26:I26)</f>
        <v>0</v>
      </c>
      <c r="J27" s="47"/>
      <c r="K27" s="53">
        <f>SUM('[1]ПОНТОННЫЙ Янв.'!J26:K26,'[2]ПОНТОННЫЙ Февр.'!J26:K26,'[3]ПОНТОННЫЙ Март'!J26:K26,'[4]ПОНТОННЫЙ  Апр.'!J26:K26,'[5]ПОНТОННЫЙ Май'!J26:K26,'[6]ПОНТОННЫЙ Июнь'!J26:K26,'[7]ПОНТОННЫЙ  Июль'!J26:K26,'[8]ПОНТОННЫЙ  Авг.'!J26:K26,'[9]ПОНТОННЫЙ  Сент.'!J26:K26,'[10]ПОНТОННЫЙ  Окт.'!J26:K26,'[11]ПОНТОННЫЙ  Нояб.'!J26:K26,'[12]ПОНТОННЫЙ  Дек.'!J26:K26)</f>
        <v>0</v>
      </c>
      <c r="L27" s="47"/>
      <c r="M27" s="53">
        <f>SUM('[1]ПОНТОННЫЙ Янв.'!L26:M26,'[2]ПОНТОННЫЙ Февр.'!L26:M26,'[3]ПОНТОННЫЙ Март'!L26:M26,'[4]ПОНТОННЫЙ  Апр.'!L26:M26,'[5]ПОНТОННЫЙ Май'!L26:M26,'[6]ПОНТОННЫЙ Июнь'!L26:M26,'[7]ПОНТОННЫЙ  Июль'!L26:M26,'[8]ПОНТОННЫЙ  Авг.'!L26:M26,'[9]ПОНТОННЫЙ  Сент.'!L26:M26,'[10]ПОНТОННЫЙ  Окт.'!L26:M26,'[11]ПОНТОННЫЙ  Нояб.'!L26:M26,'[12]ПОНТОННЫЙ  Дек.'!L26:M26)</f>
        <v>0</v>
      </c>
      <c r="N27" s="47"/>
      <c r="O27" s="53">
        <f>SUM('[1]ПОНТОННЫЙ Янв.'!N26:O26,'[2]ПОНТОННЫЙ Февр.'!N26:O26,'[3]ПОНТОННЫЙ Март'!N26:O26,'[4]ПОНТОННЫЙ  Апр.'!N26:O26,'[5]ПОНТОННЫЙ Май'!N26:O26,'[6]ПОНТОННЫЙ Июнь'!N26:O26,'[7]ПОНТОННЫЙ  Июль'!N26:O26,'[8]ПОНТОННЫЙ  Авг.'!N26:O26,'[9]ПОНТОННЫЙ  Сент.'!N26:O26,'[10]ПОНТОННЫЙ  Окт.'!N26:O26,'[11]ПОНТОННЫЙ  Нояб.'!N26:O26,'[12]ПОНТОННЫЙ  Дек.'!N26:O26)</f>
        <v>0</v>
      </c>
      <c r="P27" s="47"/>
      <c r="Q27" s="53">
        <f>SUM('[1]ПОНТОННЫЙ Янв.'!P26:Q26,'[2]ПОНТОННЫЙ Февр.'!P26:Q26,'[3]ПОНТОННЫЙ Март'!P26:Q26,'[4]ПОНТОННЫЙ  Апр.'!P26:Q26,'[5]ПОНТОННЫЙ Май'!P26:Q26,'[6]ПОНТОННЫЙ Июнь'!P26:Q26,'[7]ПОНТОННЫЙ  Июль'!P26:Q26,'[8]ПОНТОННЫЙ  Авг.'!P26:Q26,'[9]ПОНТОННЫЙ  Сент.'!P26:Q26,'[10]ПОНТОННЫЙ  Окт.'!P26:Q26,'[11]ПОНТОННЫЙ  Нояб.'!P26:Q26,'[12]ПОНТОННЫЙ  Дек.'!P26:Q26)</f>
        <v>0</v>
      </c>
      <c r="R27" s="47"/>
      <c r="S27" s="53">
        <f>SUM('[1]ПОНТОННЫЙ Янв.'!R26:S26,'[2]ПОНТОННЫЙ Февр.'!R26:S26,'[3]ПОНТОННЫЙ Март'!R26:S26,'[4]ПОНТОННЫЙ  Апр.'!R26:S26,'[5]ПОНТОННЫЙ Май'!R26:S26,'[6]ПОНТОННЫЙ Июнь'!R26:S26,'[7]ПОНТОННЫЙ  Июль'!R26:S26,'[8]ПОНТОННЫЙ  Авг.'!R26:S26,'[9]ПОНТОННЫЙ  Сент.'!R26:S26,'[10]ПОНТОННЫЙ  Окт.'!R26:S26,'[11]ПОНТОННЫЙ  Нояб.'!R26:S26,'[12]ПОНТОННЫЙ  Дек.'!R26:S26)</f>
        <v>0</v>
      </c>
      <c r="T27" s="47"/>
      <c r="U27" s="53">
        <f>SUM('[1]ПОНТОННЫЙ Янв.'!T26:U26,'[2]ПОНТОННЫЙ Февр.'!T26:U26,'[3]ПОНТОННЫЙ Март'!T26:U26,'[4]ПОНТОННЫЙ  Апр.'!T26:U26,'[5]ПОНТОННЫЙ Май'!T26:U26,'[6]ПОНТОННЫЙ Июнь'!T26:U26,'[7]ПОНТОННЫЙ  Июль'!T26:U26,'[8]ПОНТОННЫЙ  Авг.'!T26:U26,'[9]ПОНТОННЫЙ  Сент.'!T26:U26,'[10]ПОНТОННЫЙ  Окт.'!T26:U26,'[11]ПОНТОННЫЙ  Нояб.'!T26:U26,'[12]ПОНТОННЫЙ  Дек.'!T26:U26)</f>
        <v>0</v>
      </c>
      <c r="V27" s="47"/>
      <c r="W27" s="53">
        <f>SUM('[1]ПОНТОННЫЙ Янв.'!V26:W26,'[2]ПОНТОННЫЙ Февр.'!V26:W26,'[3]ПОНТОННЫЙ Март'!V26:W26,'[4]ПОНТОННЫЙ  Апр.'!V26:W26,'[5]ПОНТОННЫЙ Май'!V26:W26,'[6]ПОНТОННЫЙ Июнь'!V26:W26,'[7]ПОНТОННЫЙ  Июль'!V26:W26,'[8]ПОНТОННЫЙ  Авг.'!V26:W26,'[9]ПОНТОННЫЙ  Сент.'!V26:W26,'[10]ПОНТОННЫЙ  Окт.'!V26:W26,'[11]ПОНТОННЫЙ  Нояб.'!V26:W26,'[12]ПОНТОННЫЙ  Дек.'!V26:W26)</f>
        <v>0</v>
      </c>
      <c r="X27" s="47"/>
      <c r="Y27" s="53">
        <f>SUM('[1]ПОНТОННЫЙ Янв.'!X26:Y26,'[2]ПОНТОННЫЙ Февр.'!X26:Y26,'[3]ПОНТОННЫЙ Март'!X26:Y26,'[4]ПОНТОННЫЙ  Апр.'!X26:Y26,'[5]ПОНТОННЫЙ Май'!X26:Y26,'[6]ПОНТОННЫЙ Июнь'!X26:Y26,'[7]ПОНТОННЫЙ  Июль'!X26:Y26,'[8]ПОНТОННЫЙ  Авг.'!X26:Y26,'[9]ПОНТОННЫЙ  Сент.'!X26:Y26,'[10]ПОНТОННЫЙ  Окт.'!X26:Y26,'[11]ПОНТОННЫЙ  Нояб.'!X26:Y26,'[12]ПОНТОННЫЙ  Дек.'!X26:Y26)</f>
        <v>0</v>
      </c>
      <c r="Z27" s="47"/>
      <c r="AA27" s="53">
        <f>SUM('[1]ПОНТОННЫЙ Янв.'!Z26:AA26,'[2]ПОНТОННЫЙ Февр.'!Z26:AA26,'[3]ПОНТОННЫЙ Март'!Z26:AA26,'[4]ПОНТОННЫЙ  Апр.'!Z26:AA26,'[5]ПОНТОННЫЙ Май'!Z26:AA26,'[6]ПОНТОННЫЙ Июнь'!Z26:AA26,'[7]ПОНТОННЫЙ  Июль'!Z26:AA26,'[8]ПОНТОННЫЙ  Авг.'!Z26:AA26,'[9]ПОНТОННЫЙ  Сент.'!Z26:AA26,'[10]ПОНТОННЫЙ  Окт.'!Z26:AA26,'[11]ПОНТОННЫЙ  Нояб.'!Z26:AA26,'[12]ПОНТОННЫЙ  Дек.'!Z26:AA26)</f>
        <v>0</v>
      </c>
      <c r="AB27" s="47"/>
      <c r="AC27" s="53">
        <f>SUM('[1]ПОНТОННЫЙ Янв.'!AB26:AC26,'[2]ПОНТОННЫЙ Февр.'!AB26:AC26,'[3]ПОНТОННЫЙ Март'!AB26:AC26,'[4]ПОНТОННЫЙ  Апр.'!AB26:AC26,'[5]ПОНТОННЫЙ Май'!AB26:AC26,'[6]ПОНТОННЫЙ Июнь'!AB26:AC26,'[7]ПОНТОННЫЙ  Июль'!AB26:AC26,'[8]ПОНТОННЫЙ  Авг.'!AB26:AC26,'[9]ПОНТОННЫЙ  Сент.'!AB26:AC26,'[10]ПОНТОННЫЙ  Окт.'!AB26:AC26,'[11]ПОНТОННЫЙ  Нояб.'!AB26:AC26,'[12]ПОНТОННЫЙ  Дек.'!AB26:AC26)</f>
        <v>0</v>
      </c>
      <c r="AD27" s="55">
        <v>2</v>
      </c>
      <c r="AE27" s="53">
        <f>SUM('[1]ПОНТОННЫЙ Янв.'!AD26:AE26,'[2]ПОНТОННЫЙ Февр.'!AD26:AE26,'[3]ПОНТОННЫЙ Март'!AD26:AE26,'[4]ПОНТОННЫЙ  Апр.'!AD26:AE26,'[5]ПОНТОННЫЙ Май'!AD26:AE26,'[6]ПОНТОННЫЙ Июнь'!AD26:AE26,'[7]ПОНТОННЫЙ  Июль'!AD26:AE26,'[8]ПОНТОННЫЙ  Авг.'!AD26:AE26,'[9]ПОНТОННЫЙ  Сент.'!AD26:AE26,'[10]ПОНТОННЫЙ  Окт.'!AD26:AE26,'[11]ПОНТОННЫЙ  Нояб.'!AD26:AE26,'[12]ПОНТОННЫЙ  Дек.'!AD26:AE26)</f>
        <v>0</v>
      </c>
      <c r="AF27" s="47"/>
      <c r="AG27" s="53">
        <f>SUM('[1]ПОНТОННЫЙ Янв.'!AF26:AG26,'[2]ПОНТОННЫЙ Февр.'!AF26:AG26,'[3]ПОНТОННЫЙ Март'!AF26:AG26,'[4]ПОНТОННЫЙ  Апр.'!AF26:AG26,'[5]ПОНТОННЫЙ Май'!AF26:AG26,'[6]ПОНТОННЫЙ Июнь'!AF26:AG26,'[7]ПОНТОННЫЙ  Июль'!AF26:AG26,'[8]ПОНТОННЫЙ  Авг.'!AF26:AG26,'[9]ПОНТОННЫЙ  Сент.'!AF26:AG26,'[10]ПОНТОННЫЙ  Окт.'!AF26:AG26,'[11]ПОНТОННЫЙ  Нояб.'!AF26:AG26,'[12]ПОНТОННЫЙ  Дек.'!AF26:AG26)</f>
        <v>0</v>
      </c>
      <c r="AH27" s="47"/>
      <c r="AI27" s="53">
        <f>SUM('[1]ПОНТОННЫЙ Янв.'!AH26:AI26,'[2]ПОНТОННЫЙ Февр.'!AH26:AI26,'[3]ПОНТОННЫЙ Март'!AH26:AI26,'[4]ПОНТОННЫЙ  Апр.'!AH26:AI26,'[5]ПОНТОННЫЙ Май'!AH26:AI26,'[6]ПОНТОННЫЙ Июнь'!AH26:AI26,'[7]ПОНТОННЫЙ  Июль'!AH26:AI26,'[8]ПОНТОННЫЙ  Авг.'!AH26:AI26,'[9]ПОНТОННЫЙ  Сент.'!AH26:AI26,'[10]ПОНТОННЫЙ  Окт.'!AH26:AI26,'[11]ПОНТОННЫЙ  Нояб.'!AH26:AI26,'[12]ПОНТОННЫЙ  Дек.'!AH26:AI26)</f>
        <v>1.758</v>
      </c>
      <c r="AJ27" s="47"/>
      <c r="AK27" s="53">
        <f>SUM('[1]ПОНТОННЫЙ Янв.'!AJ26:AK26,'[2]ПОНТОННЫЙ Февр.'!AJ26:AK26,'[3]ПОНТОННЫЙ Март'!AJ26:AK26,'[4]ПОНТОННЫЙ  Апр.'!AJ26:AK26,'[5]ПОНТОННЫЙ Май'!AJ26:AK26,'[6]ПОНТОННЫЙ Июнь'!AJ26:AK26,'[7]ПОНТОННЫЙ  Июль'!AJ26:AK26,'[8]ПОНТОННЫЙ  Авг.'!AJ26:AK26,'[9]ПОНТОННЫЙ  Сент.'!AJ26:AK26,'[10]ПОНТОННЫЙ  Окт.'!AJ26:AK26,'[11]ПОНТОННЫЙ  Нояб.'!AJ26:AK26,'[12]ПОНТОННЫЙ  Дек.'!AJ26:AK26)</f>
        <v>0</v>
      </c>
      <c r="AL27" s="47"/>
      <c r="AM27" s="53">
        <f>SUM('[1]ПОНТОННЫЙ Янв.'!AL26:AM26,'[2]ПОНТОННЫЙ Февр.'!AL26:AM26,'[3]ПОНТОННЫЙ Март'!AL26:AM26,'[4]ПОНТОННЫЙ  Апр.'!AL26:AM26,'[5]ПОНТОННЫЙ Май'!AL26:AM26,'[6]ПОНТОННЫЙ Июнь'!AL26:AM26,'[7]ПОНТОННЫЙ  Июль'!AL26:AM26,'[8]ПОНТОННЫЙ  Авг.'!AL26:AM26,'[9]ПОНТОННЫЙ  Сент.'!AL26:AM26,'[10]ПОНТОННЫЙ  Окт.'!AL26:AM26,'[11]ПОНТОННЫЙ  Нояб.'!AL26:AM26,'[12]ПОНТОННЫЙ  Дек.'!AL26:AM26)</f>
        <v>0</v>
      </c>
      <c r="AN27" s="47"/>
      <c r="AO27" s="53">
        <f>SUM('[1]ПОНТОННЫЙ Янв.'!AN26:AO26,'[2]ПОНТОННЫЙ Февр.'!AN26:AO26,'[3]ПОНТОННЫЙ Март'!AN26:AO26,'[4]ПОНТОННЫЙ  Апр.'!AN26:AO26,'[5]ПОНТОННЫЙ Май'!AN26:AO26,'[6]ПОНТОННЫЙ Июнь'!AN26:AO26,'[7]ПОНТОННЫЙ  Июль'!AN26:AO26,'[8]ПОНТОННЫЙ  Авг.'!AN26:AO26,'[9]ПОНТОННЫЙ  Сент.'!AN26:AO26,'[10]ПОНТОННЫЙ  Окт.'!AN26:AO26,'[11]ПОНТОННЫЙ  Нояб.'!AN26:AO26,'[12]ПОНТОННЫЙ  Дек.'!AN26:AO26)</f>
        <v>0</v>
      </c>
      <c r="AP27" s="47"/>
      <c r="AQ27" s="53">
        <f>SUM('[1]ПОНТОННЫЙ Янв.'!AP26:AQ26,'[2]ПОНТОННЫЙ Февр.'!AP26:AQ26,'[3]ПОНТОННЫЙ Март'!AP26:AQ26,'[4]ПОНТОННЫЙ  Апр.'!AP26:AQ26,'[5]ПОНТОННЫЙ Май'!AP26:AQ26,'[6]ПОНТОННЫЙ Июнь'!AP26:AQ26,'[7]ПОНТОННЫЙ  Июль'!AP26:AQ26,'[8]ПОНТОННЫЙ  Авг.'!AP26:AQ26,'[9]ПОНТОННЫЙ  Сент.'!AP26:AQ26,'[10]ПОНТОННЫЙ  Окт.'!AP26:AQ26,'[11]ПОНТОННЫЙ  Нояб.'!AP26:AQ26,'[12]ПОНТОННЫЙ  Дек.'!AP26:AQ26)</f>
        <v>0</v>
      </c>
      <c r="AR27" s="47"/>
      <c r="AS27" s="53">
        <f>SUM('[1]ПОНТОННЫЙ Янв.'!AR26:AS26,'[2]ПОНТОННЫЙ Февр.'!AR26:AS26,'[3]ПОНТОННЫЙ Март'!AR26:AS26,'[4]ПОНТОННЫЙ  Апр.'!AR26:AS26,'[5]ПОНТОННЫЙ Май'!AR26:AS26,'[6]ПОНТОННЫЙ Июнь'!AR26:AS26,'[7]ПОНТОННЫЙ  Июль'!AR26:AS26,'[8]ПОНТОННЫЙ  Авг.'!AR26:AS26,'[9]ПОНТОННЫЙ  Сент.'!AR26:AS26,'[10]ПОНТОННЫЙ  Окт.'!AR26:AS26,'[11]ПОНТОННЫЙ  Нояб.'!AR26:AS26,'[12]ПОНТОННЫЙ  Дек.'!AR26:AS26)</f>
        <v>0</v>
      </c>
      <c r="AT27" s="47"/>
      <c r="AU27" s="53">
        <f>SUM('[1]ПОНТОННЫЙ Янв.'!AT26:AU26,'[2]ПОНТОННЫЙ Февр.'!AT26:AU26,'[3]ПОНТОННЫЙ Март'!AT26:AU26,'[4]ПОНТОННЫЙ  Апр.'!AT26:AU26,'[5]ПОНТОННЫЙ Май'!AT26:AU26,'[6]ПОНТОННЫЙ Июнь'!AT26:AU26,'[7]ПОНТОННЫЙ  Июль'!AT26:AU26,'[8]ПОНТОННЫЙ  Авг.'!AT26:AU26,'[9]ПОНТОННЫЙ  Сент.'!AT26:AU26,'[10]ПОНТОННЫЙ  Окт.'!AT26:AU26,'[11]ПОНТОННЫЙ  Нояб.'!AT26:AU26,'[12]ПОНТОННЫЙ  Дек.'!AT26:AU26)</f>
        <v>0</v>
      </c>
      <c r="AV27" s="47"/>
      <c r="AW27" s="53">
        <f>SUM('[1]ПОНТОННЫЙ Янв.'!AV26:AW26,'[2]ПОНТОННЫЙ Февр.'!AV26:AW26,'[3]ПОНТОННЫЙ Март'!AV26:AW26,'[4]ПОНТОННЫЙ  Апр.'!AV26:AW26,'[5]ПОНТОННЫЙ Май'!AV26:AW26,'[6]ПОНТОННЫЙ Июнь'!AV26:AW26,'[7]ПОНТОННЫЙ  Июль'!AV26:AW26,'[8]ПОНТОННЫЙ  Авг.'!AV26:AW26,'[9]ПОНТОННЫЙ  Сент.'!AV26:AW26,'[10]ПОНТОННЫЙ  Окт.'!AV26:AW26,'[11]ПОНТОННЫЙ  Нояб.'!AV26:AW26,'[12]ПОНТОННЫЙ  Дек.'!AV26:AW26)</f>
        <v>0</v>
      </c>
      <c r="AX27" s="47"/>
      <c r="AY27" s="53">
        <f>SUM('[1]ПОНТОННЫЙ Янв.'!AX26:AY26,'[2]ПОНТОННЫЙ Февр.'!AX26:AY26,'[3]ПОНТОННЫЙ Март'!AX26:AY26,'[4]ПОНТОННЫЙ  Апр.'!AX26:AY26,'[5]ПОНТОННЫЙ Май'!AX26:AY26,'[6]ПОНТОННЫЙ Июнь'!AX26:AY26,'[7]ПОНТОННЫЙ  Июль'!AX26:AY26,'[8]ПОНТОННЫЙ  Авг.'!AX26:AY26,'[9]ПОНТОННЫЙ  Сент.'!AX26:AY26,'[10]ПОНТОННЫЙ  Окт.'!AX26:AY26,'[11]ПОНТОННЫЙ  Нояб.'!AX26:AY26,'[12]ПОНТОННЫЙ  Дек.'!AX26:AY26)</f>
        <v>0</v>
      </c>
      <c r="AZ27" s="47"/>
      <c r="BA27" s="53">
        <f>SUM('[1]ПОНТОННЫЙ Янв.'!AZ26:BA26,'[2]ПОНТОННЫЙ Февр.'!AZ26:BA26,'[3]ПОНТОННЫЙ Март'!AZ26:BA26,'[4]ПОНТОННЫЙ  Апр.'!AZ26:BA26,'[5]ПОНТОННЫЙ Май'!AZ26:BA26,'[6]ПОНТОННЫЙ Июнь'!AZ26:BA26,'[7]ПОНТОННЫЙ  Июль'!AZ26:BA26,'[8]ПОНТОННЫЙ  Авг.'!AZ26:BA26,'[9]ПОНТОННЫЙ  Сент.'!AZ26:BA26,'[10]ПОНТОННЫЙ  Окт.'!AZ26:BA26,'[11]ПОНТОННЫЙ  Нояб.'!AZ26:BA26,'[12]ПОНТОННЫЙ  Дек.'!AZ26:BA26)</f>
        <v>0</v>
      </c>
      <c r="BB27" s="47"/>
      <c r="BC27" s="53">
        <f>SUM('[1]ПОНТОННЫЙ Янв.'!BB26:BC26,'[2]ПОНТОННЫЙ Февр.'!BB26:BC26,'[3]ПОНТОННЫЙ Март'!BB26:BC26,'[4]ПОНТОННЫЙ  Апр.'!BB26:BC26,'[5]ПОНТОННЫЙ Май'!BB26:BC26,'[6]ПОНТОННЫЙ Июнь'!BB26:BC26,'[7]ПОНТОННЫЙ  Июль'!BB26:BC26,'[8]ПОНТОННЫЙ  Авг.'!BB26:BC26,'[9]ПОНТОННЫЙ  Сент.'!BB26:BC26,'[10]ПОНТОННЫЙ  Окт.'!BB26:BC26,'[11]ПОНТОННЫЙ  Нояб.'!BB26:BC26,'[12]ПОНТОННЫЙ  Дек.'!BB26:BC26)</f>
        <v>0</v>
      </c>
      <c r="BD27" s="47"/>
      <c r="BE27" s="53">
        <f>SUM('[1]ПОНТОННЫЙ Янв.'!BD26:BE26,'[2]ПОНТОННЫЙ Февр.'!BD26:BE26,'[3]ПОНТОННЫЙ Март'!BD26:BE26,'[4]ПОНТОННЫЙ  Апр.'!BD26:BE26,'[5]ПОНТОННЫЙ Май'!BD26:BE26,'[6]ПОНТОННЫЙ Июнь'!BD26:BE26,'[7]ПОНТОННЫЙ  Июль'!BD26:BE26,'[8]ПОНТОННЫЙ  Авг.'!BD26:BE26,'[9]ПОНТОННЫЙ  Сент.'!BD26:BE26,'[10]ПОНТОННЫЙ  Окт.'!BD26:BE26,'[11]ПОНТОННЫЙ  Нояб.'!BD26:BE26,'[12]ПОНТОННЫЙ  Дек.'!BD26:BE26)</f>
        <v>0</v>
      </c>
      <c r="BF27" s="47"/>
      <c r="BG27" s="53">
        <f>SUM('[1]ПОНТОННЫЙ Янв.'!BF26:BG26,'[2]ПОНТОННЫЙ Февр.'!BF26:BG26,'[3]ПОНТОННЫЙ Март'!BF26:BG26,'[4]ПОНТОННЫЙ  Апр.'!BF26:BG26,'[5]ПОНТОННЫЙ Май'!BF26:BG26,'[6]ПОНТОННЫЙ Июнь'!BF26:BG26,'[7]ПОНТОННЫЙ  Июль'!BF26:BG26,'[8]ПОНТОННЫЙ  Авг.'!BF26:BG26,'[9]ПОНТОННЫЙ  Сент.'!BF26:BG26,'[10]ПОНТОННЫЙ  Окт.'!BF26:BG26,'[11]ПОНТОННЫЙ  Нояб.'!BF26:BG26,'[12]ПОНТОННЫЙ  Дек.'!BF26:BG26)</f>
        <v>0</v>
      </c>
      <c r="BH27" s="47"/>
      <c r="BI27" s="53">
        <f>SUM('[1]ПОНТОННЫЙ Янв.'!BH26:BI26,'[2]ПОНТОННЫЙ Февр.'!BH26:BI26,'[3]ПОНТОННЫЙ Март'!BH26:BI26,'[4]ПОНТОННЫЙ  Апр.'!BH26:BI26,'[5]ПОНТОННЫЙ Май'!BH26:BI26,'[6]ПОНТОННЫЙ Июнь'!BH26:BI26,'[7]ПОНТОННЫЙ  Июль'!BH26:BI26,'[8]ПОНТОННЫЙ  Авг.'!BH26:BI26,'[9]ПОНТОННЫЙ  Сент.'!BH26:BI26,'[10]ПОНТОННЫЙ  Окт.'!BH26:BI26,'[11]ПОНТОННЫЙ  Нояб.'!BH26:BI26,'[12]ПОНТОННЫЙ  Дек.'!BH26:BI26)</f>
        <v>0</v>
      </c>
      <c r="BJ27" s="47"/>
      <c r="BK27" s="53">
        <f>SUM('[1]ПОНТОННЫЙ Янв.'!BJ26:BK26,'[2]ПОНТОННЫЙ Февр.'!BJ26:BK26,'[3]ПОНТОННЫЙ Март'!BJ26:BK26,'[4]ПОНТОННЫЙ  Апр.'!BJ26:BK26,'[5]ПОНТОННЫЙ Май'!BJ26:BK26,'[6]ПОНТОННЫЙ Июнь'!BJ26:BK26,'[7]ПОНТОННЫЙ  Июль'!BJ26:BK26,'[8]ПОНТОННЫЙ  Авг.'!BJ26:BK26,'[9]ПОНТОННЫЙ  Сент.'!BJ26:BK26,'[10]ПОНТОННЫЙ  Окт.'!BJ26:BK26,'[11]ПОНТОННЫЙ  Нояб.'!BJ26:BK26,'[12]ПОНТОННЫЙ  Дек.'!BJ26:BK26)</f>
        <v>0</v>
      </c>
      <c r="BL27" s="47"/>
      <c r="BM27" s="53">
        <f>SUM('[1]ПОНТОННЫЙ Янв.'!BL26:BM26,'[2]ПОНТОННЫЙ Февр.'!BL26:BM26,'[3]ПОНТОННЫЙ Март'!BL26:BM26,'[4]ПОНТОННЫЙ  Апр.'!BL26:BM26,'[5]ПОНТОННЫЙ Май'!BL26:BM26,'[6]ПОНТОННЫЙ Июнь'!BL26:BM26,'[7]ПОНТОННЫЙ  Июль'!BL26:BM26,'[8]ПОНТОННЫЙ  Авг.'!BL26:BM26,'[9]ПОНТОННЫЙ  Сент.'!BL26:BM26,'[10]ПОНТОННЫЙ  Окт.'!BL26:BM26,'[11]ПОНТОННЫЙ  Нояб.'!BL26:BM26,'[12]ПОНТОННЫЙ  Дек.'!BL26:BM26)</f>
        <v>0</v>
      </c>
      <c r="BN27" s="47"/>
      <c r="BO27" s="53">
        <f>SUM('[1]ПОНТОННЫЙ Янв.'!BN26:BO26,'[2]ПОНТОННЫЙ Февр.'!BN26:BO26,'[3]ПОНТОННЫЙ Март'!BN26:BO26,'[4]ПОНТОННЫЙ  Апр.'!BN26:BO26,'[5]ПОНТОННЫЙ Май'!BN26:BO26,'[6]ПОНТОННЫЙ Июнь'!BN26:BO26,'[7]ПОНТОННЫЙ  Июль'!BN26:BO26,'[8]ПОНТОННЫЙ  Авг.'!BN26:BO26,'[9]ПОНТОННЫЙ  Сент.'!BN26:BO26,'[10]ПОНТОННЫЙ  Окт.'!BN26:BO26,'[11]ПОНТОННЫЙ  Нояб.'!BN26:BO26,'[12]ПОНТОННЫЙ  Дек.'!BN26:BO26)</f>
        <v>0</v>
      </c>
      <c r="BP27" s="47"/>
      <c r="BQ27" s="53">
        <f>SUM('[1]ПОНТОННЫЙ Янв.'!BP26:BQ26,'[2]ПОНТОННЫЙ Февр.'!BP26:BQ26,'[3]ПОНТОННЫЙ Март'!BP26:BQ26,'[4]ПОНТОННЫЙ  Апр.'!BP26:BQ26,'[5]ПОНТОННЫЙ Май'!BP26:BQ26,'[6]ПОНТОННЫЙ Июнь'!BP26:BQ26,'[7]ПОНТОННЫЙ  Июль'!BP26:BQ26,'[8]ПОНТОННЫЙ  Авг.'!BP26:BQ26,'[9]ПОНТОННЫЙ  Сент.'!BP26:BQ26,'[10]ПОНТОННЫЙ  Окт.'!BP26:BQ26,'[11]ПОНТОННЫЙ  Нояб.'!BP26:BQ26,'[12]ПОНТОННЫЙ  Дек.'!BP26:BQ26)</f>
        <v>26.265000000000001</v>
      </c>
      <c r="BR27" s="47"/>
      <c r="BS27" s="53">
        <f>SUM('[1]ПОНТОННЫЙ Янв.'!BR26:BS26,'[2]ПОНТОННЫЙ Февр.'!BR26:BS26,'[3]ПОНТОННЫЙ Март'!BR26:BS26,'[4]ПОНТОННЫЙ  Апр.'!BR26:BS26,'[5]ПОНТОННЫЙ Май'!BR26:BS26,'[6]ПОНТОННЫЙ Июнь'!BR26:BS26,'[7]ПОНТОННЫЙ  Июль'!BR26:BS26,'[8]ПОНТОННЫЙ  Авг.'!BR26:BS26,'[9]ПОНТОННЫЙ  Сент.'!BR26:BS26,'[10]ПОНТОННЫЙ  Окт.'!BR26:BS26,'[11]ПОНТОННЫЙ  Нояб.'!BR26:BS26,'[12]ПОНТОННЫЙ  Дек.'!BR26:BS26)</f>
        <v>0</v>
      </c>
      <c r="BT27" s="47"/>
      <c r="BU27" s="53">
        <f>SUM('[1]ПОНТОННЫЙ Янв.'!BT26:BU26,'[2]ПОНТОННЫЙ Февр.'!BT26:BU26,'[3]ПОНТОННЫЙ Март'!BT26:BU26,'[4]ПОНТОННЫЙ  Апр.'!BT26:BU26,'[5]ПОНТОННЫЙ Май'!BT26:BU26,'[6]ПОНТОННЫЙ Июнь'!BT26:BU26,'[7]ПОНТОННЫЙ  Июль'!BT26:BU26,'[8]ПОНТОННЫЙ  Авг.'!BT26:BU26,'[9]ПОНТОННЫЙ  Сент.'!BT26:BU26,'[10]ПОНТОННЫЙ  Окт.'!BT26:BU26,'[11]ПОНТОННЫЙ  Нояб.'!BT26:BU26,'[12]ПОНТОННЫЙ  Дек.'!BT26:BU26)</f>
        <v>0</v>
      </c>
      <c r="BV27" s="47"/>
      <c r="BW27" s="53">
        <f>SUM('[1]ПОНТОННЫЙ Янв.'!BV26:BW26,'[2]ПОНТОННЫЙ Февр.'!BV26:BW26,'[3]ПОНТОННЫЙ Март'!BV26:BW26,'[4]ПОНТОННЫЙ  Апр.'!BV26:BW26,'[5]ПОНТОННЫЙ Май'!BV26:BW26,'[6]ПОНТОННЫЙ Июнь'!BV26:BW26,'[7]ПОНТОННЫЙ  Июль'!BV26:BW26,'[8]ПОНТОННЫЙ  Авг.'!BV26:BW26,'[9]ПОНТОННЫЙ  Сент.'!BV26:BW26,'[10]ПОНТОННЫЙ  Окт.'!BV26:BW26,'[11]ПОНТОННЫЙ  Нояб.'!BV26:BW26,'[12]ПОНТОННЫЙ  Дек.'!BV26:BW26)</f>
        <v>0</v>
      </c>
      <c r="BX27" s="47"/>
      <c r="BY27" s="53">
        <f>SUM('[1]ПОНТОННЫЙ Янв.'!BX26:BY26,'[2]ПОНТОННЫЙ Февр.'!BX26:BY26,'[3]ПОНТОННЫЙ Март'!BX26:BY26,'[4]ПОНТОННЫЙ  Апр.'!BX26:BY26,'[5]ПОНТОННЫЙ Май'!BX26:BY26,'[6]ПОНТОННЫЙ Июнь'!BX26:BY26,'[7]ПОНТОННЫЙ  Июль'!BX26:BY26,'[8]ПОНТОННЫЙ  Авг.'!BX26:BY26,'[9]ПОНТОННЫЙ  Сент.'!BX26:BY26,'[10]ПОНТОННЫЙ  Окт.'!BX26:BY26,'[11]ПОНТОННЫЙ  Нояб.'!BX26:BY26,'[12]ПОНТОННЫЙ  Дек.'!BX26:BY26)</f>
        <v>0</v>
      </c>
      <c r="BZ27" s="47"/>
      <c r="CA27" s="53">
        <f>SUM('[1]ПОНТОННЫЙ Янв.'!BZ26:CA26,'[2]ПОНТОННЫЙ Февр.'!BZ26:CA26,'[3]ПОНТОННЫЙ Март'!BZ26:CA26,'[4]ПОНТОННЫЙ  Апр.'!BZ26:CA26,'[5]ПОНТОННЫЙ Май'!BZ26:CA26,'[6]ПОНТОННЫЙ Июнь'!BZ26:CA26,'[7]ПОНТОННЫЙ  Июль'!BZ26:CA26,'[8]ПОНТОННЫЙ  Авг.'!BZ26:CA26,'[9]ПОНТОННЫЙ  Сент.'!BZ26:CA26,'[10]ПОНТОННЫЙ  Окт.'!BZ26:CA26,'[11]ПОНТОННЫЙ  Нояб.'!BZ26:CA26,'[12]ПОНТОННЫЙ  Дек.'!BZ26:CA26)</f>
        <v>0</v>
      </c>
      <c r="CB27" s="47"/>
      <c r="CC27" s="53">
        <f>SUM('[1]ПОНТОННЫЙ Янв.'!CB26:CC26,'[2]ПОНТОННЫЙ Февр.'!CB26:CC26,'[3]ПОНТОННЫЙ Март'!CB26:CC26,'[4]ПОНТОННЫЙ  Апр.'!CB26:CC26,'[5]ПОНТОННЫЙ Май'!CB26:CC26,'[6]ПОНТОННЫЙ Июнь'!CB26:CC26,'[7]ПОНТОННЫЙ  Июль'!CB26:CC26,'[8]ПОНТОННЫЙ  Авг.'!CB26:CC26,'[9]ПОНТОННЫЙ  Сент.'!CB26:CC26,'[10]ПОНТОННЫЙ  Окт.'!CB26:CC26,'[11]ПОНТОННЫЙ  Нояб.'!CB26:CC26,'[12]ПОНТОННЫЙ  Дек.'!CB26:CC26)</f>
        <v>0</v>
      </c>
      <c r="CD27" s="47"/>
      <c r="CE27" s="53">
        <f>SUM('[1]ПОНТОННЫЙ Янв.'!CD26:CE26,'[2]ПОНТОННЫЙ Февр.'!CD26:CE26,'[3]ПОНТОННЫЙ Март'!CD26:CE26,'[4]ПОНТОННЫЙ  Апр.'!CD26:CE26,'[5]ПОНТОННЫЙ Май'!CD26:CE26,'[6]ПОНТОННЫЙ Июнь'!CD26:CE26,'[7]ПОНТОННЫЙ  Июль'!CD26:CE26,'[8]ПОНТОННЫЙ  Авг.'!CD26:CE26,'[9]ПОНТОННЫЙ  Сент.'!CD26:CE26,'[10]ПОНТОННЫЙ  Окт.'!CD26:CE26,'[11]ПОНТОННЫЙ  Нояб.'!CD26:CE26,'[12]ПОНТОННЫЙ  Дек.'!CD26:CE26)</f>
        <v>0</v>
      </c>
      <c r="CF27" s="47"/>
      <c r="CG27" s="53">
        <f>SUM('[1]ПОНТОННЫЙ Янв.'!CF26:CG26,'[2]ПОНТОННЫЙ Февр.'!CF26:CG26,'[3]ПОНТОННЫЙ Март'!CF26:CG26,'[4]ПОНТОННЫЙ  Апр.'!CF26:CG26,'[5]ПОНТОННЫЙ Май'!CF26:CG26,'[6]ПОНТОННЫЙ Июнь'!CF26:CG26,'[7]ПОНТОННЫЙ  Июль'!CF26:CG26,'[8]ПОНТОННЫЙ  Авг.'!CF26:CG26,'[9]ПОНТОННЫЙ  Сент.'!CF26:CG26,'[10]ПОНТОННЫЙ  Окт.'!CF26:CG26,'[11]ПОНТОННЫЙ  Нояб.'!CF26:CG26,'[12]ПОНТОННЫЙ  Дек.'!CF26:CG26)</f>
        <v>0</v>
      </c>
      <c r="CH27" s="47"/>
      <c r="CI27" s="53">
        <f>SUM('[1]ПОНТОННЫЙ Янв.'!CH26:CI26,'[2]ПОНТОННЫЙ Февр.'!CH26:CI26,'[3]ПОНТОННЫЙ Март'!CH26:CI26,'[4]ПОНТОННЫЙ  Апр.'!CH26:CI26,'[5]ПОНТОННЫЙ Май'!CH26:CI26,'[6]ПОНТОННЫЙ Июнь'!CH26:CI26,'[7]ПОНТОННЫЙ  Июль'!CH26:CI26,'[8]ПОНТОННЫЙ  Авг.'!CH26:CI26,'[9]ПОНТОННЫЙ  Сент.'!CH26:CI26,'[10]ПОНТОННЫЙ  Окт.'!CH26:CI26,'[11]ПОНТОННЫЙ  Нояб.'!CH26:CI26,'[12]ПОНТОННЫЙ  Дек.'!CH26:CI26)</f>
        <v>0</v>
      </c>
      <c r="CJ27" s="55">
        <v>1</v>
      </c>
      <c r="CK27" s="53">
        <f>SUM('[1]ПОНТОННЫЙ Янв.'!CJ26:CK26,'[2]ПОНТОННЫЙ Февр.'!CJ26:CK26,'[3]ПОНТОННЫЙ Март'!CJ26:CK26,'[4]ПОНТОННЫЙ  Апр.'!CJ26:CK26,'[5]ПОНТОННЫЙ Май'!CJ26:CK26,'[6]ПОНТОННЫЙ Июнь'!CJ26:CK26,'[7]ПОНТОННЫЙ  Июль'!CJ26:CK26,'[8]ПОНТОННЫЙ  Авг.'!CJ26:CK26,'[9]ПОНТОННЫЙ  Сент.'!CJ26:CK26,'[10]ПОНТОННЫЙ  Окт.'!CJ26:CK26,'[11]ПОНТОННЫЙ  Нояб.'!CJ26:CK26,'[12]ПОНТОННЫЙ  Дек.'!CJ26:CK26)</f>
        <v>0</v>
      </c>
      <c r="CL27" s="47"/>
      <c r="CM27" s="53">
        <f>SUM('[1]ПОНТОННЫЙ Янв.'!CL26:CM26,'[2]ПОНТОННЫЙ Февр.'!CL26:CM26,'[3]ПОНТОННЫЙ Март'!CL26:CM26,'[4]ПОНТОННЫЙ  Апр.'!CL26:CM26,'[5]ПОНТОННЫЙ Май'!CL26:CM26,'[6]ПОНТОННЫЙ Июнь'!CL26:CM26,'[7]ПОНТОННЫЙ  Июль'!CL26:CM26,'[8]ПОНТОННЫЙ  Авг.'!CL26:CM26,'[9]ПОНТОННЫЙ  Сент.'!CL26:CM26,'[10]ПОНТОННЫЙ  Окт.'!CL26:CM26,'[11]ПОНТОННЫЙ  Нояб.'!CL26:CM26,'[12]ПОНТОННЫЙ  Дек.'!CL26:CM26)</f>
        <v>0</v>
      </c>
      <c r="CN27" s="47"/>
      <c r="CO27" s="53">
        <f>SUM('[1]ПОНТОННЫЙ Янв.'!CN26:CO26,'[2]ПОНТОННЫЙ Февр.'!CN26:CO26,'[3]ПОНТОННЫЙ Март'!CN26:CO26,'[4]ПОНТОННЫЙ  Апр.'!CN26:CO26,'[5]ПОНТОННЫЙ Май'!CN26:CO26,'[6]ПОНТОННЫЙ Июнь'!CN26:CO26,'[7]ПОНТОННЫЙ  Июль'!CN26:CO26,'[8]ПОНТОННЫЙ  Авг.'!CN26:CO26,'[9]ПОНТОННЫЙ  Сент.'!CN26:CO26,'[10]ПОНТОННЫЙ  Окт.'!CN26:CO26,'[11]ПОНТОННЫЙ  Нояб.'!CN26:CO26,'[12]ПОНТОННЫЙ  Дек.'!CN26:CO26)</f>
        <v>0</v>
      </c>
      <c r="CQ27" s="93"/>
    </row>
    <row r="28" spans="1:95" ht="15.95" customHeight="1" x14ac:dyDescent="0.25">
      <c r="A28" s="198" t="s">
        <v>27</v>
      </c>
      <c r="B28" s="233" t="s">
        <v>15</v>
      </c>
      <c r="C28" s="24" t="s">
        <v>10</v>
      </c>
      <c r="D28" s="47"/>
      <c r="E28" s="53">
        <f>SUM('[1]ПОНТОННЫЙ Янв.'!D27:E27,'[2]ПОНТОННЫЙ Февр.'!D27:E27,'[3]ПОНТОННЫЙ Март'!D27:E27,'[4]ПОНТОННЫЙ  Апр.'!D27:E27,'[5]ПОНТОННЫЙ Май'!D27:E27,'[6]ПОНТОННЫЙ Июнь'!D27:E27,'[7]ПОНТОННЫЙ  Июль'!D27:E27,'[8]ПОНТОННЫЙ  Авг.'!D27:E27,'[9]ПОНТОННЫЙ  Сент.'!D27:E27,'[10]ПОНТОННЫЙ  Окт.'!D27:E27,'[11]ПОНТОННЫЙ  Нояб.'!D27:E27,'[12]ПОНТОННЫЙ  Дек.'!D27:E27)</f>
        <v>0</v>
      </c>
      <c r="F28" s="47"/>
      <c r="G28" s="53">
        <f>SUM('[1]ПОНТОННЫЙ Янв.'!F27:G27,'[2]ПОНТОННЫЙ Февр.'!F27:G27,'[3]ПОНТОННЫЙ Март'!F27:G27,'[4]ПОНТОННЫЙ  Апр.'!F27:G27,'[5]ПОНТОННЫЙ Май'!F27:G27,'[6]ПОНТОННЫЙ Июнь'!F27:G27,'[7]ПОНТОННЫЙ  Июль'!F27:G27,'[8]ПОНТОННЫЙ  Авг.'!F27:G27,'[9]ПОНТОННЫЙ  Сент.'!F27:G27,'[10]ПОНТОННЫЙ  Окт.'!F27:G27,'[11]ПОНТОННЫЙ  Нояб.'!F27:G27,'[12]ПОНТОННЫЙ  Дек.'!F27:G27)</f>
        <v>0</v>
      </c>
      <c r="H28" s="47"/>
      <c r="I28" s="53">
        <f>SUM('[1]ПОНТОННЫЙ Янв.'!H27:I27,'[2]ПОНТОННЫЙ Февр.'!H27:I27,'[3]ПОНТОННЫЙ Март'!H27:I27,'[4]ПОНТОННЫЙ  Апр.'!H27:I27,'[5]ПОНТОННЫЙ Май'!H27:I27,'[6]ПОНТОННЫЙ Июнь'!H27:I27,'[7]ПОНТОННЫЙ  Июль'!H27:I27,'[8]ПОНТОННЫЙ  Авг.'!H27:I27,'[9]ПОНТОННЫЙ  Сент.'!H27:I27,'[10]ПОНТОННЫЙ  Окт.'!H27:I27,'[11]ПОНТОННЫЙ  Нояб.'!H27:I27,'[12]ПОНТОННЫЙ  Дек.'!H27:I27)</f>
        <v>0</v>
      </c>
      <c r="J28" s="47"/>
      <c r="K28" s="53">
        <f>SUM('[1]ПОНТОННЫЙ Янв.'!J27:K27,'[2]ПОНТОННЫЙ Февр.'!J27:K27,'[3]ПОНТОННЫЙ Март'!J27:K27,'[4]ПОНТОННЫЙ  Апр.'!J27:K27,'[5]ПОНТОННЫЙ Май'!J27:K27,'[6]ПОНТОННЫЙ Июнь'!J27:K27,'[7]ПОНТОННЫЙ  Июль'!J27:K27,'[8]ПОНТОННЫЙ  Авг.'!J27:K27,'[9]ПОНТОННЫЙ  Сент.'!J27:K27,'[10]ПОНТОННЫЙ  Окт.'!J27:K27,'[11]ПОНТОННЫЙ  Нояб.'!J27:K27,'[12]ПОНТОННЫЙ  Дек.'!J27:K27)</f>
        <v>0</v>
      </c>
      <c r="L28" s="47"/>
      <c r="M28" s="53">
        <f>SUM('[1]ПОНТОННЫЙ Янв.'!L27:M27,'[2]ПОНТОННЫЙ Февр.'!L27:M27,'[3]ПОНТОННЫЙ Март'!L27:M27,'[4]ПОНТОННЫЙ  Апр.'!L27:M27,'[5]ПОНТОННЫЙ Май'!L27:M27,'[6]ПОНТОННЫЙ Июнь'!L27:M27,'[7]ПОНТОННЫЙ  Июль'!L27:M27,'[8]ПОНТОННЫЙ  Авг.'!L27:M27,'[9]ПОНТОННЫЙ  Сент.'!L27:M27,'[10]ПОНТОННЫЙ  Окт.'!L27:M27,'[11]ПОНТОННЫЙ  Нояб.'!L27:M27,'[12]ПОНТОННЫЙ  Дек.'!L27:M27)</f>
        <v>0</v>
      </c>
      <c r="N28" s="47"/>
      <c r="O28" s="53">
        <f>SUM('[1]ПОНТОННЫЙ Янв.'!N27:O27,'[2]ПОНТОННЫЙ Февр.'!N27:O27,'[3]ПОНТОННЫЙ Март'!N27:O27,'[4]ПОНТОННЫЙ  Апр.'!N27:O27,'[5]ПОНТОННЫЙ Май'!N27:O27,'[6]ПОНТОННЫЙ Июнь'!N27:O27,'[7]ПОНТОННЫЙ  Июль'!N27:O27,'[8]ПОНТОННЫЙ  Авг.'!N27:O27,'[9]ПОНТОННЫЙ  Сент.'!N27:O27,'[10]ПОНТОННЫЙ  Окт.'!N27:O27,'[11]ПОНТОННЫЙ  Нояб.'!N27:O27,'[12]ПОНТОННЫЙ  Дек.'!N27:O27)</f>
        <v>0</v>
      </c>
      <c r="P28" s="47"/>
      <c r="Q28" s="53">
        <f>SUM('[1]ПОНТОННЫЙ Янв.'!P27:Q27,'[2]ПОНТОННЫЙ Февр.'!P27:Q27,'[3]ПОНТОННЫЙ Март'!P27:Q27,'[4]ПОНТОННЫЙ  Апр.'!P27:Q27,'[5]ПОНТОННЫЙ Май'!P27:Q27,'[6]ПОНТОННЫЙ Июнь'!P27:Q27,'[7]ПОНТОННЫЙ  Июль'!P27:Q27,'[8]ПОНТОННЫЙ  Авг.'!P27:Q27,'[9]ПОНТОННЫЙ  Сент.'!P27:Q27,'[10]ПОНТОННЫЙ  Окт.'!P27:Q27,'[11]ПОНТОННЫЙ  Нояб.'!P27:Q27,'[12]ПОНТОННЫЙ  Дек.'!P27:Q27)</f>
        <v>0</v>
      </c>
      <c r="R28" s="47"/>
      <c r="S28" s="53">
        <f>SUM('[1]ПОНТОННЫЙ Янв.'!R27:S27,'[2]ПОНТОННЫЙ Февр.'!R27:S27,'[3]ПОНТОННЫЙ Март'!R27:S27,'[4]ПОНТОННЫЙ  Апр.'!R27:S27,'[5]ПОНТОННЫЙ Май'!R27:S27,'[6]ПОНТОННЫЙ Июнь'!R27:S27,'[7]ПОНТОННЫЙ  Июль'!R27:S27,'[8]ПОНТОННЫЙ  Авг.'!R27:S27,'[9]ПОНТОННЫЙ  Сент.'!R27:S27,'[10]ПОНТОННЫЙ  Окт.'!R27:S27,'[11]ПОНТОННЫЙ  Нояб.'!R27:S27,'[12]ПОНТОННЫЙ  Дек.'!R27:S27)</f>
        <v>0</v>
      </c>
      <c r="T28" s="47"/>
      <c r="U28" s="53">
        <f>SUM('[1]ПОНТОННЫЙ Янв.'!T27:U27,'[2]ПОНТОННЫЙ Февр.'!T27:U27,'[3]ПОНТОННЫЙ Март'!T27:U27,'[4]ПОНТОННЫЙ  Апр.'!T27:U27,'[5]ПОНТОННЫЙ Май'!T27:U27,'[6]ПОНТОННЫЙ Июнь'!T27:U27,'[7]ПОНТОННЫЙ  Июль'!T27:U27,'[8]ПОНТОННЫЙ  Авг.'!T27:U27,'[9]ПОНТОННЫЙ  Сент.'!T27:U27,'[10]ПОНТОННЫЙ  Окт.'!T27:U27,'[11]ПОНТОННЫЙ  Нояб.'!T27:U27,'[12]ПОНТОННЫЙ  Дек.'!T27:U27)</f>
        <v>0</v>
      </c>
      <c r="V28" s="47"/>
      <c r="W28" s="53">
        <f>SUM('[1]ПОНТОННЫЙ Янв.'!V27:W27,'[2]ПОНТОННЫЙ Февр.'!V27:W27,'[3]ПОНТОННЫЙ Март'!V27:W27,'[4]ПОНТОННЫЙ  Апр.'!V27:W27,'[5]ПОНТОННЫЙ Май'!V27:W27,'[6]ПОНТОННЫЙ Июнь'!V27:W27,'[7]ПОНТОННЫЙ  Июль'!V27:W27,'[8]ПОНТОННЫЙ  Авг.'!V27:W27,'[9]ПОНТОННЫЙ  Сент.'!V27:W27,'[10]ПОНТОННЫЙ  Окт.'!V27:W27,'[11]ПОНТОННЫЙ  Нояб.'!V27:W27,'[12]ПОНТОННЫЙ  Дек.'!V27:W27)</f>
        <v>0</v>
      </c>
      <c r="X28" s="47"/>
      <c r="Y28" s="53">
        <f>SUM('[1]ПОНТОННЫЙ Янв.'!X27:Y27,'[2]ПОНТОННЫЙ Февр.'!X27:Y27,'[3]ПОНТОННЫЙ Март'!X27:Y27,'[4]ПОНТОННЫЙ  Апр.'!X27:Y27,'[5]ПОНТОННЫЙ Май'!X27:Y27,'[6]ПОНТОННЫЙ Июнь'!X27:Y27,'[7]ПОНТОННЫЙ  Июль'!X27:Y27,'[8]ПОНТОННЫЙ  Авг.'!X27:Y27,'[9]ПОНТОННЫЙ  Сент.'!X27:Y27,'[10]ПОНТОННЫЙ  Окт.'!X27:Y27,'[11]ПОНТОННЫЙ  Нояб.'!X27:Y27,'[12]ПОНТОННЫЙ  Дек.'!X27:Y27)</f>
        <v>0</v>
      </c>
      <c r="Z28" s="47"/>
      <c r="AA28" s="53">
        <f>SUM('[1]ПОНТОННЫЙ Янв.'!Z27:AA27,'[2]ПОНТОННЫЙ Февр.'!Z27:AA27,'[3]ПОНТОННЫЙ Март'!Z27:AA27,'[4]ПОНТОННЫЙ  Апр.'!Z27:AA27,'[5]ПОНТОННЫЙ Май'!Z27:AA27,'[6]ПОНТОННЫЙ Июнь'!Z27:AA27,'[7]ПОНТОННЫЙ  Июль'!Z27:AA27,'[8]ПОНТОННЫЙ  Авг.'!Z27:AA27,'[9]ПОНТОННЫЙ  Сент.'!Z27:AA27,'[10]ПОНТОННЫЙ  Окт.'!Z27:AA27,'[11]ПОНТОННЫЙ  Нояб.'!Z27:AA27,'[12]ПОНТОННЫЙ  Дек.'!Z27:AA27)</f>
        <v>0</v>
      </c>
      <c r="AB28" s="47"/>
      <c r="AC28" s="53">
        <f>SUM('[1]ПОНТОННЫЙ Янв.'!AB27:AC27,'[2]ПОНТОННЫЙ Февр.'!AB27:AC27,'[3]ПОНТОННЫЙ Март'!AB27:AC27,'[4]ПОНТОННЫЙ  Апр.'!AB27:AC27,'[5]ПОНТОННЫЙ Май'!AB27:AC27,'[6]ПОНТОННЫЙ Июнь'!AB27:AC27,'[7]ПОНТОННЫЙ  Июль'!AB27:AC27,'[8]ПОНТОННЫЙ  Авг.'!AB27:AC27,'[9]ПОНТОННЫЙ  Сент.'!AB27:AC27,'[10]ПОНТОННЫЙ  Окт.'!AB27:AC27,'[11]ПОНТОННЫЙ  Нояб.'!AB27:AC27,'[12]ПОНТОННЫЙ  Дек.'!AB27:AC27)</f>
        <v>0</v>
      </c>
      <c r="AD28" s="47"/>
      <c r="AE28" s="53">
        <f>SUM('[1]ПОНТОННЫЙ Янв.'!AD27:AE27,'[2]ПОНТОННЫЙ Февр.'!AD27:AE27,'[3]ПОНТОННЫЙ Март'!AD27:AE27,'[4]ПОНТОННЫЙ  Апр.'!AD27:AE27,'[5]ПОНТОННЫЙ Май'!AD27:AE27,'[6]ПОНТОННЫЙ Июнь'!AD27:AE27,'[7]ПОНТОННЫЙ  Июль'!AD27:AE27,'[8]ПОНТОННЫЙ  Авг.'!AD27:AE27,'[9]ПОНТОННЫЙ  Сент.'!AD27:AE27,'[10]ПОНТОННЫЙ  Окт.'!AD27:AE27,'[11]ПОНТОННЫЙ  Нояб.'!AD27:AE27,'[12]ПОНТОННЫЙ  Дек.'!AD27:AE27)</f>
        <v>0</v>
      </c>
      <c r="AF28" s="47"/>
      <c r="AG28" s="53">
        <f>SUM('[1]ПОНТОННЫЙ Янв.'!AF27:AG27,'[2]ПОНТОННЫЙ Февр.'!AF27:AG27,'[3]ПОНТОННЫЙ Март'!AF27:AG27,'[4]ПОНТОННЫЙ  Апр.'!AF27:AG27,'[5]ПОНТОННЫЙ Май'!AF27:AG27,'[6]ПОНТОННЫЙ Июнь'!AF27:AG27,'[7]ПОНТОННЫЙ  Июль'!AF27:AG27,'[8]ПОНТОННЫЙ  Авг.'!AF27:AG27,'[9]ПОНТОННЫЙ  Сент.'!AF27:AG27,'[10]ПОНТОННЫЙ  Окт.'!AF27:AG27,'[11]ПОНТОННЫЙ  Нояб.'!AF27:AG27,'[12]ПОНТОННЫЙ  Дек.'!AF27:AG27)</f>
        <v>0</v>
      </c>
      <c r="AH28" s="47"/>
      <c r="AI28" s="53">
        <f>SUM('[1]ПОНТОННЫЙ Янв.'!AH27:AI27,'[2]ПОНТОННЫЙ Февр.'!AH27:AI27,'[3]ПОНТОННЫЙ Март'!AH27:AI27,'[4]ПОНТОННЫЙ  Апр.'!AH27:AI27,'[5]ПОНТОННЫЙ Май'!AH27:AI27,'[6]ПОНТОННЫЙ Июнь'!AH27:AI27,'[7]ПОНТОННЫЙ  Июль'!AH27:AI27,'[8]ПОНТОННЫЙ  Авг.'!AH27:AI27,'[9]ПОНТОННЫЙ  Сент.'!AH27:AI27,'[10]ПОНТОННЫЙ  Окт.'!AH27:AI27,'[11]ПОНТОННЫЙ  Нояб.'!AH27:AI27,'[12]ПОНТОННЫЙ  Дек.'!AH27:AI27)</f>
        <v>0</v>
      </c>
      <c r="AJ28" s="47"/>
      <c r="AK28" s="53">
        <f>SUM('[1]ПОНТОННЫЙ Янв.'!AJ27:AK27,'[2]ПОНТОННЫЙ Февр.'!AJ27:AK27,'[3]ПОНТОННЫЙ Март'!AJ27:AK27,'[4]ПОНТОННЫЙ  Апр.'!AJ27:AK27,'[5]ПОНТОННЫЙ Май'!AJ27:AK27,'[6]ПОНТОННЫЙ Июнь'!AJ27:AK27,'[7]ПОНТОННЫЙ  Июль'!AJ27:AK27,'[8]ПОНТОННЫЙ  Авг.'!AJ27:AK27,'[9]ПОНТОННЫЙ  Сент.'!AJ27:AK27,'[10]ПОНТОННЫЙ  Окт.'!AJ27:AK27,'[11]ПОНТОННЫЙ  Нояб.'!AJ27:AK27,'[12]ПОНТОННЫЙ  Дек.'!AJ27:AK27)</f>
        <v>0</v>
      </c>
      <c r="AL28" s="47"/>
      <c r="AM28" s="53">
        <f>SUM('[1]ПОНТОННЫЙ Янв.'!AL27:AM27,'[2]ПОНТОННЫЙ Февр.'!AL27:AM27,'[3]ПОНТОННЫЙ Март'!AL27:AM27,'[4]ПОНТОННЫЙ  Апр.'!AL27:AM27,'[5]ПОНТОННЫЙ Май'!AL27:AM27,'[6]ПОНТОННЫЙ Июнь'!AL27:AM27,'[7]ПОНТОННЫЙ  Июль'!AL27:AM27,'[8]ПОНТОННЫЙ  Авг.'!AL27:AM27,'[9]ПОНТОННЫЙ  Сент.'!AL27:AM27,'[10]ПОНТОННЫЙ  Окт.'!AL27:AM27,'[11]ПОНТОННЫЙ  Нояб.'!AL27:AM27,'[12]ПОНТОННЫЙ  Дек.'!AL27:AM27)</f>
        <v>0</v>
      </c>
      <c r="AN28" s="47"/>
      <c r="AO28" s="53">
        <f>SUM('[1]ПОНТОННЫЙ Янв.'!AN27:AO27,'[2]ПОНТОННЫЙ Февр.'!AN27:AO27,'[3]ПОНТОННЫЙ Март'!AN27:AO27,'[4]ПОНТОННЫЙ  Апр.'!AN27:AO27,'[5]ПОНТОННЫЙ Май'!AN27:AO27,'[6]ПОНТОННЫЙ Июнь'!AN27:AO27,'[7]ПОНТОННЫЙ  Июль'!AN27:AO27,'[8]ПОНТОННЫЙ  Авг.'!AN27:AO27,'[9]ПОНТОННЫЙ  Сент.'!AN27:AO27,'[10]ПОНТОННЫЙ  Окт.'!AN27:AO27,'[11]ПОНТОННЫЙ  Нояб.'!AN27:AO27,'[12]ПОНТОННЫЙ  Дек.'!AN27:AO27)</f>
        <v>0</v>
      </c>
      <c r="AP28" s="47"/>
      <c r="AQ28" s="53">
        <f>SUM('[1]ПОНТОННЫЙ Янв.'!AP27:AQ27,'[2]ПОНТОННЫЙ Февр.'!AP27:AQ27,'[3]ПОНТОННЫЙ Март'!AP27:AQ27,'[4]ПОНТОННЫЙ  Апр.'!AP27:AQ27,'[5]ПОНТОННЫЙ Май'!AP27:AQ27,'[6]ПОНТОННЫЙ Июнь'!AP27:AQ27,'[7]ПОНТОННЫЙ  Июль'!AP27:AQ27,'[8]ПОНТОННЫЙ  Авг.'!AP27:AQ27,'[9]ПОНТОННЫЙ  Сент.'!AP27:AQ27,'[10]ПОНТОННЫЙ  Окт.'!AP27:AQ27,'[11]ПОНТОННЫЙ  Нояб.'!AP27:AQ27,'[12]ПОНТОННЫЙ  Дек.'!AP27:AQ27)</f>
        <v>0</v>
      </c>
      <c r="AR28" s="47"/>
      <c r="AS28" s="53">
        <f>SUM('[1]ПОНТОННЫЙ Янв.'!AR27:AS27,'[2]ПОНТОННЫЙ Февр.'!AR27:AS27,'[3]ПОНТОННЫЙ Март'!AR27:AS27,'[4]ПОНТОННЫЙ  Апр.'!AR27:AS27,'[5]ПОНТОННЫЙ Май'!AR27:AS27,'[6]ПОНТОННЫЙ Июнь'!AR27:AS27,'[7]ПОНТОННЫЙ  Июль'!AR27:AS27,'[8]ПОНТОННЫЙ  Авг.'!AR27:AS27,'[9]ПОНТОННЫЙ  Сент.'!AR27:AS27,'[10]ПОНТОННЫЙ  Окт.'!AR27:AS27,'[11]ПОНТОННЫЙ  Нояб.'!AR27:AS27,'[12]ПОНТОННЫЙ  Дек.'!AR27:AS27)</f>
        <v>0</v>
      </c>
      <c r="AT28" s="47"/>
      <c r="AU28" s="53">
        <f>SUM('[1]ПОНТОННЫЙ Янв.'!AT27:AU27,'[2]ПОНТОННЫЙ Февр.'!AT27:AU27,'[3]ПОНТОННЫЙ Март'!AT27:AU27,'[4]ПОНТОННЫЙ  Апр.'!AT27:AU27,'[5]ПОНТОННЫЙ Май'!AT27:AU27,'[6]ПОНТОННЫЙ Июнь'!AT27:AU27,'[7]ПОНТОННЫЙ  Июль'!AT27:AU27,'[8]ПОНТОННЫЙ  Авг.'!AT27:AU27,'[9]ПОНТОННЫЙ  Сент.'!AT27:AU27,'[10]ПОНТОННЫЙ  Окт.'!AT27:AU27,'[11]ПОНТОННЫЙ  Нояб.'!AT27:AU27,'[12]ПОНТОННЫЙ  Дек.'!AT27:AU27)</f>
        <v>0</v>
      </c>
      <c r="AV28" s="47"/>
      <c r="AW28" s="53">
        <f>SUM('[1]ПОНТОННЫЙ Янв.'!AV27:AW27,'[2]ПОНТОННЫЙ Февр.'!AV27:AW27,'[3]ПОНТОННЫЙ Март'!AV27:AW27,'[4]ПОНТОННЫЙ  Апр.'!AV27:AW27,'[5]ПОНТОННЫЙ Май'!AV27:AW27,'[6]ПОНТОННЫЙ Июнь'!AV27:AW27,'[7]ПОНТОННЫЙ  Июль'!AV27:AW27,'[8]ПОНТОННЫЙ  Авг.'!AV27:AW27,'[9]ПОНТОННЫЙ  Сент.'!AV27:AW27,'[10]ПОНТОННЫЙ  Окт.'!AV27:AW27,'[11]ПОНТОННЫЙ  Нояб.'!AV27:AW27,'[12]ПОНТОННЫЙ  Дек.'!AV27:AW27)</f>
        <v>0</v>
      </c>
      <c r="AX28" s="47"/>
      <c r="AY28" s="53">
        <f>SUM('[1]ПОНТОННЫЙ Янв.'!AX27:AY27,'[2]ПОНТОННЫЙ Февр.'!AX27:AY27,'[3]ПОНТОННЫЙ Март'!AX27:AY27,'[4]ПОНТОННЫЙ  Апр.'!AX27:AY27,'[5]ПОНТОННЫЙ Май'!AX27:AY27,'[6]ПОНТОННЫЙ Июнь'!AX27:AY27,'[7]ПОНТОННЫЙ  Июль'!AX27:AY27,'[8]ПОНТОННЫЙ  Авг.'!AX27:AY27,'[9]ПОНТОННЫЙ  Сент.'!AX27:AY27,'[10]ПОНТОННЫЙ  Окт.'!AX27:AY27,'[11]ПОНТОННЫЙ  Нояб.'!AX27:AY27,'[12]ПОНТОННЫЙ  Дек.'!AX27:AY27)</f>
        <v>0</v>
      </c>
      <c r="AZ28" s="47"/>
      <c r="BA28" s="53">
        <f>SUM('[1]ПОНТОННЫЙ Янв.'!AZ27:BA27,'[2]ПОНТОННЫЙ Февр.'!AZ27:BA27,'[3]ПОНТОННЫЙ Март'!AZ27:BA27,'[4]ПОНТОННЫЙ  Апр.'!AZ27:BA27,'[5]ПОНТОННЫЙ Май'!AZ27:BA27,'[6]ПОНТОННЫЙ Июнь'!AZ27:BA27,'[7]ПОНТОННЫЙ  Июль'!AZ27:BA27,'[8]ПОНТОННЫЙ  Авг.'!AZ27:BA27,'[9]ПОНТОННЫЙ  Сент.'!AZ27:BA27,'[10]ПОНТОННЫЙ  Окт.'!AZ27:BA27,'[11]ПОНТОННЫЙ  Нояб.'!AZ27:BA27,'[12]ПОНТОННЫЙ  Дек.'!AZ27:BA27)</f>
        <v>0</v>
      </c>
      <c r="BB28" s="47"/>
      <c r="BC28" s="53">
        <f>SUM('[1]ПОНТОННЫЙ Янв.'!BB27:BC27,'[2]ПОНТОННЫЙ Февр.'!BB27:BC27,'[3]ПОНТОННЫЙ Март'!BB27:BC27,'[4]ПОНТОННЫЙ  Апр.'!BB27:BC27,'[5]ПОНТОННЫЙ Май'!BB27:BC27,'[6]ПОНТОННЫЙ Июнь'!BB27:BC27,'[7]ПОНТОННЫЙ  Июль'!BB27:BC27,'[8]ПОНТОННЫЙ  Авг.'!BB27:BC27,'[9]ПОНТОННЫЙ  Сент.'!BB27:BC27,'[10]ПОНТОННЫЙ  Окт.'!BB27:BC27,'[11]ПОНТОННЫЙ  Нояб.'!BB27:BC27,'[12]ПОНТОННЫЙ  Дек.'!BB27:BC27)</f>
        <v>0</v>
      </c>
      <c r="BD28" s="47"/>
      <c r="BE28" s="53">
        <f>SUM('[1]ПОНТОННЫЙ Янв.'!BD27:BE27,'[2]ПОНТОННЫЙ Февр.'!BD27:BE27,'[3]ПОНТОННЫЙ Март'!BD27:BE27,'[4]ПОНТОННЫЙ  Апр.'!BD27:BE27,'[5]ПОНТОННЫЙ Май'!BD27:BE27,'[6]ПОНТОННЫЙ Июнь'!BD27:BE27,'[7]ПОНТОННЫЙ  Июль'!BD27:BE27,'[8]ПОНТОННЫЙ  Авг.'!BD27:BE27,'[9]ПОНТОННЫЙ  Сент.'!BD27:BE27,'[10]ПОНТОННЫЙ  Окт.'!BD27:BE27,'[11]ПОНТОННЫЙ  Нояб.'!BD27:BE27,'[12]ПОНТОННЫЙ  Дек.'!BD27:BE27)</f>
        <v>0</v>
      </c>
      <c r="BF28" s="47"/>
      <c r="BG28" s="53">
        <f>SUM('[1]ПОНТОННЫЙ Янв.'!BF27:BG27,'[2]ПОНТОННЫЙ Февр.'!BF27:BG27,'[3]ПОНТОННЫЙ Март'!BF27:BG27,'[4]ПОНТОННЫЙ  Апр.'!BF27:BG27,'[5]ПОНТОННЫЙ Май'!BF27:BG27,'[6]ПОНТОННЫЙ Июнь'!BF27:BG27,'[7]ПОНТОННЫЙ  Июль'!BF27:BG27,'[8]ПОНТОННЫЙ  Авг.'!BF27:BG27,'[9]ПОНТОННЫЙ  Сент.'!BF27:BG27,'[10]ПОНТОННЫЙ  Окт.'!BF27:BG27,'[11]ПОНТОННЫЙ  Нояб.'!BF27:BG27,'[12]ПОНТОННЫЙ  Дек.'!BF27:BG27)</f>
        <v>0</v>
      </c>
      <c r="BH28" s="47"/>
      <c r="BI28" s="53">
        <f>SUM('[1]ПОНТОННЫЙ Янв.'!BH27:BI27,'[2]ПОНТОННЫЙ Февр.'!BH27:BI27,'[3]ПОНТОННЫЙ Март'!BH27:BI27,'[4]ПОНТОННЫЙ  Апр.'!BH27:BI27,'[5]ПОНТОННЫЙ Май'!BH27:BI27,'[6]ПОНТОННЫЙ Июнь'!BH27:BI27,'[7]ПОНТОННЫЙ  Июль'!BH27:BI27,'[8]ПОНТОННЫЙ  Авг.'!BH27:BI27,'[9]ПОНТОННЫЙ  Сент.'!BH27:BI27,'[10]ПОНТОННЫЙ  Окт.'!BH27:BI27,'[11]ПОНТОННЫЙ  Нояб.'!BH27:BI27,'[12]ПОНТОННЫЙ  Дек.'!BH27:BI27)</f>
        <v>0</v>
      </c>
      <c r="BJ28" s="47"/>
      <c r="BK28" s="53">
        <f>SUM('[1]ПОНТОННЫЙ Янв.'!BJ27:BK27,'[2]ПОНТОННЫЙ Февр.'!BJ27:BK27,'[3]ПОНТОННЫЙ Март'!BJ27:BK27,'[4]ПОНТОННЫЙ  Апр.'!BJ27:BK27,'[5]ПОНТОННЫЙ Май'!BJ27:BK27,'[6]ПОНТОННЫЙ Июнь'!BJ27:BK27,'[7]ПОНТОННЫЙ  Июль'!BJ27:BK27,'[8]ПОНТОННЫЙ  Авг.'!BJ27:BK27,'[9]ПОНТОННЫЙ  Сент.'!BJ27:BK27,'[10]ПОНТОННЫЙ  Окт.'!BJ27:BK27,'[11]ПОНТОННЫЙ  Нояб.'!BJ27:BK27,'[12]ПОНТОННЫЙ  Дек.'!BJ27:BK27)</f>
        <v>0</v>
      </c>
      <c r="BL28" s="47"/>
      <c r="BM28" s="53">
        <f>SUM('[1]ПОНТОННЫЙ Янв.'!BL27:BM27,'[2]ПОНТОННЫЙ Февр.'!BL27:BM27,'[3]ПОНТОННЫЙ Март'!BL27:BM27,'[4]ПОНТОННЫЙ  Апр.'!BL27:BM27,'[5]ПОНТОННЫЙ Май'!BL27:BM27,'[6]ПОНТОННЫЙ Июнь'!BL27:BM27,'[7]ПОНТОННЫЙ  Июль'!BL27:BM27,'[8]ПОНТОННЫЙ  Авг.'!BL27:BM27,'[9]ПОНТОННЫЙ  Сент.'!BL27:BM27,'[10]ПОНТОННЫЙ  Окт.'!BL27:BM27,'[11]ПОНТОННЫЙ  Нояб.'!BL27:BM27,'[12]ПОНТОННЫЙ  Дек.'!BL27:BM27)</f>
        <v>0</v>
      </c>
      <c r="BN28" s="47"/>
      <c r="BO28" s="53">
        <f>SUM('[1]ПОНТОННЫЙ Янв.'!BN27:BO27,'[2]ПОНТОННЫЙ Февр.'!BN27:BO27,'[3]ПОНТОННЫЙ Март'!BN27:BO27,'[4]ПОНТОННЫЙ  Апр.'!BN27:BO27,'[5]ПОНТОННЫЙ Май'!BN27:BO27,'[6]ПОНТОННЫЙ Июнь'!BN27:BO27,'[7]ПОНТОННЫЙ  Июль'!BN27:BO27,'[8]ПОНТОННЫЙ  Авг.'!BN27:BO27,'[9]ПОНТОННЫЙ  Сент.'!BN27:BO27,'[10]ПОНТОННЫЙ  Окт.'!BN27:BO27,'[11]ПОНТОННЫЙ  Нояб.'!BN27:BO27,'[12]ПОНТОННЫЙ  Дек.'!BN27:BO27)</f>
        <v>0</v>
      </c>
      <c r="BP28" s="47"/>
      <c r="BQ28" s="53">
        <f>SUM('[1]ПОНТОННЫЙ Янв.'!BP27:BQ27,'[2]ПОНТОННЫЙ Февр.'!BP27:BQ27,'[3]ПОНТОННЫЙ Март'!BP27:BQ27,'[4]ПОНТОННЫЙ  Апр.'!BP27:BQ27,'[5]ПОНТОННЫЙ Май'!BP27:BQ27,'[6]ПОНТОННЫЙ Июнь'!BP27:BQ27,'[7]ПОНТОННЫЙ  Июль'!BP27:BQ27,'[8]ПОНТОННЫЙ  Авг.'!BP27:BQ27,'[9]ПОНТОННЫЙ  Сент.'!BP27:BQ27,'[10]ПОНТОННЫЙ  Окт.'!BP27:BQ27,'[11]ПОНТОННЫЙ  Нояб.'!BP27:BQ27,'[12]ПОНТОННЫЙ  Дек.'!BP27:BQ27)</f>
        <v>0</v>
      </c>
      <c r="BR28" s="47"/>
      <c r="BS28" s="53">
        <f>SUM('[1]ПОНТОННЫЙ Янв.'!BR27:BS27,'[2]ПОНТОННЫЙ Февр.'!BR27:BS27,'[3]ПОНТОННЫЙ Март'!BR27:BS27,'[4]ПОНТОННЫЙ  Апр.'!BR27:BS27,'[5]ПОНТОННЫЙ Май'!BR27:BS27,'[6]ПОНТОННЫЙ Июнь'!BR27:BS27,'[7]ПОНТОННЫЙ  Июль'!BR27:BS27,'[8]ПОНТОННЫЙ  Авг.'!BR27:BS27,'[9]ПОНТОННЫЙ  Сент.'!BR27:BS27,'[10]ПОНТОННЫЙ  Окт.'!BR27:BS27,'[11]ПОНТОННЫЙ  Нояб.'!BR27:BS27,'[12]ПОНТОННЫЙ  Дек.'!BR27:BS27)</f>
        <v>1</v>
      </c>
      <c r="BT28" s="47"/>
      <c r="BU28" s="53">
        <f>SUM('[1]ПОНТОННЫЙ Янв.'!BT27:BU27,'[2]ПОНТОННЫЙ Февр.'!BT27:BU27,'[3]ПОНТОННЫЙ Март'!BT27:BU27,'[4]ПОНТОННЫЙ  Апр.'!BT27:BU27,'[5]ПОНТОННЫЙ Май'!BT27:BU27,'[6]ПОНТОННЫЙ Июнь'!BT27:BU27,'[7]ПОНТОННЫЙ  Июль'!BT27:BU27,'[8]ПОНТОННЫЙ  Авг.'!BT27:BU27,'[9]ПОНТОННЫЙ  Сент.'!BT27:BU27,'[10]ПОНТОННЫЙ  Окт.'!BT27:BU27,'[11]ПОНТОННЫЙ  Нояб.'!BT27:BU27,'[12]ПОНТОННЫЙ  Дек.'!BT27:BU27)</f>
        <v>0</v>
      </c>
      <c r="BV28" s="47"/>
      <c r="BW28" s="53">
        <f>SUM('[1]ПОНТОННЫЙ Янв.'!BV27:BW27,'[2]ПОНТОННЫЙ Февр.'!BV27:BW27,'[3]ПОНТОННЫЙ Март'!BV27:BW27,'[4]ПОНТОННЫЙ  Апр.'!BV27:BW27,'[5]ПОНТОННЫЙ Май'!BV27:BW27,'[6]ПОНТОННЫЙ Июнь'!BV27:BW27,'[7]ПОНТОННЫЙ  Июль'!BV27:BW27,'[8]ПОНТОННЫЙ  Авг.'!BV27:BW27,'[9]ПОНТОННЫЙ  Сент.'!BV27:BW27,'[10]ПОНТОННЫЙ  Окт.'!BV27:BW27,'[11]ПОНТОННЫЙ  Нояб.'!BV27:BW27,'[12]ПОНТОННЫЙ  Дек.'!BV27:BW27)</f>
        <v>0</v>
      </c>
      <c r="BX28" s="47"/>
      <c r="BY28" s="53">
        <f>SUM('[1]ПОНТОННЫЙ Янв.'!BX27:BY27,'[2]ПОНТОННЫЙ Февр.'!BX27:BY27,'[3]ПОНТОННЫЙ Март'!BX27:BY27,'[4]ПОНТОННЫЙ  Апр.'!BX27:BY27,'[5]ПОНТОННЫЙ Май'!BX27:BY27,'[6]ПОНТОННЫЙ Июнь'!BX27:BY27,'[7]ПОНТОННЫЙ  Июль'!BX27:BY27,'[8]ПОНТОННЫЙ  Авг.'!BX27:BY27,'[9]ПОНТОННЫЙ  Сент.'!BX27:BY27,'[10]ПОНТОННЫЙ  Окт.'!BX27:BY27,'[11]ПОНТОННЫЙ  Нояб.'!BX27:BY27,'[12]ПОНТОННЫЙ  Дек.'!BX27:BY27)</f>
        <v>0</v>
      </c>
      <c r="BZ28" s="47"/>
      <c r="CA28" s="53">
        <f>SUM('[1]ПОНТОННЫЙ Янв.'!BZ27:CA27,'[2]ПОНТОННЫЙ Февр.'!BZ27:CA27,'[3]ПОНТОННЫЙ Март'!BZ27:CA27,'[4]ПОНТОННЫЙ  Апр.'!BZ27:CA27,'[5]ПОНТОННЫЙ Май'!BZ27:CA27,'[6]ПОНТОННЫЙ Июнь'!BZ27:CA27,'[7]ПОНТОННЫЙ  Июль'!BZ27:CA27,'[8]ПОНТОННЫЙ  Авг.'!BZ27:CA27,'[9]ПОНТОННЫЙ  Сент.'!BZ27:CA27,'[10]ПОНТОННЫЙ  Окт.'!BZ27:CA27,'[11]ПОНТОННЫЙ  Нояб.'!BZ27:CA27,'[12]ПОНТОННЫЙ  Дек.'!BZ27:CA27)</f>
        <v>0</v>
      </c>
      <c r="CB28" s="47"/>
      <c r="CC28" s="53">
        <f>SUM('[1]ПОНТОННЫЙ Янв.'!CB27:CC27,'[2]ПОНТОННЫЙ Февр.'!CB27:CC27,'[3]ПОНТОННЫЙ Март'!CB27:CC27,'[4]ПОНТОННЫЙ  Апр.'!CB27:CC27,'[5]ПОНТОННЫЙ Май'!CB27:CC27,'[6]ПОНТОННЫЙ Июнь'!CB27:CC27,'[7]ПОНТОННЫЙ  Июль'!CB27:CC27,'[8]ПОНТОННЫЙ  Авг.'!CB27:CC27,'[9]ПОНТОННЫЙ  Сент.'!CB27:CC27,'[10]ПОНТОННЫЙ  Окт.'!CB27:CC27,'[11]ПОНТОННЫЙ  Нояб.'!CB27:CC27,'[12]ПОНТОННЫЙ  Дек.'!CB27:CC27)</f>
        <v>0</v>
      </c>
      <c r="CD28" s="47"/>
      <c r="CE28" s="53">
        <f>SUM('[1]ПОНТОННЫЙ Янв.'!CD27:CE27,'[2]ПОНТОННЫЙ Февр.'!CD27:CE27,'[3]ПОНТОННЫЙ Март'!CD27:CE27,'[4]ПОНТОННЫЙ  Апр.'!CD27:CE27,'[5]ПОНТОННЫЙ Май'!CD27:CE27,'[6]ПОНТОННЫЙ Июнь'!CD27:CE27,'[7]ПОНТОННЫЙ  Июль'!CD27:CE27,'[8]ПОНТОННЫЙ  Авг.'!CD27:CE27,'[9]ПОНТОННЫЙ  Сент.'!CD27:CE27,'[10]ПОНТОННЫЙ  Окт.'!CD27:CE27,'[11]ПОНТОННЫЙ  Нояб.'!CD27:CE27,'[12]ПОНТОННЫЙ  Дек.'!CD27:CE27)</f>
        <v>0</v>
      </c>
      <c r="CF28" s="47"/>
      <c r="CG28" s="53">
        <f>SUM('[1]ПОНТОННЫЙ Янв.'!CF27:CG27,'[2]ПОНТОННЫЙ Февр.'!CF27:CG27,'[3]ПОНТОННЫЙ Март'!CF27:CG27,'[4]ПОНТОННЫЙ  Апр.'!CF27:CG27,'[5]ПОНТОННЫЙ Май'!CF27:CG27,'[6]ПОНТОННЫЙ Июнь'!CF27:CG27,'[7]ПОНТОННЫЙ  Июль'!CF27:CG27,'[8]ПОНТОННЫЙ  Авг.'!CF27:CG27,'[9]ПОНТОННЫЙ  Сент.'!CF27:CG27,'[10]ПОНТОННЫЙ  Окт.'!CF27:CG27,'[11]ПОНТОННЫЙ  Нояб.'!CF27:CG27,'[12]ПОНТОННЫЙ  Дек.'!CF27:CG27)</f>
        <v>0</v>
      </c>
      <c r="CH28" s="47"/>
      <c r="CI28" s="53">
        <f>SUM('[1]ПОНТОННЫЙ Янв.'!CH27:CI27,'[2]ПОНТОННЫЙ Февр.'!CH27:CI27,'[3]ПОНТОННЫЙ Март'!CH27:CI27,'[4]ПОНТОННЫЙ  Апр.'!CH27:CI27,'[5]ПОНТОННЫЙ Май'!CH27:CI27,'[6]ПОНТОННЫЙ Июнь'!CH27:CI27,'[7]ПОНТОННЫЙ  Июль'!CH27:CI27,'[8]ПОНТОННЫЙ  Авг.'!CH27:CI27,'[9]ПОНТОННЫЙ  Сент.'!CH27:CI27,'[10]ПОНТОННЫЙ  Окт.'!CH27:CI27,'[11]ПОНТОННЫЙ  Нояб.'!CH27:CI27,'[12]ПОНТОННЫЙ  Дек.'!CH27:CI27)</f>
        <v>0</v>
      </c>
      <c r="CJ28" s="47"/>
      <c r="CK28" s="53">
        <f>SUM('[1]ПОНТОННЫЙ Янв.'!CJ27:CK27,'[2]ПОНТОННЫЙ Февр.'!CJ27:CK27,'[3]ПОНТОННЫЙ Март'!CJ27:CK27,'[4]ПОНТОННЫЙ  Апр.'!CJ27:CK27,'[5]ПОНТОННЫЙ Май'!CJ27:CK27,'[6]ПОНТОННЫЙ Июнь'!CJ27:CK27,'[7]ПОНТОННЫЙ  Июль'!CJ27:CK27,'[8]ПОНТОННЫЙ  Авг.'!CJ27:CK27,'[9]ПОНТОННЫЙ  Сент.'!CJ27:CK27,'[10]ПОНТОННЫЙ  Окт.'!CJ27:CK27,'[11]ПОНТОННЫЙ  Нояб.'!CJ27:CK27,'[12]ПОНТОННЫЙ  Дек.'!CJ27:CK27)</f>
        <v>0</v>
      </c>
      <c r="CL28" s="47"/>
      <c r="CM28" s="53">
        <f>SUM('[1]ПОНТОННЫЙ Янв.'!CL27:CM27,'[2]ПОНТОННЫЙ Февр.'!CL27:CM27,'[3]ПОНТОННЫЙ Март'!CL27:CM27,'[4]ПОНТОННЫЙ  Апр.'!CL27:CM27,'[5]ПОНТОННЫЙ Май'!CL27:CM27,'[6]ПОНТОННЫЙ Июнь'!CL27:CM27,'[7]ПОНТОННЫЙ  Июль'!CL27:CM27,'[8]ПОНТОННЫЙ  Авг.'!CL27:CM27,'[9]ПОНТОННЫЙ  Сент.'!CL27:CM27,'[10]ПОНТОННЫЙ  Окт.'!CL27:CM27,'[11]ПОНТОННЫЙ  Нояб.'!CL27:CM27,'[12]ПОНТОННЫЙ  Дек.'!CL27:CM27)</f>
        <v>0</v>
      </c>
      <c r="CN28" s="47"/>
      <c r="CO28" s="53">
        <f>SUM('[1]ПОНТОННЫЙ Янв.'!CN27:CO27,'[2]ПОНТОННЫЙ Февр.'!CN27:CO27,'[3]ПОНТОННЫЙ Март'!CN27:CO27,'[4]ПОНТОННЫЙ  Апр.'!CN27:CO27,'[5]ПОНТОННЫЙ Май'!CN27:CO27,'[6]ПОНТОННЫЙ Июнь'!CN27:CO27,'[7]ПОНТОННЫЙ  Июль'!CN27:CO27,'[8]ПОНТОННЫЙ  Авг.'!CN27:CO27,'[9]ПОНТОННЫЙ  Сент.'!CN27:CO27,'[10]ПОНТОННЫЙ  Окт.'!CN27:CO27,'[11]ПОНТОННЫЙ  Нояб.'!CN27:CO27,'[12]ПОНТОННЫЙ  Дек.'!CN27:CO27)</f>
        <v>0</v>
      </c>
      <c r="CQ28" s="93"/>
    </row>
    <row r="29" spans="1:95" ht="15.95" customHeight="1" x14ac:dyDescent="0.25">
      <c r="A29" s="198"/>
      <c r="B29" s="233"/>
      <c r="C29" s="22" t="s">
        <v>5</v>
      </c>
      <c r="D29" s="47"/>
      <c r="E29" s="53">
        <f>SUM('[1]ПОНТОННЫЙ Янв.'!D28:E28,'[2]ПОНТОННЫЙ Февр.'!D28:E28,'[3]ПОНТОННЫЙ Март'!D28:E28,'[4]ПОНТОННЫЙ  Апр.'!D28:E28,'[5]ПОНТОННЫЙ Май'!D28:E28,'[6]ПОНТОННЫЙ Июнь'!D28:E28,'[7]ПОНТОННЫЙ  Июль'!D28:E28,'[8]ПОНТОННЫЙ  Авг.'!D28:E28,'[9]ПОНТОННЫЙ  Сент.'!D28:E28,'[10]ПОНТОННЫЙ  Окт.'!D28:E28,'[11]ПОНТОННЫЙ  Нояб.'!D28:E28,'[12]ПОНТОННЫЙ  Дек.'!D28:E28)</f>
        <v>0</v>
      </c>
      <c r="F29" s="47"/>
      <c r="G29" s="53">
        <f>SUM('[1]ПОНТОННЫЙ Янв.'!F28:G28,'[2]ПОНТОННЫЙ Февр.'!F28:G28,'[3]ПОНТОННЫЙ Март'!F28:G28,'[4]ПОНТОННЫЙ  Апр.'!F28:G28,'[5]ПОНТОННЫЙ Май'!F28:G28,'[6]ПОНТОННЫЙ Июнь'!F28:G28,'[7]ПОНТОННЫЙ  Июль'!F28:G28,'[8]ПОНТОННЫЙ  Авг.'!F28:G28,'[9]ПОНТОННЫЙ  Сент.'!F28:G28,'[10]ПОНТОННЫЙ  Окт.'!F28:G28,'[11]ПОНТОННЫЙ  Нояб.'!F28:G28,'[12]ПОНТОННЫЙ  Дек.'!F28:G28)</f>
        <v>0</v>
      </c>
      <c r="H29" s="47"/>
      <c r="I29" s="53">
        <f>SUM('[1]ПОНТОННЫЙ Янв.'!H28:I28,'[2]ПОНТОННЫЙ Февр.'!H28:I28,'[3]ПОНТОННЫЙ Март'!H28:I28,'[4]ПОНТОННЫЙ  Апр.'!H28:I28,'[5]ПОНТОННЫЙ Май'!H28:I28,'[6]ПОНТОННЫЙ Июнь'!H28:I28,'[7]ПОНТОННЫЙ  Июль'!H28:I28,'[8]ПОНТОННЫЙ  Авг.'!H28:I28,'[9]ПОНТОННЫЙ  Сент.'!H28:I28,'[10]ПОНТОННЫЙ  Окт.'!H28:I28,'[11]ПОНТОННЫЙ  Нояб.'!H28:I28,'[12]ПОНТОННЫЙ  Дек.'!H28:I28)</f>
        <v>0</v>
      </c>
      <c r="J29" s="47"/>
      <c r="K29" s="53">
        <f>SUM('[1]ПОНТОННЫЙ Янв.'!J28:K28,'[2]ПОНТОННЫЙ Февр.'!J28:K28,'[3]ПОНТОННЫЙ Март'!J28:K28,'[4]ПОНТОННЫЙ  Апр.'!J28:K28,'[5]ПОНТОННЫЙ Май'!J28:K28,'[6]ПОНТОННЫЙ Июнь'!J28:K28,'[7]ПОНТОННЫЙ  Июль'!J28:K28,'[8]ПОНТОННЫЙ  Авг.'!J28:K28,'[9]ПОНТОННЫЙ  Сент.'!J28:K28,'[10]ПОНТОННЫЙ  Окт.'!J28:K28,'[11]ПОНТОННЫЙ  Нояб.'!J28:K28,'[12]ПОНТОННЫЙ  Дек.'!J28:K28)</f>
        <v>0</v>
      </c>
      <c r="L29" s="47"/>
      <c r="M29" s="53">
        <f>SUM('[1]ПОНТОННЫЙ Янв.'!L28:M28,'[2]ПОНТОННЫЙ Февр.'!L28:M28,'[3]ПОНТОННЫЙ Март'!L28:M28,'[4]ПОНТОННЫЙ  Апр.'!L28:M28,'[5]ПОНТОННЫЙ Май'!L28:M28,'[6]ПОНТОННЫЙ Июнь'!L28:M28,'[7]ПОНТОННЫЙ  Июль'!L28:M28,'[8]ПОНТОННЫЙ  Авг.'!L28:M28,'[9]ПОНТОННЫЙ  Сент.'!L28:M28,'[10]ПОНТОННЫЙ  Окт.'!L28:M28,'[11]ПОНТОННЫЙ  Нояб.'!L28:M28,'[12]ПОНТОННЫЙ  Дек.'!L28:M28)</f>
        <v>0</v>
      </c>
      <c r="N29" s="47"/>
      <c r="O29" s="53">
        <f>SUM('[1]ПОНТОННЫЙ Янв.'!N28:O28,'[2]ПОНТОННЫЙ Февр.'!N28:O28,'[3]ПОНТОННЫЙ Март'!N28:O28,'[4]ПОНТОННЫЙ  Апр.'!N28:O28,'[5]ПОНТОННЫЙ Май'!N28:O28,'[6]ПОНТОННЫЙ Июнь'!N28:O28,'[7]ПОНТОННЫЙ  Июль'!N28:O28,'[8]ПОНТОННЫЙ  Авг.'!N28:O28,'[9]ПОНТОННЫЙ  Сент.'!N28:O28,'[10]ПОНТОННЫЙ  Окт.'!N28:O28,'[11]ПОНТОННЫЙ  Нояб.'!N28:O28,'[12]ПОНТОННЫЙ  Дек.'!N28:O28)</f>
        <v>0</v>
      </c>
      <c r="P29" s="47"/>
      <c r="Q29" s="53">
        <f>SUM('[1]ПОНТОННЫЙ Янв.'!P28:Q28,'[2]ПОНТОННЫЙ Февр.'!P28:Q28,'[3]ПОНТОННЫЙ Март'!P28:Q28,'[4]ПОНТОННЫЙ  Апр.'!P28:Q28,'[5]ПОНТОННЫЙ Май'!P28:Q28,'[6]ПОНТОННЫЙ Июнь'!P28:Q28,'[7]ПОНТОННЫЙ  Июль'!P28:Q28,'[8]ПОНТОННЫЙ  Авг.'!P28:Q28,'[9]ПОНТОННЫЙ  Сент.'!P28:Q28,'[10]ПОНТОННЫЙ  Окт.'!P28:Q28,'[11]ПОНТОННЫЙ  Нояб.'!P28:Q28,'[12]ПОНТОННЫЙ  Дек.'!P28:Q28)</f>
        <v>0</v>
      </c>
      <c r="R29" s="47"/>
      <c r="S29" s="53">
        <f>SUM('[1]ПОНТОННЫЙ Янв.'!R28:S28,'[2]ПОНТОННЫЙ Февр.'!R28:S28,'[3]ПОНТОННЫЙ Март'!R28:S28,'[4]ПОНТОННЫЙ  Апр.'!R28:S28,'[5]ПОНТОННЫЙ Май'!R28:S28,'[6]ПОНТОННЫЙ Июнь'!R28:S28,'[7]ПОНТОННЫЙ  Июль'!R28:S28,'[8]ПОНТОННЫЙ  Авг.'!R28:S28,'[9]ПОНТОННЫЙ  Сент.'!R28:S28,'[10]ПОНТОННЫЙ  Окт.'!R28:S28,'[11]ПОНТОННЫЙ  Нояб.'!R28:S28,'[12]ПОНТОННЫЙ  Дек.'!R28:S28)</f>
        <v>0</v>
      </c>
      <c r="T29" s="47"/>
      <c r="U29" s="53">
        <f>SUM('[1]ПОНТОННЫЙ Янв.'!T28:U28,'[2]ПОНТОННЫЙ Февр.'!T28:U28,'[3]ПОНТОННЫЙ Март'!T28:U28,'[4]ПОНТОННЫЙ  Апр.'!T28:U28,'[5]ПОНТОННЫЙ Май'!T28:U28,'[6]ПОНТОННЫЙ Июнь'!T28:U28,'[7]ПОНТОННЫЙ  Июль'!T28:U28,'[8]ПОНТОННЫЙ  Авг.'!T28:U28,'[9]ПОНТОННЫЙ  Сент.'!T28:U28,'[10]ПОНТОННЫЙ  Окт.'!T28:U28,'[11]ПОНТОННЫЙ  Нояб.'!T28:U28,'[12]ПОНТОННЫЙ  Дек.'!T28:U28)</f>
        <v>0</v>
      </c>
      <c r="V29" s="47"/>
      <c r="W29" s="53">
        <f>SUM('[1]ПОНТОННЫЙ Янв.'!V28:W28,'[2]ПОНТОННЫЙ Февр.'!V28:W28,'[3]ПОНТОННЫЙ Март'!V28:W28,'[4]ПОНТОННЫЙ  Апр.'!V28:W28,'[5]ПОНТОННЫЙ Май'!V28:W28,'[6]ПОНТОННЫЙ Июнь'!V28:W28,'[7]ПОНТОННЫЙ  Июль'!V28:W28,'[8]ПОНТОННЫЙ  Авг.'!V28:W28,'[9]ПОНТОННЫЙ  Сент.'!V28:W28,'[10]ПОНТОННЫЙ  Окт.'!V28:W28,'[11]ПОНТОННЫЙ  Нояб.'!V28:W28,'[12]ПОНТОННЫЙ  Дек.'!V28:W28)</f>
        <v>0</v>
      </c>
      <c r="X29" s="47"/>
      <c r="Y29" s="53">
        <f>SUM('[1]ПОНТОННЫЙ Янв.'!X28:Y28,'[2]ПОНТОННЫЙ Февр.'!X28:Y28,'[3]ПОНТОННЫЙ Март'!X28:Y28,'[4]ПОНТОННЫЙ  Апр.'!X28:Y28,'[5]ПОНТОННЫЙ Май'!X28:Y28,'[6]ПОНТОННЫЙ Июнь'!X28:Y28,'[7]ПОНТОННЫЙ  Июль'!X28:Y28,'[8]ПОНТОННЫЙ  Авг.'!X28:Y28,'[9]ПОНТОННЫЙ  Сент.'!X28:Y28,'[10]ПОНТОННЫЙ  Окт.'!X28:Y28,'[11]ПОНТОННЫЙ  Нояб.'!X28:Y28,'[12]ПОНТОННЫЙ  Дек.'!X28:Y28)</f>
        <v>0</v>
      </c>
      <c r="Z29" s="47"/>
      <c r="AA29" s="53">
        <f>SUM('[1]ПОНТОННЫЙ Янв.'!Z28:AA28,'[2]ПОНТОННЫЙ Февр.'!Z28:AA28,'[3]ПОНТОННЫЙ Март'!Z28:AA28,'[4]ПОНТОННЫЙ  Апр.'!Z28:AA28,'[5]ПОНТОННЫЙ Май'!Z28:AA28,'[6]ПОНТОННЫЙ Июнь'!Z28:AA28,'[7]ПОНТОННЫЙ  Июль'!Z28:AA28,'[8]ПОНТОННЫЙ  Авг.'!Z28:AA28,'[9]ПОНТОННЫЙ  Сент.'!Z28:AA28,'[10]ПОНТОННЫЙ  Окт.'!Z28:AA28,'[11]ПОНТОННЫЙ  Нояб.'!Z28:AA28,'[12]ПОНТОННЫЙ  Дек.'!Z28:AA28)</f>
        <v>0</v>
      </c>
      <c r="AB29" s="47"/>
      <c r="AC29" s="53">
        <f>SUM('[1]ПОНТОННЫЙ Янв.'!AB28:AC28,'[2]ПОНТОННЫЙ Февр.'!AB28:AC28,'[3]ПОНТОННЫЙ Март'!AB28:AC28,'[4]ПОНТОННЫЙ  Апр.'!AB28:AC28,'[5]ПОНТОННЫЙ Май'!AB28:AC28,'[6]ПОНТОННЫЙ Июнь'!AB28:AC28,'[7]ПОНТОННЫЙ  Июль'!AB28:AC28,'[8]ПОНТОННЫЙ  Авг.'!AB28:AC28,'[9]ПОНТОННЫЙ  Сент.'!AB28:AC28,'[10]ПОНТОННЫЙ  Окт.'!AB28:AC28,'[11]ПОНТОННЫЙ  Нояб.'!AB28:AC28,'[12]ПОНТОННЫЙ  Дек.'!AB28:AC28)</f>
        <v>0</v>
      </c>
      <c r="AD29" s="47"/>
      <c r="AE29" s="53">
        <f>SUM('[1]ПОНТОННЫЙ Янв.'!AD28:AE28,'[2]ПОНТОННЫЙ Февр.'!AD28:AE28,'[3]ПОНТОННЫЙ Март'!AD28:AE28,'[4]ПОНТОННЫЙ  Апр.'!AD28:AE28,'[5]ПОНТОННЫЙ Май'!AD28:AE28,'[6]ПОНТОННЫЙ Июнь'!AD28:AE28,'[7]ПОНТОННЫЙ  Июль'!AD28:AE28,'[8]ПОНТОННЫЙ  Авг.'!AD28:AE28,'[9]ПОНТОННЫЙ  Сент.'!AD28:AE28,'[10]ПОНТОННЫЙ  Окт.'!AD28:AE28,'[11]ПОНТОННЫЙ  Нояб.'!AD28:AE28,'[12]ПОНТОННЫЙ  Дек.'!AD28:AE28)</f>
        <v>0</v>
      </c>
      <c r="AF29" s="47"/>
      <c r="AG29" s="53">
        <f>SUM('[1]ПОНТОННЫЙ Янв.'!AF28:AG28,'[2]ПОНТОННЫЙ Февр.'!AF28:AG28,'[3]ПОНТОННЫЙ Март'!AF28:AG28,'[4]ПОНТОННЫЙ  Апр.'!AF28:AG28,'[5]ПОНТОННЫЙ Май'!AF28:AG28,'[6]ПОНТОННЫЙ Июнь'!AF28:AG28,'[7]ПОНТОННЫЙ  Июль'!AF28:AG28,'[8]ПОНТОННЫЙ  Авг.'!AF28:AG28,'[9]ПОНТОННЫЙ  Сент.'!AF28:AG28,'[10]ПОНТОННЫЙ  Окт.'!AF28:AG28,'[11]ПОНТОННЫЙ  Нояб.'!AF28:AG28,'[12]ПОНТОННЫЙ  Дек.'!AF28:AG28)</f>
        <v>0</v>
      </c>
      <c r="AH29" s="47"/>
      <c r="AI29" s="53">
        <f>SUM('[1]ПОНТОННЫЙ Янв.'!AH28:AI28,'[2]ПОНТОННЫЙ Февр.'!AH28:AI28,'[3]ПОНТОННЫЙ Март'!AH28:AI28,'[4]ПОНТОННЫЙ  Апр.'!AH28:AI28,'[5]ПОНТОННЫЙ Май'!AH28:AI28,'[6]ПОНТОННЫЙ Июнь'!AH28:AI28,'[7]ПОНТОННЫЙ  Июль'!AH28:AI28,'[8]ПОНТОННЫЙ  Авг.'!AH28:AI28,'[9]ПОНТОННЫЙ  Сент.'!AH28:AI28,'[10]ПОНТОННЫЙ  Окт.'!AH28:AI28,'[11]ПОНТОННЫЙ  Нояб.'!AH28:AI28,'[12]ПОНТОННЫЙ  Дек.'!AH28:AI28)</f>
        <v>0</v>
      </c>
      <c r="AJ29" s="47"/>
      <c r="AK29" s="53">
        <f>SUM('[1]ПОНТОННЫЙ Янв.'!AJ28:AK28,'[2]ПОНТОННЫЙ Февр.'!AJ28:AK28,'[3]ПОНТОННЫЙ Март'!AJ28:AK28,'[4]ПОНТОННЫЙ  Апр.'!AJ28:AK28,'[5]ПОНТОННЫЙ Май'!AJ28:AK28,'[6]ПОНТОННЫЙ Июнь'!AJ28:AK28,'[7]ПОНТОННЫЙ  Июль'!AJ28:AK28,'[8]ПОНТОННЫЙ  Авг.'!AJ28:AK28,'[9]ПОНТОННЫЙ  Сент.'!AJ28:AK28,'[10]ПОНТОННЫЙ  Окт.'!AJ28:AK28,'[11]ПОНТОННЫЙ  Нояб.'!AJ28:AK28,'[12]ПОНТОННЫЙ  Дек.'!AJ28:AK28)</f>
        <v>0</v>
      </c>
      <c r="AL29" s="47"/>
      <c r="AM29" s="53">
        <f>SUM('[1]ПОНТОННЫЙ Янв.'!AL28:AM28,'[2]ПОНТОННЫЙ Февр.'!AL28:AM28,'[3]ПОНТОННЫЙ Март'!AL28:AM28,'[4]ПОНТОННЫЙ  Апр.'!AL28:AM28,'[5]ПОНТОННЫЙ Май'!AL28:AM28,'[6]ПОНТОННЫЙ Июнь'!AL28:AM28,'[7]ПОНТОННЫЙ  Июль'!AL28:AM28,'[8]ПОНТОННЫЙ  Авг.'!AL28:AM28,'[9]ПОНТОННЫЙ  Сент.'!AL28:AM28,'[10]ПОНТОННЫЙ  Окт.'!AL28:AM28,'[11]ПОНТОННЫЙ  Нояб.'!AL28:AM28,'[12]ПОНТОННЫЙ  Дек.'!AL28:AM28)</f>
        <v>0</v>
      </c>
      <c r="AN29" s="47"/>
      <c r="AO29" s="53">
        <f>SUM('[1]ПОНТОННЫЙ Янв.'!AN28:AO28,'[2]ПОНТОННЫЙ Февр.'!AN28:AO28,'[3]ПОНТОННЫЙ Март'!AN28:AO28,'[4]ПОНТОННЫЙ  Апр.'!AN28:AO28,'[5]ПОНТОННЫЙ Май'!AN28:AO28,'[6]ПОНТОННЫЙ Июнь'!AN28:AO28,'[7]ПОНТОННЫЙ  Июль'!AN28:AO28,'[8]ПОНТОННЫЙ  Авг.'!AN28:AO28,'[9]ПОНТОННЫЙ  Сент.'!AN28:AO28,'[10]ПОНТОННЫЙ  Окт.'!AN28:AO28,'[11]ПОНТОННЫЙ  Нояб.'!AN28:AO28,'[12]ПОНТОННЫЙ  Дек.'!AN28:AO28)</f>
        <v>0</v>
      </c>
      <c r="AP29" s="47"/>
      <c r="AQ29" s="53">
        <f>SUM('[1]ПОНТОННЫЙ Янв.'!AP28:AQ28,'[2]ПОНТОННЫЙ Февр.'!AP28:AQ28,'[3]ПОНТОННЫЙ Март'!AP28:AQ28,'[4]ПОНТОННЫЙ  Апр.'!AP28:AQ28,'[5]ПОНТОННЫЙ Май'!AP28:AQ28,'[6]ПОНТОННЫЙ Июнь'!AP28:AQ28,'[7]ПОНТОННЫЙ  Июль'!AP28:AQ28,'[8]ПОНТОННЫЙ  Авг.'!AP28:AQ28,'[9]ПОНТОННЫЙ  Сент.'!AP28:AQ28,'[10]ПОНТОННЫЙ  Окт.'!AP28:AQ28,'[11]ПОНТОННЫЙ  Нояб.'!AP28:AQ28,'[12]ПОНТОННЫЙ  Дек.'!AP28:AQ28)</f>
        <v>0</v>
      </c>
      <c r="AR29" s="47"/>
      <c r="AS29" s="53">
        <f>SUM('[1]ПОНТОННЫЙ Янв.'!AR28:AS28,'[2]ПОНТОННЫЙ Февр.'!AR28:AS28,'[3]ПОНТОННЫЙ Март'!AR28:AS28,'[4]ПОНТОННЫЙ  Апр.'!AR28:AS28,'[5]ПОНТОННЫЙ Май'!AR28:AS28,'[6]ПОНТОННЫЙ Июнь'!AR28:AS28,'[7]ПОНТОННЫЙ  Июль'!AR28:AS28,'[8]ПОНТОННЫЙ  Авг.'!AR28:AS28,'[9]ПОНТОННЫЙ  Сент.'!AR28:AS28,'[10]ПОНТОННЫЙ  Окт.'!AR28:AS28,'[11]ПОНТОННЫЙ  Нояб.'!AR28:AS28,'[12]ПОНТОННЫЙ  Дек.'!AR28:AS28)</f>
        <v>0</v>
      </c>
      <c r="AT29" s="47"/>
      <c r="AU29" s="53">
        <f>SUM('[1]ПОНТОННЫЙ Янв.'!AT28:AU28,'[2]ПОНТОННЫЙ Февр.'!AT28:AU28,'[3]ПОНТОННЫЙ Март'!AT28:AU28,'[4]ПОНТОННЫЙ  Апр.'!AT28:AU28,'[5]ПОНТОННЫЙ Май'!AT28:AU28,'[6]ПОНТОННЫЙ Июнь'!AT28:AU28,'[7]ПОНТОННЫЙ  Июль'!AT28:AU28,'[8]ПОНТОННЫЙ  Авг.'!AT28:AU28,'[9]ПОНТОННЫЙ  Сент.'!AT28:AU28,'[10]ПОНТОННЫЙ  Окт.'!AT28:AU28,'[11]ПОНТОННЫЙ  Нояб.'!AT28:AU28,'[12]ПОНТОННЫЙ  Дек.'!AT28:AU28)</f>
        <v>0</v>
      </c>
      <c r="AV29" s="47"/>
      <c r="AW29" s="53">
        <f>SUM('[1]ПОНТОННЫЙ Янв.'!AV28:AW28,'[2]ПОНТОННЫЙ Февр.'!AV28:AW28,'[3]ПОНТОННЫЙ Март'!AV28:AW28,'[4]ПОНТОННЫЙ  Апр.'!AV28:AW28,'[5]ПОНТОННЫЙ Май'!AV28:AW28,'[6]ПОНТОННЫЙ Июнь'!AV28:AW28,'[7]ПОНТОННЫЙ  Июль'!AV28:AW28,'[8]ПОНТОННЫЙ  Авг.'!AV28:AW28,'[9]ПОНТОННЫЙ  Сент.'!AV28:AW28,'[10]ПОНТОННЫЙ  Окт.'!AV28:AW28,'[11]ПОНТОННЫЙ  Нояб.'!AV28:AW28,'[12]ПОНТОННЫЙ  Дек.'!AV28:AW28)</f>
        <v>0</v>
      </c>
      <c r="AX29" s="47"/>
      <c r="AY29" s="53">
        <f>SUM('[1]ПОНТОННЫЙ Янв.'!AX28:AY28,'[2]ПОНТОННЫЙ Февр.'!AX28:AY28,'[3]ПОНТОННЫЙ Март'!AX28:AY28,'[4]ПОНТОННЫЙ  Апр.'!AX28:AY28,'[5]ПОНТОННЫЙ Май'!AX28:AY28,'[6]ПОНТОННЫЙ Июнь'!AX28:AY28,'[7]ПОНТОННЫЙ  Июль'!AX28:AY28,'[8]ПОНТОННЫЙ  Авг.'!AX28:AY28,'[9]ПОНТОННЫЙ  Сент.'!AX28:AY28,'[10]ПОНТОННЫЙ  Окт.'!AX28:AY28,'[11]ПОНТОННЫЙ  Нояб.'!AX28:AY28,'[12]ПОНТОННЫЙ  Дек.'!AX28:AY28)</f>
        <v>0</v>
      </c>
      <c r="AZ29" s="47"/>
      <c r="BA29" s="53">
        <f>SUM('[1]ПОНТОННЫЙ Янв.'!AZ28:BA28,'[2]ПОНТОННЫЙ Февр.'!AZ28:BA28,'[3]ПОНТОННЫЙ Март'!AZ28:BA28,'[4]ПОНТОННЫЙ  Апр.'!AZ28:BA28,'[5]ПОНТОННЫЙ Май'!AZ28:BA28,'[6]ПОНТОННЫЙ Июнь'!AZ28:BA28,'[7]ПОНТОННЫЙ  Июль'!AZ28:BA28,'[8]ПОНТОННЫЙ  Авг.'!AZ28:BA28,'[9]ПОНТОННЫЙ  Сент.'!AZ28:BA28,'[10]ПОНТОННЫЙ  Окт.'!AZ28:BA28,'[11]ПОНТОННЫЙ  Нояб.'!AZ28:BA28,'[12]ПОНТОННЫЙ  Дек.'!AZ28:BA28)</f>
        <v>0</v>
      </c>
      <c r="BB29" s="47"/>
      <c r="BC29" s="53">
        <f>SUM('[1]ПОНТОННЫЙ Янв.'!BB28:BC28,'[2]ПОНТОННЫЙ Февр.'!BB28:BC28,'[3]ПОНТОННЫЙ Март'!BB28:BC28,'[4]ПОНТОННЫЙ  Апр.'!BB28:BC28,'[5]ПОНТОННЫЙ Май'!BB28:BC28,'[6]ПОНТОННЫЙ Июнь'!BB28:BC28,'[7]ПОНТОННЫЙ  Июль'!BB28:BC28,'[8]ПОНТОННЫЙ  Авг.'!BB28:BC28,'[9]ПОНТОННЫЙ  Сент.'!BB28:BC28,'[10]ПОНТОННЫЙ  Окт.'!BB28:BC28,'[11]ПОНТОННЫЙ  Нояб.'!BB28:BC28,'[12]ПОНТОННЫЙ  Дек.'!BB28:BC28)</f>
        <v>0</v>
      </c>
      <c r="BD29" s="47"/>
      <c r="BE29" s="53">
        <f>SUM('[1]ПОНТОННЫЙ Янв.'!BD28:BE28,'[2]ПОНТОННЫЙ Февр.'!BD28:BE28,'[3]ПОНТОННЫЙ Март'!BD28:BE28,'[4]ПОНТОННЫЙ  Апр.'!BD28:BE28,'[5]ПОНТОННЫЙ Май'!BD28:BE28,'[6]ПОНТОННЫЙ Июнь'!BD28:BE28,'[7]ПОНТОННЫЙ  Июль'!BD28:BE28,'[8]ПОНТОННЫЙ  Авг.'!BD28:BE28,'[9]ПОНТОННЫЙ  Сент.'!BD28:BE28,'[10]ПОНТОННЫЙ  Окт.'!BD28:BE28,'[11]ПОНТОННЫЙ  Нояб.'!BD28:BE28,'[12]ПОНТОННЫЙ  Дек.'!BD28:BE28)</f>
        <v>0</v>
      </c>
      <c r="BF29" s="47"/>
      <c r="BG29" s="53">
        <f>SUM('[1]ПОНТОННЫЙ Янв.'!BF28:BG28,'[2]ПОНТОННЫЙ Февр.'!BF28:BG28,'[3]ПОНТОННЫЙ Март'!BF28:BG28,'[4]ПОНТОННЫЙ  Апр.'!BF28:BG28,'[5]ПОНТОННЫЙ Май'!BF28:BG28,'[6]ПОНТОННЫЙ Июнь'!BF28:BG28,'[7]ПОНТОННЫЙ  Июль'!BF28:BG28,'[8]ПОНТОННЫЙ  Авг.'!BF28:BG28,'[9]ПОНТОННЫЙ  Сент.'!BF28:BG28,'[10]ПОНТОННЫЙ  Окт.'!BF28:BG28,'[11]ПОНТОННЫЙ  Нояб.'!BF28:BG28,'[12]ПОНТОННЫЙ  Дек.'!BF28:BG28)</f>
        <v>0</v>
      </c>
      <c r="BH29" s="47"/>
      <c r="BI29" s="53">
        <f>SUM('[1]ПОНТОННЫЙ Янв.'!BH28:BI28,'[2]ПОНТОННЫЙ Февр.'!BH28:BI28,'[3]ПОНТОННЫЙ Март'!BH28:BI28,'[4]ПОНТОННЫЙ  Апр.'!BH28:BI28,'[5]ПОНТОННЫЙ Май'!BH28:BI28,'[6]ПОНТОННЫЙ Июнь'!BH28:BI28,'[7]ПОНТОННЫЙ  Июль'!BH28:BI28,'[8]ПОНТОННЫЙ  Авг.'!BH28:BI28,'[9]ПОНТОННЫЙ  Сент.'!BH28:BI28,'[10]ПОНТОННЫЙ  Окт.'!BH28:BI28,'[11]ПОНТОННЫЙ  Нояб.'!BH28:BI28,'[12]ПОНТОННЫЙ  Дек.'!BH28:BI28)</f>
        <v>0</v>
      </c>
      <c r="BJ29" s="47"/>
      <c r="BK29" s="53">
        <f>SUM('[1]ПОНТОННЫЙ Янв.'!BJ28:BK28,'[2]ПОНТОННЫЙ Февр.'!BJ28:BK28,'[3]ПОНТОННЫЙ Март'!BJ28:BK28,'[4]ПОНТОННЫЙ  Апр.'!BJ28:BK28,'[5]ПОНТОННЫЙ Май'!BJ28:BK28,'[6]ПОНТОННЫЙ Июнь'!BJ28:BK28,'[7]ПОНТОННЫЙ  Июль'!BJ28:BK28,'[8]ПОНТОННЫЙ  Авг.'!BJ28:BK28,'[9]ПОНТОННЫЙ  Сент.'!BJ28:BK28,'[10]ПОНТОННЫЙ  Окт.'!BJ28:BK28,'[11]ПОНТОННЫЙ  Нояб.'!BJ28:BK28,'[12]ПОНТОННЫЙ  Дек.'!BJ28:BK28)</f>
        <v>0</v>
      </c>
      <c r="BL29" s="47"/>
      <c r="BM29" s="53">
        <f>SUM('[1]ПОНТОННЫЙ Янв.'!BL28:BM28,'[2]ПОНТОННЫЙ Февр.'!BL28:BM28,'[3]ПОНТОННЫЙ Март'!BL28:BM28,'[4]ПОНТОННЫЙ  Апр.'!BL28:BM28,'[5]ПОНТОННЫЙ Май'!BL28:BM28,'[6]ПОНТОННЫЙ Июнь'!BL28:BM28,'[7]ПОНТОННЫЙ  Июль'!BL28:BM28,'[8]ПОНТОННЫЙ  Авг.'!BL28:BM28,'[9]ПОНТОННЫЙ  Сент.'!BL28:BM28,'[10]ПОНТОННЫЙ  Окт.'!BL28:BM28,'[11]ПОНТОННЫЙ  Нояб.'!BL28:BM28,'[12]ПОНТОННЫЙ  Дек.'!BL28:BM28)</f>
        <v>0</v>
      </c>
      <c r="BN29" s="47"/>
      <c r="BO29" s="53">
        <f>SUM('[1]ПОНТОННЫЙ Янв.'!BN28:BO28,'[2]ПОНТОННЫЙ Февр.'!BN28:BO28,'[3]ПОНТОННЫЙ Март'!BN28:BO28,'[4]ПОНТОННЫЙ  Апр.'!BN28:BO28,'[5]ПОНТОННЫЙ Май'!BN28:BO28,'[6]ПОНТОННЫЙ Июнь'!BN28:BO28,'[7]ПОНТОННЫЙ  Июль'!BN28:BO28,'[8]ПОНТОННЫЙ  Авг.'!BN28:BO28,'[9]ПОНТОННЫЙ  Сент.'!BN28:BO28,'[10]ПОНТОННЫЙ  Окт.'!BN28:BO28,'[11]ПОНТОННЫЙ  Нояб.'!BN28:BO28,'[12]ПОНТОННЫЙ  Дек.'!BN28:BO28)</f>
        <v>0</v>
      </c>
      <c r="BP29" s="47"/>
      <c r="BQ29" s="53">
        <f>SUM('[1]ПОНТОННЫЙ Янв.'!BP28:BQ28,'[2]ПОНТОННЫЙ Февр.'!BP28:BQ28,'[3]ПОНТОННЫЙ Март'!BP28:BQ28,'[4]ПОНТОННЫЙ  Апр.'!BP28:BQ28,'[5]ПОНТОННЫЙ Май'!BP28:BQ28,'[6]ПОНТОННЫЙ Июнь'!BP28:BQ28,'[7]ПОНТОННЫЙ  Июль'!BP28:BQ28,'[8]ПОНТОННЫЙ  Авг.'!BP28:BQ28,'[9]ПОНТОННЫЙ  Сент.'!BP28:BQ28,'[10]ПОНТОННЫЙ  Окт.'!BP28:BQ28,'[11]ПОНТОННЫЙ  Нояб.'!BP28:BQ28,'[12]ПОНТОННЫЙ  Дек.'!BP28:BQ28)</f>
        <v>0</v>
      </c>
      <c r="BR29" s="47"/>
      <c r="BS29" s="53">
        <f>SUM('[1]ПОНТОННЫЙ Янв.'!BR28:BS28,'[2]ПОНТОННЫЙ Февр.'!BR28:BS28,'[3]ПОНТОННЫЙ Март'!BR28:BS28,'[4]ПОНТОННЫЙ  Апр.'!BR28:BS28,'[5]ПОНТОННЫЙ Май'!BR28:BS28,'[6]ПОНТОННЫЙ Июнь'!BR28:BS28,'[7]ПОНТОННЫЙ  Июль'!BR28:BS28,'[8]ПОНТОННЫЙ  Авг.'!BR28:BS28,'[9]ПОНТОННЫЙ  Сент.'!BR28:BS28,'[10]ПОНТОННЫЙ  Окт.'!BR28:BS28,'[11]ПОНТОННЫЙ  Нояб.'!BR28:BS28,'[12]ПОНТОННЫЙ  Дек.'!BR28:BS28)</f>
        <v>24.138000000000002</v>
      </c>
      <c r="BT29" s="47"/>
      <c r="BU29" s="53">
        <f>SUM('[1]ПОНТОННЫЙ Янв.'!BT28:BU28,'[2]ПОНТОННЫЙ Февр.'!BT28:BU28,'[3]ПОНТОННЫЙ Март'!BT28:BU28,'[4]ПОНТОННЫЙ  Апр.'!BT28:BU28,'[5]ПОНТОННЫЙ Май'!BT28:BU28,'[6]ПОНТОННЫЙ Июнь'!BT28:BU28,'[7]ПОНТОННЫЙ  Июль'!BT28:BU28,'[8]ПОНТОННЫЙ  Авг.'!BT28:BU28,'[9]ПОНТОННЫЙ  Сент.'!BT28:BU28,'[10]ПОНТОННЫЙ  Окт.'!BT28:BU28,'[11]ПОНТОННЫЙ  Нояб.'!BT28:BU28,'[12]ПОНТОННЫЙ  Дек.'!BT28:BU28)</f>
        <v>0</v>
      </c>
      <c r="BV29" s="47"/>
      <c r="BW29" s="53">
        <f>SUM('[1]ПОНТОННЫЙ Янв.'!BV28:BW28,'[2]ПОНТОННЫЙ Февр.'!BV28:BW28,'[3]ПОНТОННЫЙ Март'!BV28:BW28,'[4]ПОНТОННЫЙ  Апр.'!BV28:BW28,'[5]ПОНТОННЫЙ Май'!BV28:BW28,'[6]ПОНТОННЫЙ Июнь'!BV28:BW28,'[7]ПОНТОННЫЙ  Июль'!BV28:BW28,'[8]ПОНТОННЫЙ  Авг.'!BV28:BW28,'[9]ПОНТОННЫЙ  Сент.'!BV28:BW28,'[10]ПОНТОННЫЙ  Окт.'!BV28:BW28,'[11]ПОНТОННЫЙ  Нояб.'!BV28:BW28,'[12]ПОНТОННЫЙ  Дек.'!BV28:BW28)</f>
        <v>0</v>
      </c>
      <c r="BX29" s="47"/>
      <c r="BY29" s="53">
        <f>SUM('[1]ПОНТОННЫЙ Янв.'!BX28:BY28,'[2]ПОНТОННЫЙ Февр.'!BX28:BY28,'[3]ПОНТОННЫЙ Март'!BX28:BY28,'[4]ПОНТОННЫЙ  Апр.'!BX28:BY28,'[5]ПОНТОННЫЙ Май'!BX28:BY28,'[6]ПОНТОННЫЙ Июнь'!BX28:BY28,'[7]ПОНТОННЫЙ  Июль'!BX28:BY28,'[8]ПОНТОННЫЙ  Авг.'!BX28:BY28,'[9]ПОНТОННЫЙ  Сент.'!BX28:BY28,'[10]ПОНТОННЫЙ  Окт.'!BX28:BY28,'[11]ПОНТОННЫЙ  Нояб.'!BX28:BY28,'[12]ПОНТОННЫЙ  Дек.'!BX28:BY28)</f>
        <v>0</v>
      </c>
      <c r="BZ29" s="47"/>
      <c r="CA29" s="53">
        <f>SUM('[1]ПОНТОННЫЙ Янв.'!BZ28:CA28,'[2]ПОНТОННЫЙ Февр.'!BZ28:CA28,'[3]ПОНТОННЫЙ Март'!BZ28:CA28,'[4]ПОНТОННЫЙ  Апр.'!BZ28:CA28,'[5]ПОНТОННЫЙ Май'!BZ28:CA28,'[6]ПОНТОННЫЙ Июнь'!BZ28:CA28,'[7]ПОНТОННЫЙ  Июль'!BZ28:CA28,'[8]ПОНТОННЫЙ  Авг.'!BZ28:CA28,'[9]ПОНТОННЫЙ  Сент.'!BZ28:CA28,'[10]ПОНТОННЫЙ  Окт.'!BZ28:CA28,'[11]ПОНТОННЫЙ  Нояб.'!BZ28:CA28,'[12]ПОНТОННЫЙ  Дек.'!BZ28:CA28)</f>
        <v>0</v>
      </c>
      <c r="CB29" s="47"/>
      <c r="CC29" s="53">
        <f>SUM('[1]ПОНТОННЫЙ Янв.'!CB28:CC28,'[2]ПОНТОННЫЙ Февр.'!CB28:CC28,'[3]ПОНТОННЫЙ Март'!CB28:CC28,'[4]ПОНТОННЫЙ  Апр.'!CB28:CC28,'[5]ПОНТОННЫЙ Май'!CB28:CC28,'[6]ПОНТОННЫЙ Июнь'!CB28:CC28,'[7]ПОНТОННЫЙ  Июль'!CB28:CC28,'[8]ПОНТОННЫЙ  Авг.'!CB28:CC28,'[9]ПОНТОННЫЙ  Сент.'!CB28:CC28,'[10]ПОНТОННЫЙ  Окт.'!CB28:CC28,'[11]ПОНТОННЫЙ  Нояб.'!CB28:CC28,'[12]ПОНТОННЫЙ  Дек.'!CB28:CC28)</f>
        <v>0</v>
      </c>
      <c r="CD29" s="47"/>
      <c r="CE29" s="53">
        <f>SUM('[1]ПОНТОННЫЙ Янв.'!CD28:CE28,'[2]ПОНТОННЫЙ Февр.'!CD28:CE28,'[3]ПОНТОННЫЙ Март'!CD28:CE28,'[4]ПОНТОННЫЙ  Апр.'!CD28:CE28,'[5]ПОНТОННЫЙ Май'!CD28:CE28,'[6]ПОНТОННЫЙ Июнь'!CD28:CE28,'[7]ПОНТОННЫЙ  Июль'!CD28:CE28,'[8]ПОНТОННЫЙ  Авг.'!CD28:CE28,'[9]ПОНТОННЫЙ  Сент.'!CD28:CE28,'[10]ПОНТОННЫЙ  Окт.'!CD28:CE28,'[11]ПОНТОННЫЙ  Нояб.'!CD28:CE28,'[12]ПОНТОННЫЙ  Дек.'!CD28:CE28)</f>
        <v>0</v>
      </c>
      <c r="CF29" s="47"/>
      <c r="CG29" s="53">
        <f>SUM('[1]ПОНТОННЫЙ Янв.'!CF28:CG28,'[2]ПОНТОННЫЙ Февр.'!CF28:CG28,'[3]ПОНТОННЫЙ Март'!CF28:CG28,'[4]ПОНТОННЫЙ  Апр.'!CF28:CG28,'[5]ПОНТОННЫЙ Май'!CF28:CG28,'[6]ПОНТОННЫЙ Июнь'!CF28:CG28,'[7]ПОНТОННЫЙ  Июль'!CF28:CG28,'[8]ПОНТОННЫЙ  Авг.'!CF28:CG28,'[9]ПОНТОННЫЙ  Сент.'!CF28:CG28,'[10]ПОНТОННЫЙ  Окт.'!CF28:CG28,'[11]ПОНТОННЫЙ  Нояб.'!CF28:CG28,'[12]ПОНТОННЫЙ  Дек.'!CF28:CG28)</f>
        <v>0</v>
      </c>
      <c r="CH29" s="47"/>
      <c r="CI29" s="53">
        <f>SUM('[1]ПОНТОННЫЙ Янв.'!CH28:CI28,'[2]ПОНТОННЫЙ Февр.'!CH28:CI28,'[3]ПОНТОННЫЙ Март'!CH28:CI28,'[4]ПОНТОННЫЙ  Апр.'!CH28:CI28,'[5]ПОНТОННЫЙ Май'!CH28:CI28,'[6]ПОНТОННЫЙ Июнь'!CH28:CI28,'[7]ПОНТОННЫЙ  Июль'!CH28:CI28,'[8]ПОНТОННЫЙ  Авг.'!CH28:CI28,'[9]ПОНТОННЫЙ  Сент.'!CH28:CI28,'[10]ПОНТОННЫЙ  Окт.'!CH28:CI28,'[11]ПОНТОННЫЙ  Нояб.'!CH28:CI28,'[12]ПОНТОННЫЙ  Дек.'!CH28:CI28)</f>
        <v>0</v>
      </c>
      <c r="CJ29" s="47"/>
      <c r="CK29" s="53">
        <f>SUM('[1]ПОНТОННЫЙ Янв.'!CJ28:CK28,'[2]ПОНТОННЫЙ Февр.'!CJ28:CK28,'[3]ПОНТОННЫЙ Март'!CJ28:CK28,'[4]ПОНТОННЫЙ  Апр.'!CJ28:CK28,'[5]ПОНТОННЫЙ Май'!CJ28:CK28,'[6]ПОНТОННЫЙ Июнь'!CJ28:CK28,'[7]ПОНТОННЫЙ  Июль'!CJ28:CK28,'[8]ПОНТОННЫЙ  Авг.'!CJ28:CK28,'[9]ПОНТОННЫЙ  Сент.'!CJ28:CK28,'[10]ПОНТОННЫЙ  Окт.'!CJ28:CK28,'[11]ПОНТОННЫЙ  Нояб.'!CJ28:CK28,'[12]ПОНТОННЫЙ  Дек.'!CJ28:CK28)</f>
        <v>0</v>
      </c>
      <c r="CL29" s="47"/>
      <c r="CM29" s="53">
        <f>SUM('[1]ПОНТОННЫЙ Янв.'!CL28:CM28,'[2]ПОНТОННЫЙ Февр.'!CL28:CM28,'[3]ПОНТОННЫЙ Март'!CL28:CM28,'[4]ПОНТОННЫЙ  Апр.'!CL28:CM28,'[5]ПОНТОННЫЙ Май'!CL28:CM28,'[6]ПОНТОННЫЙ Июнь'!CL28:CM28,'[7]ПОНТОННЫЙ  Июль'!CL28:CM28,'[8]ПОНТОННЫЙ  Авг.'!CL28:CM28,'[9]ПОНТОННЫЙ  Сент.'!CL28:CM28,'[10]ПОНТОННЫЙ  Окт.'!CL28:CM28,'[11]ПОНТОННЫЙ  Нояб.'!CL28:CM28,'[12]ПОНТОННЫЙ  Дек.'!CL28:CM28)</f>
        <v>0</v>
      </c>
      <c r="CN29" s="47"/>
      <c r="CO29" s="53">
        <f>SUM('[1]ПОНТОННЫЙ Янв.'!CN28:CO28,'[2]ПОНТОННЫЙ Февр.'!CN28:CO28,'[3]ПОНТОННЫЙ Март'!CN28:CO28,'[4]ПОНТОННЫЙ  Апр.'!CN28:CO28,'[5]ПОНТОННЫЙ Май'!CN28:CO28,'[6]ПОНТОННЫЙ Июнь'!CN28:CO28,'[7]ПОНТОННЫЙ  Июль'!CN28:CO28,'[8]ПОНТОННЫЙ  Авг.'!CN28:CO28,'[9]ПОНТОННЫЙ  Сент.'!CN28:CO28,'[10]ПОНТОННЫЙ  Окт.'!CN28:CO28,'[11]ПОНТОННЫЙ  Нояб.'!CN28:CO28,'[12]ПОНТОННЫЙ  Дек.'!CN28:CO28)</f>
        <v>0</v>
      </c>
      <c r="CQ29" s="93"/>
    </row>
    <row r="30" spans="1:95" ht="15.95" customHeight="1" x14ac:dyDescent="0.25">
      <c r="A30" s="198" t="s">
        <v>29</v>
      </c>
      <c r="B30" s="230" t="s">
        <v>70</v>
      </c>
      <c r="C30" s="22" t="s">
        <v>61</v>
      </c>
      <c r="D30" s="47"/>
      <c r="E30" s="53">
        <f>SUM('[1]ПОНТОННЫЙ Янв.'!D29:E29,'[2]ПОНТОННЫЙ Февр.'!D29:E29,'[3]ПОНТОННЫЙ Март'!D29:E29,'[4]ПОНТОННЫЙ  Апр.'!D29:E29,'[5]ПОНТОННЫЙ Май'!D29:E29,'[6]ПОНТОННЫЙ Июнь'!D29:E29,'[7]ПОНТОННЫЙ  Июль'!D29:E29,'[8]ПОНТОННЫЙ  Авг.'!D29:E29,'[9]ПОНТОННЫЙ  Сент.'!D29:E29,'[10]ПОНТОННЫЙ  Окт.'!D29:E29,'[11]ПОНТОННЫЙ  Нояб.'!D29:E29,'[12]ПОНТОННЫЙ  Дек.'!D29:E29)</f>
        <v>0</v>
      </c>
      <c r="F30" s="47">
        <v>2</v>
      </c>
      <c r="G30" s="53">
        <f>SUM('[1]ПОНТОННЫЙ Янв.'!F29:G29,'[2]ПОНТОННЫЙ Февр.'!F29:G29,'[3]ПОНТОННЫЙ Март'!F29:G29,'[4]ПОНТОННЫЙ  Апр.'!F29:G29,'[5]ПОНТОННЫЙ Май'!F29:G29,'[6]ПОНТОННЫЙ Июнь'!F29:G29,'[7]ПОНТОННЫЙ  Июль'!F29:G29,'[8]ПОНТОННЫЙ  Авг.'!F29:G29,'[9]ПОНТОННЫЙ  Сент.'!F29:G29,'[10]ПОНТОННЫЙ  Окт.'!F29:G29,'[11]ПОНТОННЫЙ  Нояб.'!F29:G29,'[12]ПОНТОННЫЙ  Дек.'!F29:G29)</f>
        <v>2</v>
      </c>
      <c r="H30" s="47"/>
      <c r="I30" s="53">
        <f>SUM('[1]ПОНТОННЫЙ Янв.'!H29:I29,'[2]ПОНТОННЫЙ Февр.'!H29:I29,'[3]ПОНТОННЫЙ Март'!H29:I29,'[4]ПОНТОННЫЙ  Апр.'!H29:I29,'[5]ПОНТОННЫЙ Май'!H29:I29,'[6]ПОНТОННЫЙ Июнь'!H29:I29,'[7]ПОНТОННЫЙ  Июль'!H29:I29,'[8]ПОНТОННЫЙ  Авг.'!H29:I29,'[9]ПОНТОННЫЙ  Сент.'!H29:I29,'[10]ПОНТОННЫЙ  Окт.'!H29:I29,'[11]ПОНТОННЫЙ  Нояб.'!H29:I29,'[12]ПОНТОННЫЙ  Дек.'!H29:I29)</f>
        <v>0</v>
      </c>
      <c r="J30" s="47"/>
      <c r="K30" s="53">
        <f>SUM('[1]ПОНТОННЫЙ Янв.'!J29:K29,'[2]ПОНТОННЫЙ Февр.'!J29:K29,'[3]ПОНТОННЫЙ Март'!J29:K29,'[4]ПОНТОННЫЙ  Апр.'!J29:K29,'[5]ПОНТОННЫЙ Май'!J29:K29,'[6]ПОНТОННЫЙ Июнь'!J29:K29,'[7]ПОНТОННЫЙ  Июль'!J29:K29,'[8]ПОНТОННЫЙ  Авг.'!J29:K29,'[9]ПОНТОННЫЙ  Сент.'!J29:K29,'[10]ПОНТОННЫЙ  Окт.'!J29:K29,'[11]ПОНТОННЫЙ  Нояб.'!J29:K29,'[12]ПОНТОННЫЙ  Дек.'!J29:K29)</f>
        <v>0</v>
      </c>
      <c r="L30" s="47"/>
      <c r="M30" s="53">
        <f>SUM('[1]ПОНТОННЫЙ Янв.'!L29:M29,'[2]ПОНТОННЫЙ Февр.'!L29:M29,'[3]ПОНТОННЫЙ Март'!L29:M29,'[4]ПОНТОННЫЙ  Апр.'!L29:M29,'[5]ПОНТОННЫЙ Май'!L29:M29,'[6]ПОНТОННЫЙ Июнь'!L29:M29,'[7]ПОНТОННЫЙ  Июль'!L29:M29,'[8]ПОНТОННЫЙ  Авг.'!L29:M29,'[9]ПОНТОННЫЙ  Сент.'!L29:M29,'[10]ПОНТОННЫЙ  Окт.'!L29:M29,'[11]ПОНТОННЫЙ  Нояб.'!L29:M29,'[12]ПОНТОННЫЙ  Дек.'!L29:M29)</f>
        <v>0</v>
      </c>
      <c r="N30" s="47">
        <v>1</v>
      </c>
      <c r="O30" s="53">
        <f>SUM('[1]ПОНТОННЫЙ Янв.'!N29:O29,'[2]ПОНТОННЫЙ Февр.'!N29:O29,'[3]ПОНТОННЫЙ Март'!N29:O29,'[4]ПОНТОННЫЙ  Апр.'!N29:O29,'[5]ПОНТОННЫЙ Май'!N29:O29,'[6]ПОНТОННЫЙ Июнь'!N29:O29,'[7]ПОНТОННЫЙ  Июль'!N29:O29,'[8]ПОНТОННЫЙ  Авг.'!N29:O29,'[9]ПОНТОННЫЙ  Сент.'!N29:O29,'[10]ПОНТОННЫЙ  Окт.'!N29:O29,'[11]ПОНТОННЫЙ  Нояб.'!N29:O29,'[12]ПОНТОННЫЙ  Дек.'!N29:O29)</f>
        <v>1</v>
      </c>
      <c r="P30" s="47"/>
      <c r="Q30" s="53">
        <f>SUM('[1]ПОНТОННЫЙ Янв.'!P29:Q29,'[2]ПОНТОННЫЙ Февр.'!P29:Q29,'[3]ПОНТОННЫЙ Март'!P29:Q29,'[4]ПОНТОННЫЙ  Апр.'!P29:Q29,'[5]ПОНТОННЫЙ Май'!P29:Q29,'[6]ПОНТОННЫЙ Июнь'!P29:Q29,'[7]ПОНТОННЫЙ  Июль'!P29:Q29,'[8]ПОНТОННЫЙ  Авг.'!P29:Q29,'[9]ПОНТОННЫЙ  Сент.'!P29:Q29,'[10]ПОНТОННЫЙ  Окт.'!P29:Q29,'[11]ПОНТОННЫЙ  Нояб.'!P29:Q29,'[12]ПОНТОННЫЙ  Дек.'!P29:Q29)</f>
        <v>0</v>
      </c>
      <c r="R30" s="47">
        <v>3</v>
      </c>
      <c r="S30" s="53">
        <f>SUM('[1]ПОНТОННЫЙ Янв.'!R29:S29,'[2]ПОНТОННЫЙ Февр.'!R29:S29,'[3]ПОНТОННЫЙ Март'!R29:S29,'[4]ПОНТОННЫЙ  Апр.'!R29:S29,'[5]ПОНТОННЫЙ Май'!R29:S29,'[6]ПОНТОННЫЙ Июнь'!R29:S29,'[7]ПОНТОННЫЙ  Июль'!R29:S29,'[8]ПОНТОННЫЙ  Авг.'!R29:S29,'[9]ПОНТОННЫЙ  Сент.'!R29:S29,'[10]ПОНТОННЫЙ  Окт.'!R29:S29,'[11]ПОНТОННЫЙ  Нояб.'!R29:S29,'[12]ПОНТОННЫЙ  Дек.'!R29:S29)</f>
        <v>3</v>
      </c>
      <c r="T30" s="47"/>
      <c r="U30" s="53">
        <f>SUM('[1]ПОНТОННЫЙ Янв.'!T29:U29,'[2]ПОНТОННЫЙ Февр.'!T29:U29,'[3]ПОНТОННЫЙ Март'!T29:U29,'[4]ПОНТОННЫЙ  Апр.'!T29:U29,'[5]ПОНТОННЫЙ Май'!T29:U29,'[6]ПОНТОННЫЙ Июнь'!T29:U29,'[7]ПОНТОННЫЙ  Июль'!T29:U29,'[8]ПОНТОННЫЙ  Авг.'!T29:U29,'[9]ПОНТОННЫЙ  Сент.'!T29:U29,'[10]ПОНТОННЫЙ  Окт.'!T29:U29,'[11]ПОНТОННЫЙ  Нояб.'!T29:U29,'[12]ПОНТОННЫЙ  Дек.'!T29:U29)</f>
        <v>0</v>
      </c>
      <c r="V30" s="47"/>
      <c r="W30" s="53">
        <f>SUM('[1]ПОНТОННЫЙ Янв.'!V29:W29,'[2]ПОНТОННЫЙ Февр.'!V29:W29,'[3]ПОНТОННЫЙ Март'!V29:W29,'[4]ПОНТОННЫЙ  Апр.'!V29:W29,'[5]ПОНТОННЫЙ Май'!V29:W29,'[6]ПОНТОННЫЙ Июнь'!V29:W29,'[7]ПОНТОННЫЙ  Июль'!V29:W29,'[8]ПОНТОННЫЙ  Авг.'!V29:W29,'[9]ПОНТОННЫЙ  Сент.'!V29:W29,'[10]ПОНТОННЫЙ  Окт.'!V29:W29,'[11]ПОНТОННЫЙ  Нояб.'!V29:W29,'[12]ПОНТОННЫЙ  Дек.'!V29:W29)</f>
        <v>0</v>
      </c>
      <c r="X30" s="47"/>
      <c r="Y30" s="53">
        <f>SUM('[1]ПОНТОННЫЙ Янв.'!X29:Y29,'[2]ПОНТОННЫЙ Февр.'!X29:Y29,'[3]ПОНТОННЫЙ Март'!X29:Y29,'[4]ПОНТОННЫЙ  Апр.'!X29:Y29,'[5]ПОНТОННЫЙ Май'!X29:Y29,'[6]ПОНТОННЫЙ Июнь'!X29:Y29,'[7]ПОНТОННЫЙ  Июль'!X29:Y29,'[8]ПОНТОННЫЙ  Авг.'!X29:Y29,'[9]ПОНТОННЫЙ  Сент.'!X29:Y29,'[10]ПОНТОННЫЙ  Окт.'!X29:Y29,'[11]ПОНТОННЫЙ  Нояб.'!X29:Y29,'[12]ПОНТОННЫЙ  Дек.'!X29:Y29)</f>
        <v>0</v>
      </c>
      <c r="Z30" s="47">
        <v>2</v>
      </c>
      <c r="AA30" s="53">
        <f>SUM('[1]ПОНТОННЫЙ Янв.'!Z29:AA29,'[2]ПОНТОННЫЙ Февр.'!Z29:AA29,'[3]ПОНТОННЫЙ Март'!Z29:AA29,'[4]ПОНТОННЫЙ  Апр.'!Z29:AA29,'[5]ПОНТОННЫЙ Май'!Z29:AA29,'[6]ПОНТОННЫЙ Июнь'!Z29:AA29,'[7]ПОНТОННЫЙ  Июль'!Z29:AA29,'[8]ПОНТОННЫЙ  Авг.'!Z29:AA29,'[9]ПОНТОННЫЙ  Сент.'!Z29:AA29,'[10]ПОНТОННЫЙ  Окт.'!Z29:AA29,'[11]ПОНТОННЫЙ  Нояб.'!Z29:AA29,'[12]ПОНТОННЫЙ  Дек.'!Z29:AA29)</f>
        <v>2</v>
      </c>
      <c r="AB30" s="47"/>
      <c r="AC30" s="53">
        <f>SUM('[1]ПОНТОННЫЙ Янв.'!AB29:AC29,'[2]ПОНТОННЫЙ Февр.'!AB29:AC29,'[3]ПОНТОННЫЙ Март'!AB29:AC29,'[4]ПОНТОННЫЙ  Апр.'!AB29:AC29,'[5]ПОНТОННЫЙ Май'!AB29:AC29,'[6]ПОНТОННЫЙ Июнь'!AB29:AC29,'[7]ПОНТОННЫЙ  Июль'!AB29:AC29,'[8]ПОНТОННЫЙ  Авг.'!AB29:AC29,'[9]ПОНТОННЫЙ  Сент.'!AB29:AC29,'[10]ПОНТОННЫЙ  Окт.'!AB29:AC29,'[11]ПОНТОННЫЙ  Нояб.'!AB29:AC29,'[12]ПОНТОННЫЙ  Дек.'!AB29:AC29)</f>
        <v>0</v>
      </c>
      <c r="AD30" s="47">
        <v>1</v>
      </c>
      <c r="AE30" s="53">
        <f>SUM('[1]ПОНТОННЫЙ Янв.'!AD29:AE29,'[2]ПОНТОННЫЙ Февр.'!AD29:AE29,'[3]ПОНТОННЫЙ Март'!AD29:AE29,'[4]ПОНТОННЫЙ  Апр.'!AD29:AE29,'[5]ПОНТОННЫЙ Май'!AD29:AE29,'[6]ПОНТОННЫЙ Июнь'!AD29:AE29,'[7]ПОНТОННЫЙ  Июль'!AD29:AE29,'[8]ПОНТОННЫЙ  Авг.'!AD29:AE29,'[9]ПОНТОННЫЙ  Сент.'!AD29:AE29,'[10]ПОНТОННЫЙ  Окт.'!AD29:AE29,'[11]ПОНТОННЫЙ  Нояб.'!AD29:AE29,'[12]ПОНТОННЫЙ  Дек.'!AD29:AE29)</f>
        <v>1</v>
      </c>
      <c r="AF30" s="47">
        <v>1</v>
      </c>
      <c r="AG30" s="53">
        <f>SUM('[1]ПОНТОННЫЙ Янв.'!AF29:AG29,'[2]ПОНТОННЫЙ Февр.'!AF29:AG29,'[3]ПОНТОННЫЙ Март'!AF29:AG29,'[4]ПОНТОННЫЙ  Апр.'!AF29:AG29,'[5]ПОНТОННЫЙ Май'!AF29:AG29,'[6]ПОНТОННЫЙ Июнь'!AF29:AG29,'[7]ПОНТОННЫЙ  Июль'!AF29:AG29,'[8]ПОНТОННЫЙ  Авг.'!AF29:AG29,'[9]ПОНТОННЫЙ  Сент.'!AF29:AG29,'[10]ПОНТОННЫЙ  Окт.'!AF29:AG29,'[11]ПОНТОННЫЙ  Нояб.'!AF29:AG29,'[12]ПОНТОННЫЙ  Дек.'!AF29:AG29)</f>
        <v>1</v>
      </c>
      <c r="AH30" s="47"/>
      <c r="AI30" s="53">
        <f>SUM('[1]ПОНТОННЫЙ Янв.'!AH29:AI29,'[2]ПОНТОННЫЙ Февр.'!AH29:AI29,'[3]ПОНТОННЫЙ Март'!AH29:AI29,'[4]ПОНТОННЫЙ  Апр.'!AH29:AI29,'[5]ПОНТОННЫЙ Май'!AH29:AI29,'[6]ПОНТОННЫЙ Июнь'!AH29:AI29,'[7]ПОНТОННЫЙ  Июль'!AH29:AI29,'[8]ПОНТОННЫЙ  Авг.'!AH29:AI29,'[9]ПОНТОННЫЙ  Сент.'!AH29:AI29,'[10]ПОНТОННЫЙ  Окт.'!AH29:AI29,'[11]ПОНТОННЫЙ  Нояб.'!AH29:AI29,'[12]ПОНТОННЫЙ  Дек.'!AH29:AI29)</f>
        <v>0</v>
      </c>
      <c r="AJ30" s="47">
        <v>1</v>
      </c>
      <c r="AK30" s="53">
        <f>SUM('[1]ПОНТОННЫЙ Янв.'!AJ29:AK29,'[2]ПОНТОННЫЙ Февр.'!AJ29:AK29,'[3]ПОНТОННЫЙ Март'!AJ29:AK29,'[4]ПОНТОННЫЙ  Апр.'!AJ29:AK29,'[5]ПОНТОННЫЙ Май'!AJ29:AK29,'[6]ПОНТОННЫЙ Июнь'!AJ29:AK29,'[7]ПОНТОННЫЙ  Июль'!AJ29:AK29,'[8]ПОНТОННЫЙ  Авг.'!AJ29:AK29,'[9]ПОНТОННЫЙ  Сент.'!AJ29:AK29,'[10]ПОНТОННЫЙ  Окт.'!AJ29:AK29,'[11]ПОНТОННЫЙ  Нояб.'!AJ29:AK29,'[12]ПОНТОННЫЙ  Дек.'!AJ29:AK29)</f>
        <v>1</v>
      </c>
      <c r="AL30" s="47">
        <v>1</v>
      </c>
      <c r="AM30" s="53">
        <f>SUM('[1]ПОНТОННЫЙ Янв.'!AL29:AM29,'[2]ПОНТОННЫЙ Февр.'!AL29:AM29,'[3]ПОНТОННЫЙ Март'!AL29:AM29,'[4]ПОНТОННЫЙ  Апр.'!AL29:AM29,'[5]ПОНТОННЫЙ Май'!AL29:AM29,'[6]ПОНТОННЫЙ Июнь'!AL29:AM29,'[7]ПОНТОННЫЙ  Июль'!AL29:AM29,'[8]ПОНТОННЫЙ  Авг.'!AL29:AM29,'[9]ПОНТОННЫЙ  Сент.'!AL29:AM29,'[10]ПОНТОННЫЙ  Окт.'!AL29:AM29,'[11]ПОНТОННЫЙ  Нояб.'!AL29:AM29,'[12]ПОНТОННЫЙ  Дек.'!AL29:AM29)</f>
        <v>1</v>
      </c>
      <c r="AN30" s="47"/>
      <c r="AO30" s="53">
        <f>SUM('[1]ПОНТОННЫЙ Янв.'!AN29:AO29,'[2]ПОНТОННЫЙ Февр.'!AN29:AO29,'[3]ПОНТОННЫЙ Март'!AN29:AO29,'[4]ПОНТОННЫЙ  Апр.'!AN29:AO29,'[5]ПОНТОННЫЙ Май'!AN29:AO29,'[6]ПОНТОННЫЙ Июнь'!AN29:AO29,'[7]ПОНТОННЫЙ  Июль'!AN29:AO29,'[8]ПОНТОННЫЙ  Авг.'!AN29:AO29,'[9]ПОНТОННЫЙ  Сент.'!AN29:AO29,'[10]ПОНТОННЫЙ  Окт.'!AN29:AO29,'[11]ПОНТОННЫЙ  Нояб.'!AN29:AO29,'[12]ПОНТОННЫЙ  Дек.'!AN29:AO29)</f>
        <v>0</v>
      </c>
      <c r="AP30" s="47">
        <v>1</v>
      </c>
      <c r="AQ30" s="53">
        <f>SUM('[1]ПОНТОННЫЙ Янв.'!AP29:AQ29,'[2]ПОНТОННЫЙ Февр.'!AP29:AQ29,'[3]ПОНТОННЫЙ Март'!AP29:AQ29,'[4]ПОНТОННЫЙ  Апр.'!AP29:AQ29,'[5]ПОНТОННЫЙ Май'!AP29:AQ29,'[6]ПОНТОННЫЙ Июнь'!AP29:AQ29,'[7]ПОНТОННЫЙ  Июль'!AP29:AQ29,'[8]ПОНТОННЫЙ  Авг.'!AP29:AQ29,'[9]ПОНТОННЫЙ  Сент.'!AP29:AQ29,'[10]ПОНТОННЫЙ  Окт.'!AP29:AQ29,'[11]ПОНТОННЫЙ  Нояб.'!AP29:AQ29,'[12]ПОНТОННЫЙ  Дек.'!AP29:AQ29)</f>
        <v>1</v>
      </c>
      <c r="AR30" s="47">
        <v>1</v>
      </c>
      <c r="AS30" s="53">
        <f>SUM('[1]ПОНТОННЫЙ Янв.'!AR29:AS29,'[2]ПОНТОННЫЙ Февр.'!AR29:AS29,'[3]ПОНТОННЫЙ Март'!AR29:AS29,'[4]ПОНТОННЫЙ  Апр.'!AR29:AS29,'[5]ПОНТОННЫЙ Май'!AR29:AS29,'[6]ПОНТОННЫЙ Июнь'!AR29:AS29,'[7]ПОНТОННЫЙ  Июль'!AR29:AS29,'[8]ПОНТОННЫЙ  Авг.'!AR29:AS29,'[9]ПОНТОННЫЙ  Сент.'!AR29:AS29,'[10]ПОНТОННЫЙ  Окт.'!AR29:AS29,'[11]ПОНТОННЫЙ  Нояб.'!AR29:AS29,'[12]ПОНТОННЫЙ  Дек.'!AR29:AS29)</f>
        <v>1</v>
      </c>
      <c r="AT30" s="47">
        <v>2</v>
      </c>
      <c r="AU30" s="53">
        <f>SUM('[1]ПОНТОННЫЙ Янв.'!AT29:AU29,'[2]ПОНТОННЫЙ Февр.'!AT29:AU29,'[3]ПОНТОННЫЙ Март'!AT29:AU29,'[4]ПОНТОННЫЙ  Апр.'!AT29:AU29,'[5]ПОНТОННЫЙ Май'!AT29:AU29,'[6]ПОНТОННЫЙ Июнь'!AT29:AU29,'[7]ПОНТОННЫЙ  Июль'!AT29:AU29,'[8]ПОНТОННЫЙ  Авг.'!AT29:AU29,'[9]ПОНТОННЫЙ  Сент.'!AT29:AU29,'[10]ПОНТОННЫЙ  Окт.'!AT29:AU29,'[11]ПОНТОННЫЙ  Нояб.'!AT29:AU29,'[12]ПОНТОННЫЙ  Дек.'!AT29:AU29)</f>
        <v>2</v>
      </c>
      <c r="AV30" s="47"/>
      <c r="AW30" s="53">
        <f>SUM('[1]ПОНТОННЫЙ Янв.'!AV29:AW29,'[2]ПОНТОННЫЙ Февр.'!AV29:AW29,'[3]ПОНТОННЫЙ Март'!AV29:AW29,'[4]ПОНТОННЫЙ  Апр.'!AV29:AW29,'[5]ПОНТОННЫЙ Май'!AV29:AW29,'[6]ПОНТОННЫЙ Июнь'!AV29:AW29,'[7]ПОНТОННЫЙ  Июль'!AV29:AW29,'[8]ПОНТОННЫЙ  Авг.'!AV29:AW29,'[9]ПОНТОННЫЙ  Сент.'!AV29:AW29,'[10]ПОНТОННЫЙ  Окт.'!AV29:AW29,'[11]ПОНТОННЫЙ  Нояб.'!AV29:AW29,'[12]ПОНТОННЫЙ  Дек.'!AV29:AW29)</f>
        <v>0</v>
      </c>
      <c r="AX30" s="47"/>
      <c r="AY30" s="53">
        <f>SUM('[1]ПОНТОННЫЙ Янв.'!AX29:AY29,'[2]ПОНТОННЫЙ Февр.'!AX29:AY29,'[3]ПОНТОННЫЙ Март'!AX29:AY29,'[4]ПОНТОННЫЙ  Апр.'!AX29:AY29,'[5]ПОНТОННЫЙ Май'!AX29:AY29,'[6]ПОНТОННЫЙ Июнь'!AX29:AY29,'[7]ПОНТОННЫЙ  Июль'!AX29:AY29,'[8]ПОНТОННЫЙ  Авг.'!AX29:AY29,'[9]ПОНТОННЫЙ  Сент.'!AX29:AY29,'[10]ПОНТОННЫЙ  Окт.'!AX29:AY29,'[11]ПОНТОННЫЙ  Нояб.'!AX29:AY29,'[12]ПОНТОННЫЙ  Дек.'!AX29:AY29)</f>
        <v>0</v>
      </c>
      <c r="AZ30" s="47">
        <v>1</v>
      </c>
      <c r="BA30" s="53">
        <f>SUM('[1]ПОНТОННЫЙ Янв.'!AZ29:BA29,'[2]ПОНТОННЫЙ Февр.'!AZ29:BA29,'[3]ПОНТОННЫЙ Март'!AZ29:BA29,'[4]ПОНТОННЫЙ  Апр.'!AZ29:BA29,'[5]ПОНТОННЫЙ Май'!AZ29:BA29,'[6]ПОНТОННЫЙ Июнь'!AZ29:BA29,'[7]ПОНТОННЫЙ  Июль'!AZ29:BA29,'[8]ПОНТОННЫЙ  Авг.'!AZ29:BA29,'[9]ПОНТОННЫЙ  Сент.'!AZ29:BA29,'[10]ПОНТОННЫЙ  Окт.'!AZ29:BA29,'[11]ПОНТОННЫЙ  Нояб.'!AZ29:BA29,'[12]ПОНТОННЫЙ  Дек.'!AZ29:BA29)</f>
        <v>1</v>
      </c>
      <c r="BB30" s="47"/>
      <c r="BC30" s="53">
        <f>SUM('[1]ПОНТОННЫЙ Янв.'!BB29:BC29,'[2]ПОНТОННЫЙ Февр.'!BB29:BC29,'[3]ПОНТОННЫЙ Март'!BB29:BC29,'[4]ПОНТОННЫЙ  Апр.'!BB29:BC29,'[5]ПОНТОННЫЙ Май'!BB29:BC29,'[6]ПОНТОННЫЙ Июнь'!BB29:BC29,'[7]ПОНТОННЫЙ  Июль'!BB29:BC29,'[8]ПОНТОННЫЙ  Авг.'!BB29:BC29,'[9]ПОНТОННЫЙ  Сент.'!BB29:BC29,'[10]ПОНТОННЫЙ  Окт.'!BB29:BC29,'[11]ПОНТОННЫЙ  Нояб.'!BB29:BC29,'[12]ПОНТОННЫЙ  Дек.'!BB29:BC29)</f>
        <v>0</v>
      </c>
      <c r="BD30" s="47"/>
      <c r="BE30" s="53">
        <f>SUM('[1]ПОНТОННЫЙ Янв.'!BD29:BE29,'[2]ПОНТОННЫЙ Февр.'!BD29:BE29,'[3]ПОНТОННЫЙ Март'!BD29:BE29,'[4]ПОНТОННЫЙ  Апр.'!BD29:BE29,'[5]ПОНТОННЫЙ Май'!BD29:BE29,'[6]ПОНТОННЫЙ Июнь'!BD29:BE29,'[7]ПОНТОННЫЙ  Июль'!BD29:BE29,'[8]ПОНТОННЫЙ  Авг.'!BD29:BE29,'[9]ПОНТОННЫЙ  Сент.'!BD29:BE29,'[10]ПОНТОННЫЙ  Окт.'!BD29:BE29,'[11]ПОНТОННЫЙ  Нояб.'!BD29:BE29,'[12]ПОНТОННЫЙ  Дек.'!BD29:BE29)</f>
        <v>0</v>
      </c>
      <c r="BF30" s="47"/>
      <c r="BG30" s="53">
        <f>SUM('[1]ПОНТОННЫЙ Янв.'!BF29:BG29,'[2]ПОНТОННЫЙ Февр.'!BF29:BG29,'[3]ПОНТОННЫЙ Март'!BF29:BG29,'[4]ПОНТОННЫЙ  Апр.'!BF29:BG29,'[5]ПОНТОННЫЙ Май'!BF29:BG29,'[6]ПОНТОННЫЙ Июнь'!BF29:BG29,'[7]ПОНТОННЫЙ  Июль'!BF29:BG29,'[8]ПОНТОННЫЙ  Авг.'!BF29:BG29,'[9]ПОНТОННЫЙ  Сент.'!BF29:BG29,'[10]ПОНТОННЫЙ  Окт.'!BF29:BG29,'[11]ПОНТОННЫЙ  Нояб.'!BF29:BG29,'[12]ПОНТОННЫЙ  Дек.'!BF29:BG29)</f>
        <v>0</v>
      </c>
      <c r="BH30" s="47">
        <v>1</v>
      </c>
      <c r="BI30" s="53">
        <f>SUM('[1]ПОНТОННЫЙ Янв.'!BH29:BI29,'[2]ПОНТОННЫЙ Февр.'!BH29:BI29,'[3]ПОНТОННЫЙ Март'!BH29:BI29,'[4]ПОНТОННЫЙ  Апр.'!BH29:BI29,'[5]ПОНТОННЫЙ Май'!BH29:BI29,'[6]ПОНТОННЫЙ Июнь'!BH29:BI29,'[7]ПОНТОННЫЙ  Июль'!BH29:BI29,'[8]ПОНТОННЫЙ  Авг.'!BH29:BI29,'[9]ПОНТОННЫЙ  Сент.'!BH29:BI29,'[10]ПОНТОННЫЙ  Окт.'!BH29:BI29,'[11]ПОНТОННЫЙ  Нояб.'!BH29:BI29,'[12]ПОНТОННЫЙ  Дек.'!BH29:BI29)</f>
        <v>1</v>
      </c>
      <c r="BJ30" s="47"/>
      <c r="BK30" s="53">
        <f>SUM('[1]ПОНТОННЫЙ Янв.'!BJ29:BK29,'[2]ПОНТОННЫЙ Февр.'!BJ29:BK29,'[3]ПОНТОННЫЙ Март'!BJ29:BK29,'[4]ПОНТОННЫЙ  Апр.'!BJ29:BK29,'[5]ПОНТОННЫЙ Май'!BJ29:BK29,'[6]ПОНТОННЫЙ Июнь'!BJ29:BK29,'[7]ПОНТОННЫЙ  Июль'!BJ29:BK29,'[8]ПОНТОННЫЙ  Авг.'!BJ29:BK29,'[9]ПОНТОННЫЙ  Сент.'!BJ29:BK29,'[10]ПОНТОННЫЙ  Окт.'!BJ29:BK29,'[11]ПОНТОННЫЙ  Нояб.'!BJ29:BK29,'[12]ПОНТОННЫЙ  Дек.'!BJ29:BK29)</f>
        <v>0</v>
      </c>
      <c r="BL30" s="47"/>
      <c r="BM30" s="53">
        <f>SUM('[1]ПОНТОННЫЙ Янв.'!BL29:BM29,'[2]ПОНТОННЫЙ Февр.'!BL29:BM29,'[3]ПОНТОННЫЙ Март'!BL29:BM29,'[4]ПОНТОННЫЙ  Апр.'!BL29:BM29,'[5]ПОНТОННЫЙ Май'!BL29:BM29,'[6]ПОНТОННЫЙ Июнь'!BL29:BM29,'[7]ПОНТОННЫЙ  Июль'!BL29:BM29,'[8]ПОНТОННЫЙ  Авг.'!BL29:BM29,'[9]ПОНТОННЫЙ  Сент.'!BL29:BM29,'[10]ПОНТОННЫЙ  Окт.'!BL29:BM29,'[11]ПОНТОННЫЙ  Нояб.'!BL29:BM29,'[12]ПОНТОННЫЙ  Дек.'!BL29:BM29)</f>
        <v>0</v>
      </c>
      <c r="BN30" s="47"/>
      <c r="BO30" s="53">
        <f>SUM('[1]ПОНТОННЫЙ Янв.'!BN29:BO29,'[2]ПОНТОННЫЙ Февр.'!BN29:BO29,'[3]ПОНТОННЫЙ Март'!BN29:BO29,'[4]ПОНТОННЫЙ  Апр.'!BN29:BO29,'[5]ПОНТОННЫЙ Май'!BN29:BO29,'[6]ПОНТОННЫЙ Июнь'!BN29:BO29,'[7]ПОНТОННЫЙ  Июль'!BN29:BO29,'[8]ПОНТОННЫЙ  Авг.'!BN29:BO29,'[9]ПОНТОННЫЙ  Сент.'!BN29:BO29,'[10]ПОНТОННЫЙ  Окт.'!BN29:BO29,'[11]ПОНТОННЫЙ  Нояб.'!BN29:BO29,'[12]ПОНТОННЫЙ  Дек.'!BN29:BO29)</f>
        <v>0</v>
      </c>
      <c r="BP30" s="47"/>
      <c r="BQ30" s="53">
        <f>SUM('[1]ПОНТОННЫЙ Янв.'!BP29:BQ29,'[2]ПОНТОННЫЙ Февр.'!BP29:BQ29,'[3]ПОНТОННЫЙ Март'!BP29:BQ29,'[4]ПОНТОННЫЙ  Апр.'!BP29:BQ29,'[5]ПОНТОННЫЙ Май'!BP29:BQ29,'[6]ПОНТОННЫЙ Июнь'!BP29:BQ29,'[7]ПОНТОННЫЙ  Июль'!BP29:BQ29,'[8]ПОНТОННЫЙ  Авг.'!BP29:BQ29,'[9]ПОНТОННЫЙ  Сент.'!BP29:BQ29,'[10]ПОНТОННЫЙ  Окт.'!BP29:BQ29,'[11]ПОНТОННЫЙ  Нояб.'!BP29:BQ29,'[12]ПОНТОННЫЙ  Дек.'!BP29:BQ29)</f>
        <v>0</v>
      </c>
      <c r="BR30" s="47">
        <v>1</v>
      </c>
      <c r="BS30" s="53">
        <f>SUM('[1]ПОНТОННЫЙ Янв.'!BR29:BS29,'[2]ПОНТОННЫЙ Февр.'!BR29:BS29,'[3]ПОНТОННЫЙ Март'!BR29:BS29,'[4]ПОНТОННЫЙ  Апр.'!BR29:BS29,'[5]ПОНТОННЫЙ Май'!BR29:BS29,'[6]ПОНТОННЫЙ Июнь'!BR29:BS29,'[7]ПОНТОННЫЙ  Июль'!BR29:BS29,'[8]ПОНТОННЫЙ  Авг.'!BR29:BS29,'[9]ПОНТОННЫЙ  Сент.'!BR29:BS29,'[10]ПОНТОННЫЙ  Окт.'!BR29:BS29,'[11]ПОНТОННЫЙ  Нояб.'!BR29:BS29,'[12]ПОНТОННЫЙ  Дек.'!BR29:BS29)</f>
        <v>2</v>
      </c>
      <c r="BT30" s="47"/>
      <c r="BU30" s="53">
        <f>SUM('[1]ПОНТОННЫЙ Янв.'!BT29:BU29,'[2]ПОНТОННЫЙ Февр.'!BT29:BU29,'[3]ПОНТОННЫЙ Март'!BT29:BU29,'[4]ПОНТОННЫЙ  Апр.'!BT29:BU29,'[5]ПОНТОННЫЙ Май'!BT29:BU29,'[6]ПОНТОННЫЙ Июнь'!BT29:BU29,'[7]ПОНТОННЫЙ  Июль'!BT29:BU29,'[8]ПОНТОННЫЙ  Авг.'!BT29:BU29,'[9]ПОНТОННЫЙ  Сент.'!BT29:BU29,'[10]ПОНТОННЫЙ  Окт.'!BT29:BU29,'[11]ПОНТОННЫЙ  Нояб.'!BT29:BU29,'[12]ПОНТОННЫЙ  Дек.'!BT29:BU29)</f>
        <v>0</v>
      </c>
      <c r="BV30" s="47"/>
      <c r="BW30" s="53">
        <f>SUM('[1]ПОНТОННЫЙ Янв.'!BV29:BW29,'[2]ПОНТОННЫЙ Февр.'!BV29:BW29,'[3]ПОНТОННЫЙ Март'!BV29:BW29,'[4]ПОНТОННЫЙ  Апр.'!BV29:BW29,'[5]ПОНТОННЫЙ Май'!BV29:BW29,'[6]ПОНТОННЫЙ Июнь'!BV29:BW29,'[7]ПОНТОННЫЙ  Июль'!BV29:BW29,'[8]ПОНТОННЫЙ  Авг.'!BV29:BW29,'[9]ПОНТОННЫЙ  Сент.'!BV29:BW29,'[10]ПОНТОННЫЙ  Окт.'!BV29:BW29,'[11]ПОНТОННЫЙ  Нояб.'!BV29:BW29,'[12]ПОНТОННЫЙ  Дек.'!BV29:BW29)</f>
        <v>0</v>
      </c>
      <c r="BX30" s="47"/>
      <c r="BY30" s="53">
        <f>SUM('[1]ПОНТОННЫЙ Янв.'!BX29:BY29,'[2]ПОНТОННЫЙ Февр.'!BX29:BY29,'[3]ПОНТОННЫЙ Март'!BX29:BY29,'[4]ПОНТОННЫЙ  Апр.'!BX29:BY29,'[5]ПОНТОННЫЙ Май'!BX29:BY29,'[6]ПОНТОННЫЙ Июнь'!BX29:BY29,'[7]ПОНТОННЫЙ  Июль'!BX29:BY29,'[8]ПОНТОННЫЙ  Авг.'!BX29:BY29,'[9]ПОНТОННЫЙ  Сент.'!BX29:BY29,'[10]ПОНТОННЫЙ  Окт.'!BX29:BY29,'[11]ПОНТОННЫЙ  Нояб.'!BX29:BY29,'[12]ПОНТОННЫЙ  Дек.'!BX29:BY29)</f>
        <v>0</v>
      </c>
      <c r="BZ30" s="47"/>
      <c r="CA30" s="53">
        <f>SUM('[1]ПОНТОННЫЙ Янв.'!BZ29:CA29,'[2]ПОНТОННЫЙ Февр.'!BZ29:CA29,'[3]ПОНТОННЫЙ Март'!BZ29:CA29,'[4]ПОНТОННЫЙ  Апр.'!BZ29:CA29,'[5]ПОНТОННЫЙ Май'!BZ29:CA29,'[6]ПОНТОННЫЙ Июнь'!BZ29:CA29,'[7]ПОНТОННЫЙ  Июль'!BZ29:CA29,'[8]ПОНТОННЫЙ  Авг.'!BZ29:CA29,'[9]ПОНТОННЫЙ  Сент.'!BZ29:CA29,'[10]ПОНТОННЫЙ  Окт.'!BZ29:CA29,'[11]ПОНТОННЫЙ  Нояб.'!BZ29:CA29,'[12]ПОНТОННЫЙ  Дек.'!BZ29:CA29)</f>
        <v>0</v>
      </c>
      <c r="CB30" s="47">
        <v>3</v>
      </c>
      <c r="CC30" s="53">
        <f>SUM('[1]ПОНТОННЫЙ Янв.'!CB29:CC29,'[2]ПОНТОННЫЙ Февр.'!CB29:CC29,'[3]ПОНТОННЫЙ Март'!CB29:CC29,'[4]ПОНТОННЫЙ  Апр.'!CB29:CC29,'[5]ПОНТОННЫЙ Май'!CB29:CC29,'[6]ПОНТОННЫЙ Июнь'!CB29:CC29,'[7]ПОНТОННЫЙ  Июль'!CB29:CC29,'[8]ПОНТОННЫЙ  Авг.'!CB29:CC29,'[9]ПОНТОННЫЙ  Сент.'!CB29:CC29,'[10]ПОНТОННЫЙ  Окт.'!CB29:CC29,'[11]ПОНТОННЫЙ  Нояб.'!CB29:CC29,'[12]ПОНТОННЫЙ  Дек.'!CB29:CC29)</f>
        <v>3</v>
      </c>
      <c r="CD30" s="47"/>
      <c r="CE30" s="53">
        <f>SUM('[1]ПОНТОННЫЙ Янв.'!CD29:CE29,'[2]ПОНТОННЫЙ Февр.'!CD29:CE29,'[3]ПОНТОННЫЙ Март'!CD29:CE29,'[4]ПОНТОННЫЙ  Апр.'!CD29:CE29,'[5]ПОНТОННЫЙ Май'!CD29:CE29,'[6]ПОНТОННЫЙ Июнь'!CD29:CE29,'[7]ПОНТОННЫЙ  Июль'!CD29:CE29,'[8]ПОНТОННЫЙ  Авг.'!CD29:CE29,'[9]ПОНТОННЫЙ  Сент.'!CD29:CE29,'[10]ПОНТОННЫЙ  Окт.'!CD29:CE29,'[11]ПОНТОННЫЙ  Нояб.'!CD29:CE29,'[12]ПОНТОННЫЙ  Дек.'!CD29:CE29)</f>
        <v>0</v>
      </c>
      <c r="CF30" s="47"/>
      <c r="CG30" s="53">
        <f>SUM('[1]ПОНТОННЫЙ Янв.'!CF29:CG29,'[2]ПОНТОННЫЙ Февр.'!CF29:CG29,'[3]ПОНТОННЫЙ Март'!CF29:CG29,'[4]ПОНТОННЫЙ  Апр.'!CF29:CG29,'[5]ПОНТОННЫЙ Май'!CF29:CG29,'[6]ПОНТОННЫЙ Июнь'!CF29:CG29,'[7]ПОНТОННЫЙ  Июль'!CF29:CG29,'[8]ПОНТОННЫЙ  Авг.'!CF29:CG29,'[9]ПОНТОННЫЙ  Сент.'!CF29:CG29,'[10]ПОНТОННЫЙ  Окт.'!CF29:CG29,'[11]ПОНТОННЫЙ  Нояб.'!CF29:CG29,'[12]ПОНТОННЫЙ  Дек.'!CF29:CG29)</f>
        <v>0</v>
      </c>
      <c r="CH30" s="47"/>
      <c r="CI30" s="53">
        <f>SUM('[1]ПОНТОННЫЙ Янв.'!CH29:CI29,'[2]ПОНТОННЫЙ Февр.'!CH29:CI29,'[3]ПОНТОННЫЙ Март'!CH29:CI29,'[4]ПОНТОННЫЙ  Апр.'!CH29:CI29,'[5]ПОНТОННЫЙ Май'!CH29:CI29,'[6]ПОНТОННЫЙ Июнь'!CH29:CI29,'[7]ПОНТОННЫЙ  Июль'!CH29:CI29,'[8]ПОНТОННЫЙ  Авг.'!CH29:CI29,'[9]ПОНТОННЫЙ  Сент.'!CH29:CI29,'[10]ПОНТОННЫЙ  Окт.'!CH29:CI29,'[11]ПОНТОННЫЙ  Нояб.'!CH29:CI29,'[12]ПОНТОННЫЙ  Дек.'!CH29:CI29)</f>
        <v>0</v>
      </c>
      <c r="CJ30" s="47">
        <v>1</v>
      </c>
      <c r="CK30" s="53">
        <f>SUM('[1]ПОНТОННЫЙ Янв.'!CJ29:CK29,'[2]ПОНТОННЫЙ Февр.'!CJ29:CK29,'[3]ПОНТОННЫЙ Март'!CJ29:CK29,'[4]ПОНТОННЫЙ  Апр.'!CJ29:CK29,'[5]ПОНТОННЫЙ Май'!CJ29:CK29,'[6]ПОНТОННЫЙ Июнь'!CJ29:CK29,'[7]ПОНТОННЫЙ  Июль'!CJ29:CK29,'[8]ПОНТОННЫЙ  Авг.'!CJ29:CK29,'[9]ПОНТОННЫЙ  Сент.'!CJ29:CK29,'[10]ПОНТОННЫЙ  Окт.'!CJ29:CK29,'[11]ПОНТОННЫЙ  Нояб.'!CJ29:CK29,'[12]ПОНТОННЫЙ  Дек.'!CJ29:CK29)</f>
        <v>1</v>
      </c>
      <c r="CL30" s="47"/>
      <c r="CM30" s="53">
        <f>SUM('[1]ПОНТОННЫЙ Янв.'!CL29:CM29,'[2]ПОНТОННЫЙ Февр.'!CL29:CM29,'[3]ПОНТОННЫЙ Март'!CL29:CM29,'[4]ПОНТОННЫЙ  Апр.'!CL29:CM29,'[5]ПОНТОННЫЙ Май'!CL29:CM29,'[6]ПОНТОННЫЙ Июнь'!CL29:CM29,'[7]ПОНТОННЫЙ  Июль'!CL29:CM29,'[8]ПОНТОННЫЙ  Авг.'!CL29:CM29,'[9]ПОНТОННЫЙ  Сент.'!CL29:CM29,'[10]ПОНТОННЫЙ  Окт.'!CL29:CM29,'[11]ПОНТОННЫЙ  Нояб.'!CL29:CM29,'[12]ПОНТОННЫЙ  Дек.'!CL29:CM29)</f>
        <v>0</v>
      </c>
      <c r="CN30" s="47">
        <v>1</v>
      </c>
      <c r="CO30" s="53">
        <f>SUM('[1]ПОНТОННЫЙ Янв.'!CN29:CO29,'[2]ПОНТОННЫЙ Февр.'!CN29:CO29,'[3]ПОНТОННЫЙ Март'!CN29:CO29,'[4]ПОНТОННЫЙ  Апр.'!CN29:CO29,'[5]ПОНТОННЫЙ Май'!CN29:CO29,'[6]ПОНТОННЫЙ Июнь'!CN29:CO29,'[7]ПОНТОННЫЙ  Июль'!CN29:CO29,'[8]ПОНТОННЫЙ  Авг.'!CN29:CO29,'[9]ПОНТОННЫЙ  Сент.'!CN29:CO29,'[10]ПОНТОННЫЙ  Окт.'!CN29:CO29,'[11]ПОНТОННЫЙ  Нояб.'!CN29:CO29,'[12]ПОНТОННЫЙ  Дек.'!CN29:CO29)</f>
        <v>1</v>
      </c>
      <c r="CQ30" s="93"/>
    </row>
    <row r="31" spans="1:95" ht="15.95" customHeight="1" x14ac:dyDescent="0.25">
      <c r="A31" s="198"/>
      <c r="B31" s="230"/>
      <c r="C31" s="22" t="s">
        <v>5</v>
      </c>
      <c r="D31" s="47"/>
      <c r="E31" s="53">
        <f>SUM('[1]ПОНТОННЫЙ Янв.'!D30:E30,'[2]ПОНТОННЫЙ Февр.'!D30:E30,'[3]ПОНТОННЫЙ Март'!D30:E30,'[4]ПОНТОННЫЙ  Апр.'!D30:E30,'[5]ПОНТОННЫЙ Май'!D30:E30,'[6]ПОНТОННЫЙ Июнь'!D30:E30,'[7]ПОНТОННЫЙ  Июль'!D30:E30,'[8]ПОНТОННЫЙ  Авг.'!D30:E30,'[9]ПОНТОННЫЙ  Сент.'!D30:E30,'[10]ПОНТОННЫЙ  Окт.'!D30:E30,'[11]ПОНТОННЫЙ  Нояб.'!D30:E30,'[12]ПОНТОННЫЙ  Дек.'!D30:E30)</f>
        <v>0</v>
      </c>
      <c r="F31" s="55">
        <v>320</v>
      </c>
      <c r="G31" s="53">
        <f>SUM('[1]ПОНТОННЫЙ Янв.'!F30:G30,'[2]ПОНТОННЫЙ Февр.'!F30:G30,'[3]ПОНТОННЫЙ Март'!F30:G30,'[4]ПОНТОННЫЙ  Апр.'!F30:G30,'[5]ПОНТОННЫЙ Май'!F30:G30,'[6]ПОНТОННЫЙ Июнь'!F30:G30,'[7]ПОНТОННЫЙ  Июль'!F30:G30,'[8]ПОНТОННЫЙ  Авг.'!F30:G30,'[9]ПОНТОННЫЙ  Сент.'!F30:G30,'[10]ПОНТОННЫЙ  Окт.'!F30:G30,'[11]ПОНТОННЫЙ  Нояб.'!F30:G30,'[12]ПОНТОННЫЙ  Дек.'!F30:G30)</f>
        <v>394.08699999999999</v>
      </c>
      <c r="H31" s="47"/>
      <c r="I31" s="53">
        <f>SUM('[1]ПОНТОННЫЙ Янв.'!H30:I30,'[2]ПОНТОННЫЙ Февр.'!H30:I30,'[3]ПОНТОННЫЙ Март'!H30:I30,'[4]ПОНТОННЫЙ  Апр.'!H30:I30,'[5]ПОНТОННЫЙ Май'!H30:I30,'[6]ПОНТОННЫЙ Июнь'!H30:I30,'[7]ПОНТОННЫЙ  Июль'!H30:I30,'[8]ПОНТОННЫЙ  Авг.'!H30:I30,'[9]ПОНТОННЫЙ  Сент.'!H30:I30,'[10]ПОНТОННЫЙ  Окт.'!H30:I30,'[11]ПОНТОННЫЙ  Нояб.'!H30:I30,'[12]ПОНТОННЫЙ  Дек.'!H30:I30)</f>
        <v>0</v>
      </c>
      <c r="J31" s="47"/>
      <c r="K31" s="53">
        <f>SUM('[1]ПОНТОННЫЙ Янв.'!J30:K30,'[2]ПОНТОННЫЙ Февр.'!J30:K30,'[3]ПОНТОННЫЙ Март'!J30:K30,'[4]ПОНТОННЫЙ  Апр.'!J30:K30,'[5]ПОНТОННЫЙ Май'!J30:K30,'[6]ПОНТОННЫЙ Июнь'!J30:K30,'[7]ПОНТОННЫЙ  Июль'!J30:K30,'[8]ПОНТОННЫЙ  Авг.'!J30:K30,'[9]ПОНТОННЫЙ  Сент.'!J30:K30,'[10]ПОНТОННЫЙ  Окт.'!J30:K30,'[11]ПОНТОННЫЙ  Нояб.'!J30:K30,'[12]ПОНТОННЫЙ  Дек.'!J30:K30)</f>
        <v>0</v>
      </c>
      <c r="L31" s="47"/>
      <c r="M31" s="53">
        <f>SUM('[1]ПОНТОННЫЙ Янв.'!L30:M30,'[2]ПОНТОННЫЙ Февр.'!L30:M30,'[3]ПОНТОННЫЙ Март'!L30:M30,'[4]ПОНТОННЫЙ  Апр.'!L30:M30,'[5]ПОНТОННЫЙ Май'!L30:M30,'[6]ПОНТОННЫЙ Июнь'!L30:M30,'[7]ПОНТОННЫЙ  Июль'!L30:M30,'[8]ПОНТОННЫЙ  Авг.'!L30:M30,'[9]ПОНТОННЫЙ  Сент.'!L30:M30,'[10]ПОНТОННЫЙ  Окт.'!L30:M30,'[11]ПОНТОННЫЙ  Нояб.'!L30:M30,'[12]ПОНТОННЫЙ  Дек.'!L30:M30)</f>
        <v>0</v>
      </c>
      <c r="N31" s="55">
        <v>100</v>
      </c>
      <c r="O31" s="53">
        <f>SUM('[1]ПОНТОННЫЙ Янв.'!N30:O30,'[2]ПОНТОННЫЙ Февр.'!N30:O30,'[3]ПОНТОННЫЙ Март'!N30:O30,'[4]ПОНТОННЫЙ  Апр.'!N30:O30,'[5]ПОНТОННЫЙ Май'!N30:O30,'[6]ПОНТОННЫЙ Июнь'!N30:O30,'[7]ПОНТОННЫЙ  Июль'!N30:O30,'[8]ПОНТОННЫЙ  Авг.'!N30:O30,'[9]ПОНТОННЫЙ  Сент.'!N30:O30,'[10]ПОНТОННЫЙ  Окт.'!N30:O30,'[11]ПОНТОННЫЙ  Нояб.'!N30:O30,'[12]ПОНТОННЫЙ  Дек.'!N30:O30)</f>
        <v>100.52800000000001</v>
      </c>
      <c r="P31" s="47"/>
      <c r="Q31" s="53">
        <f>SUM('[1]ПОНТОННЫЙ Янв.'!P30:Q30,'[2]ПОНТОННЫЙ Февр.'!P30:Q30,'[3]ПОНТОННЫЙ Март'!P30:Q30,'[4]ПОНТОННЫЙ  Апр.'!P30:Q30,'[5]ПОНТОННЫЙ Май'!P30:Q30,'[6]ПОНТОННЫЙ Июнь'!P30:Q30,'[7]ПОНТОННЫЙ  Июль'!P30:Q30,'[8]ПОНТОННЫЙ  Авг.'!P30:Q30,'[9]ПОНТОННЫЙ  Сент.'!P30:Q30,'[10]ПОНТОННЫЙ  Окт.'!P30:Q30,'[11]ПОНТОННЫЙ  Нояб.'!P30:Q30,'[12]ПОНТОННЫЙ  Дек.'!P30:Q30)</f>
        <v>0</v>
      </c>
      <c r="R31" s="55">
        <v>320</v>
      </c>
      <c r="S31" s="53">
        <f>SUM('[1]ПОНТОННЫЙ Янв.'!R30:S30,'[2]ПОНТОННЫЙ Февр.'!R30:S30,'[3]ПОНТОННЫЙ Март'!R30:S30,'[4]ПОНТОННЫЙ  Апр.'!R30:S30,'[5]ПОНТОННЫЙ Май'!R30:S30,'[6]ПОНТОННЫЙ Июнь'!R30:S30,'[7]ПОНТОННЫЙ  Июль'!R30:S30,'[8]ПОНТОННЫЙ  Авг.'!R30:S30,'[9]ПОНТОННЫЙ  Сент.'!R30:S30,'[10]ПОНТОННЫЙ  Окт.'!R30:S30,'[11]ПОНТОННЫЙ  Нояб.'!R30:S30,'[12]ПОНТОННЫЙ  Дек.'!R30:S30)</f>
        <v>476.84000000000003</v>
      </c>
      <c r="T31" s="47"/>
      <c r="U31" s="53">
        <f>SUM('[1]ПОНТОННЫЙ Янв.'!T30:U30,'[2]ПОНТОННЫЙ Февр.'!T30:U30,'[3]ПОНТОННЫЙ Март'!T30:U30,'[4]ПОНТОННЫЙ  Апр.'!T30:U30,'[5]ПОНТОННЫЙ Май'!T30:U30,'[6]ПОНТОННЫЙ Июнь'!T30:U30,'[7]ПОНТОННЫЙ  Июль'!T30:U30,'[8]ПОНТОННЫЙ  Авг.'!T30:U30,'[9]ПОНТОННЫЙ  Сент.'!T30:U30,'[10]ПОНТОННЫЙ  Окт.'!T30:U30,'[11]ПОНТОННЫЙ  Нояб.'!T30:U30,'[12]ПОНТОННЫЙ  Дек.'!T30:U30)</f>
        <v>0</v>
      </c>
      <c r="V31" s="47"/>
      <c r="W31" s="53">
        <f>SUM('[1]ПОНТОННЫЙ Янв.'!V30:W30,'[2]ПОНТОННЫЙ Февр.'!V30:W30,'[3]ПОНТОННЫЙ Март'!V30:W30,'[4]ПОНТОННЫЙ  Апр.'!V30:W30,'[5]ПОНТОННЫЙ Май'!V30:W30,'[6]ПОНТОННЫЙ Июнь'!V30:W30,'[7]ПОНТОННЫЙ  Июль'!V30:W30,'[8]ПОНТОННЫЙ  Авг.'!V30:W30,'[9]ПОНТОННЫЙ  Сент.'!V30:W30,'[10]ПОНТОННЫЙ  Окт.'!V30:W30,'[11]ПОНТОННЫЙ  Нояб.'!V30:W30,'[12]ПОНТОННЫЙ  Дек.'!V30:W30)</f>
        <v>0</v>
      </c>
      <c r="X31" s="47"/>
      <c r="Y31" s="53">
        <f>SUM('[1]ПОНТОННЫЙ Янв.'!X30:Y30,'[2]ПОНТОННЫЙ Февр.'!X30:Y30,'[3]ПОНТОННЫЙ Март'!X30:Y30,'[4]ПОНТОННЫЙ  Апр.'!X30:Y30,'[5]ПОНТОННЫЙ Май'!X30:Y30,'[6]ПОНТОННЫЙ Июнь'!X30:Y30,'[7]ПОНТОННЫЙ  Июль'!X30:Y30,'[8]ПОНТОННЫЙ  Авг.'!X30:Y30,'[9]ПОНТОННЫЙ  Сент.'!X30:Y30,'[10]ПОНТОННЫЙ  Окт.'!X30:Y30,'[11]ПОНТОННЫЙ  Нояб.'!X30:Y30,'[12]ПОНТОННЫЙ  Дек.'!X30:Y30)</f>
        <v>0</v>
      </c>
      <c r="Z31" s="55">
        <v>280</v>
      </c>
      <c r="AA31" s="53">
        <f>SUM('[1]ПОНТОННЫЙ Янв.'!Z30:AA30,'[2]ПОНТОННЫЙ Февр.'!Z30:AA30,'[3]ПОНТОННЫЙ Март'!Z30:AA30,'[4]ПОНТОННЫЙ  Апр.'!Z30:AA30,'[5]ПОНТОННЫЙ Май'!Z30:AA30,'[6]ПОНТОННЫЙ Июнь'!Z30:AA30,'[7]ПОНТОННЫЙ  Июль'!Z30:AA30,'[8]ПОНТОННЫЙ  Авг.'!Z30:AA30,'[9]ПОНТОННЫЙ  Сент.'!Z30:AA30,'[10]ПОНТОННЫЙ  Окт.'!Z30:AA30,'[11]ПОНТОННЫЙ  Нояб.'!Z30:AA30,'[12]ПОНТОННЫЙ  Дек.'!Z30:AA30)</f>
        <v>268.88099999999997</v>
      </c>
      <c r="AB31" s="47"/>
      <c r="AC31" s="53">
        <f>SUM('[1]ПОНТОННЫЙ Янв.'!AB30:AC30,'[2]ПОНТОННЫЙ Февр.'!AB30:AC30,'[3]ПОНТОННЫЙ Март'!AB30:AC30,'[4]ПОНТОННЫЙ  Апр.'!AB30:AC30,'[5]ПОНТОННЫЙ Май'!AB30:AC30,'[6]ПОНТОННЫЙ Июнь'!AB30:AC30,'[7]ПОНТОННЫЙ  Июль'!AB30:AC30,'[8]ПОНТОННЫЙ  Авг.'!AB30:AC30,'[9]ПОНТОННЫЙ  Сент.'!AB30:AC30,'[10]ПОНТОННЫЙ  Окт.'!AB30:AC30,'[11]ПОНТОННЫЙ  Нояб.'!AB30:AC30,'[12]ПОНТОННЫЙ  Дек.'!AB30:AC30)</f>
        <v>0</v>
      </c>
      <c r="AD31" s="55">
        <v>90</v>
      </c>
      <c r="AE31" s="53">
        <f>SUM('[1]ПОНТОННЫЙ Янв.'!AD30:AE30,'[2]ПОНТОННЫЙ Февр.'!AD30:AE30,'[3]ПОНТОННЫЙ Март'!AD30:AE30,'[4]ПОНТОННЫЙ  Апр.'!AD30:AE30,'[5]ПОНТОННЫЙ Май'!AD30:AE30,'[6]ПОНТОННЫЙ Июнь'!AD30:AE30,'[7]ПОНТОННЫЙ  Июль'!AD30:AE30,'[8]ПОНТОННЫЙ  Авг.'!AD30:AE30,'[9]ПОНТОННЫЙ  Сент.'!AD30:AE30,'[10]ПОНТОННЫЙ  Окт.'!AD30:AE30,'[11]ПОНТОННЫЙ  Нояб.'!AD30:AE30,'[12]ПОНТОННЫЙ  Дек.'!AD30:AE30)</f>
        <v>117.001</v>
      </c>
      <c r="AF31" s="55">
        <v>85</v>
      </c>
      <c r="AG31" s="53">
        <f>SUM('[1]ПОНТОННЫЙ Янв.'!AF30:AG30,'[2]ПОНТОННЫЙ Февр.'!AF30:AG30,'[3]ПОНТОННЫЙ Март'!AF30:AG30,'[4]ПОНТОННЫЙ  Апр.'!AF30:AG30,'[5]ПОНТОННЫЙ Май'!AF30:AG30,'[6]ПОНТОННЫЙ Июнь'!AF30:AG30,'[7]ПОНТОННЫЙ  Июль'!AF30:AG30,'[8]ПОНТОННЫЙ  Авг.'!AF30:AG30,'[9]ПОНТОННЫЙ  Сент.'!AF30:AG30,'[10]ПОНТОННЫЙ  Окт.'!AF30:AG30,'[11]ПОНТОННЫЙ  Нояб.'!AF30:AG30,'[12]ПОНТОННЫЙ  Дек.'!AF30:AG30)</f>
        <v>91.340999999999994</v>
      </c>
      <c r="AH31" s="47"/>
      <c r="AI31" s="53">
        <f>SUM('[1]ПОНТОННЫЙ Янв.'!AH30:AI30,'[2]ПОНТОННЫЙ Февр.'!AH30:AI30,'[3]ПОНТОННЫЙ Март'!AH30:AI30,'[4]ПОНТОННЫЙ  Апр.'!AH30:AI30,'[5]ПОНТОННЫЙ Май'!AH30:AI30,'[6]ПОНТОННЫЙ Июнь'!AH30:AI30,'[7]ПОНТОННЫЙ  Июль'!AH30:AI30,'[8]ПОНТОННЫЙ  Авг.'!AH30:AI30,'[9]ПОНТОННЫЙ  Сент.'!AH30:AI30,'[10]ПОНТОННЫЙ  Окт.'!AH30:AI30,'[11]ПОНТОННЫЙ  Нояб.'!AH30:AI30,'[12]ПОНТОННЫЙ  Дек.'!AH30:AI30)</f>
        <v>0</v>
      </c>
      <c r="AJ31" s="55">
        <v>85</v>
      </c>
      <c r="AK31" s="53">
        <f>SUM('[1]ПОНТОННЫЙ Янв.'!AJ30:AK30,'[2]ПОНТОННЫЙ Февр.'!AJ30:AK30,'[3]ПОНТОННЫЙ Март'!AJ30:AK30,'[4]ПОНТОННЫЙ  Апр.'!AJ30:AK30,'[5]ПОНТОННЫЙ Май'!AJ30:AK30,'[6]ПОНТОННЫЙ Июнь'!AJ30:AK30,'[7]ПОНТОННЫЙ  Июль'!AJ30:AK30,'[8]ПОНТОННЫЙ  Авг.'!AJ30:AK30,'[9]ПОНТОННЫЙ  Сент.'!AJ30:AK30,'[10]ПОНТОННЫЙ  Окт.'!AJ30:AK30,'[11]ПОНТОННЫЙ  Нояб.'!AJ30:AK30,'[12]ПОНТОННЫЙ  Дек.'!AJ30:AK30)</f>
        <v>82.638999999999996</v>
      </c>
      <c r="AL31" s="55">
        <v>85</v>
      </c>
      <c r="AM31" s="53">
        <f>SUM('[1]ПОНТОННЫЙ Янв.'!AL30:AM30,'[2]ПОНТОННЫЙ Февр.'!AL30:AM30,'[3]ПОНТОННЫЙ Март'!AL30:AM30,'[4]ПОНТОННЫЙ  Апр.'!AL30:AM30,'[5]ПОНТОННЫЙ Май'!AL30:AM30,'[6]ПОНТОННЫЙ Июнь'!AL30:AM30,'[7]ПОНТОННЫЙ  Июль'!AL30:AM30,'[8]ПОНТОННЫЙ  Авг.'!AL30:AM30,'[9]ПОНТОННЫЙ  Сент.'!AL30:AM30,'[10]ПОНТОННЫЙ  Окт.'!AL30:AM30,'[11]ПОНТОННЫЙ  Нояб.'!AL30:AM30,'[12]ПОНТОННЫЙ  Дек.'!AL30:AM30)</f>
        <v>91.38</v>
      </c>
      <c r="AN31" s="47"/>
      <c r="AO31" s="53">
        <f>SUM('[1]ПОНТОННЫЙ Янв.'!AN30:AO30,'[2]ПОНТОННЫЙ Февр.'!AN30:AO30,'[3]ПОНТОННЫЙ Март'!AN30:AO30,'[4]ПОНТОННЫЙ  Апр.'!AN30:AO30,'[5]ПОНТОННЫЙ Май'!AN30:AO30,'[6]ПОНТОННЫЙ Июнь'!AN30:AO30,'[7]ПОНТОННЫЙ  Июль'!AN30:AO30,'[8]ПОНТОННЫЙ  Авг.'!AN30:AO30,'[9]ПОНТОННЫЙ  Сент.'!AN30:AO30,'[10]ПОНТОННЫЙ  Окт.'!AN30:AO30,'[11]ПОНТОННЫЙ  Нояб.'!AN30:AO30,'[12]ПОНТОННЫЙ  Дек.'!AN30:AO30)</f>
        <v>0</v>
      </c>
      <c r="AP31" s="55">
        <v>100</v>
      </c>
      <c r="AQ31" s="53">
        <f>SUM('[1]ПОНТОННЫЙ Янв.'!AP30:AQ30,'[2]ПОНТОННЫЙ Февр.'!AP30:AQ30,'[3]ПОНТОННЫЙ Март'!AP30:AQ30,'[4]ПОНТОННЫЙ  Апр.'!AP30:AQ30,'[5]ПОНТОННЫЙ Май'!AP30:AQ30,'[6]ПОНТОННЫЙ Июнь'!AP30:AQ30,'[7]ПОНТОННЫЙ  Июль'!AP30:AQ30,'[8]ПОНТОННЫЙ  Авг.'!AP30:AQ30,'[9]ПОНТОННЫЙ  Сент.'!AP30:AQ30,'[10]ПОНТОННЫЙ  Окт.'!AP30:AQ30,'[11]ПОНТОННЫЙ  Нояб.'!AP30:AQ30,'[12]ПОНТОННЫЙ  Дек.'!AP30:AQ30)</f>
        <v>109.569</v>
      </c>
      <c r="AR31" s="55">
        <v>170</v>
      </c>
      <c r="AS31" s="53">
        <f>SUM('[1]ПОНТОННЫЙ Янв.'!AR30:AS30,'[2]ПОНТОННЫЙ Февр.'!AR30:AS30,'[3]ПОНТОННЫЙ Март'!AR30:AS30,'[4]ПОНТОННЫЙ  Апр.'!AR30:AS30,'[5]ПОНТОННЫЙ Май'!AR30:AS30,'[6]ПОНТОННЫЙ Июнь'!AR30:AS30,'[7]ПОНТОННЫЙ  Июль'!AR30:AS30,'[8]ПОНТОННЫЙ  Авг.'!AR30:AS30,'[9]ПОНТОННЫЙ  Сент.'!AR30:AS30,'[10]ПОНТОННЫЙ  Окт.'!AR30:AS30,'[11]ПОНТОННЫЙ  Нояб.'!AR30:AS30,'[12]ПОНТОННЫЙ  Дек.'!AR30:AS30)</f>
        <v>220.14</v>
      </c>
      <c r="AT31" s="55">
        <v>340</v>
      </c>
      <c r="AU31" s="53">
        <f>SUM('[1]ПОНТОННЫЙ Янв.'!AT30:AU30,'[2]ПОНТОННЫЙ Февр.'!AT30:AU30,'[3]ПОНТОННЫЙ Март'!AT30:AU30,'[4]ПОНТОННЫЙ  Апр.'!AT30:AU30,'[5]ПОНТОННЫЙ Май'!AT30:AU30,'[6]ПОНТОННЫЙ Июнь'!AT30:AU30,'[7]ПОНТОННЫЙ  Июль'!AT30:AU30,'[8]ПОНТОННЫЙ  Авг.'!AT30:AU30,'[9]ПОНТОННЫЙ  Сент.'!AT30:AU30,'[10]ПОНТОННЫЙ  Окт.'!AT30:AU30,'[11]ПОНТОННЫЙ  Нояб.'!AT30:AU30,'[12]ПОНТОННЫЙ  Дек.'!AT30:AU30)</f>
        <v>154.131</v>
      </c>
      <c r="AV31" s="47"/>
      <c r="AW31" s="53">
        <f>SUM('[1]ПОНТОННЫЙ Янв.'!AV30:AW30,'[2]ПОНТОННЫЙ Февр.'!AV30:AW30,'[3]ПОНТОННЫЙ Март'!AV30:AW30,'[4]ПОНТОННЫЙ  Апр.'!AV30:AW30,'[5]ПОНТОННЫЙ Май'!AV30:AW30,'[6]ПОНТОННЫЙ Июнь'!AV30:AW30,'[7]ПОНТОННЫЙ  Июль'!AV30:AW30,'[8]ПОНТОННЫЙ  Авг.'!AV30:AW30,'[9]ПОНТОННЫЙ  Сент.'!AV30:AW30,'[10]ПОНТОННЫЙ  Окт.'!AV30:AW30,'[11]ПОНТОННЫЙ  Нояб.'!AV30:AW30,'[12]ПОНТОННЫЙ  Дек.'!AV30:AW30)</f>
        <v>0</v>
      </c>
      <c r="AX31" s="47"/>
      <c r="AY31" s="53">
        <f>SUM('[1]ПОНТОННЫЙ Янв.'!AX30:AY30,'[2]ПОНТОННЫЙ Февр.'!AX30:AY30,'[3]ПОНТОННЫЙ Март'!AX30:AY30,'[4]ПОНТОННЫЙ  Апр.'!AX30:AY30,'[5]ПОНТОННЫЙ Май'!AX30:AY30,'[6]ПОНТОННЫЙ Июнь'!AX30:AY30,'[7]ПОНТОННЫЙ  Июль'!AX30:AY30,'[8]ПОНТОННЫЙ  Авг.'!AX30:AY30,'[9]ПОНТОННЫЙ  Сент.'!AX30:AY30,'[10]ПОНТОННЫЙ  Окт.'!AX30:AY30,'[11]ПОНТОННЫЙ  Нояб.'!AX30:AY30,'[12]ПОНТОННЫЙ  Дек.'!AX30:AY30)</f>
        <v>0</v>
      </c>
      <c r="AZ31" s="55">
        <v>120</v>
      </c>
      <c r="BA31" s="53">
        <f>SUM('[1]ПОНТОННЫЙ Янв.'!AZ30:BA30,'[2]ПОНТОННЫЙ Февр.'!AZ30:BA30,'[3]ПОНТОННЫЙ Март'!AZ30:BA30,'[4]ПОНТОННЫЙ  Апр.'!AZ30:BA30,'[5]ПОНТОННЫЙ Май'!AZ30:BA30,'[6]ПОНТОННЫЙ Июнь'!AZ30:BA30,'[7]ПОНТОННЫЙ  Июль'!AZ30:BA30,'[8]ПОНТОННЫЙ  Авг.'!AZ30:BA30,'[9]ПОНТОННЫЙ  Сент.'!AZ30:BA30,'[10]ПОНТОННЫЙ  Окт.'!AZ30:BA30,'[11]ПОНТОННЫЙ  Нояб.'!AZ30:BA30,'[12]ПОНТОННЫЙ  Дек.'!AZ30:BA30)</f>
        <v>105.815</v>
      </c>
      <c r="BB31" s="47"/>
      <c r="BC31" s="53">
        <f>SUM('[1]ПОНТОННЫЙ Янв.'!BB30:BC30,'[2]ПОНТОННЫЙ Февр.'!BB30:BC30,'[3]ПОНТОННЫЙ Март'!BB30:BC30,'[4]ПОНТОННЫЙ  Апр.'!BB30:BC30,'[5]ПОНТОННЫЙ Май'!BB30:BC30,'[6]ПОНТОННЫЙ Июнь'!BB30:BC30,'[7]ПОНТОННЫЙ  Июль'!BB30:BC30,'[8]ПОНТОННЫЙ  Авг.'!BB30:BC30,'[9]ПОНТОННЫЙ  Сент.'!BB30:BC30,'[10]ПОНТОННЫЙ  Окт.'!BB30:BC30,'[11]ПОНТОННЫЙ  Нояб.'!BB30:BC30,'[12]ПОНТОННЫЙ  Дек.'!BB30:BC30)</f>
        <v>0</v>
      </c>
      <c r="BD31" s="47"/>
      <c r="BE31" s="53">
        <f>SUM('[1]ПОНТОННЫЙ Янв.'!BD30:BE30,'[2]ПОНТОННЫЙ Февр.'!BD30:BE30,'[3]ПОНТОННЫЙ Март'!BD30:BE30,'[4]ПОНТОННЫЙ  Апр.'!BD30:BE30,'[5]ПОНТОННЫЙ Май'!BD30:BE30,'[6]ПОНТОННЫЙ Июнь'!BD30:BE30,'[7]ПОНТОННЫЙ  Июль'!BD30:BE30,'[8]ПОНТОННЫЙ  Авг.'!BD30:BE30,'[9]ПОНТОННЫЙ  Сент.'!BD30:BE30,'[10]ПОНТОННЫЙ  Окт.'!BD30:BE30,'[11]ПОНТОННЫЙ  Нояб.'!BD30:BE30,'[12]ПОНТОННЫЙ  Дек.'!BD30:BE30)</f>
        <v>0</v>
      </c>
      <c r="BF31" s="47"/>
      <c r="BG31" s="53">
        <f>SUM('[1]ПОНТОННЫЙ Янв.'!BF30:BG30,'[2]ПОНТОННЫЙ Февр.'!BF30:BG30,'[3]ПОНТОННЫЙ Март'!BF30:BG30,'[4]ПОНТОННЫЙ  Апр.'!BF30:BG30,'[5]ПОНТОННЫЙ Май'!BF30:BG30,'[6]ПОНТОННЫЙ Июнь'!BF30:BG30,'[7]ПОНТОННЫЙ  Июль'!BF30:BG30,'[8]ПОНТОННЫЙ  Авг.'!BF30:BG30,'[9]ПОНТОННЫЙ  Сент.'!BF30:BG30,'[10]ПОНТОННЫЙ  Окт.'!BF30:BG30,'[11]ПОНТОННЫЙ  Нояб.'!BF30:BG30,'[12]ПОНТОННЫЙ  Дек.'!BF30:BG30)</f>
        <v>0</v>
      </c>
      <c r="BH31" s="55">
        <v>120</v>
      </c>
      <c r="BI31" s="53">
        <f>SUM('[1]ПОНТОННЫЙ Янв.'!BH30:BI30,'[2]ПОНТОННЫЙ Февр.'!BH30:BI30,'[3]ПОНТОННЫЙ Март'!BH30:BI30,'[4]ПОНТОННЫЙ  Апр.'!BH30:BI30,'[5]ПОНТОННЫЙ Май'!BH30:BI30,'[6]ПОНТОННЫЙ Июнь'!BH30:BI30,'[7]ПОНТОННЫЙ  Июль'!BH30:BI30,'[8]ПОНТОННЫЙ  Авг.'!BH30:BI30,'[9]ПОНТОННЫЙ  Сент.'!BH30:BI30,'[10]ПОНТОННЫЙ  Окт.'!BH30:BI30,'[11]ПОНТОННЫЙ  Нояб.'!BH30:BI30,'[12]ПОНТОННЫЙ  Дек.'!BH30:BI30)</f>
        <v>117.50700000000001</v>
      </c>
      <c r="BJ31" s="47"/>
      <c r="BK31" s="53">
        <f>SUM('[1]ПОНТОННЫЙ Янв.'!BJ30:BK30,'[2]ПОНТОННЫЙ Февр.'!BJ30:BK30,'[3]ПОНТОННЫЙ Март'!BJ30:BK30,'[4]ПОНТОННЫЙ  Апр.'!BJ30:BK30,'[5]ПОНТОННЫЙ Май'!BJ30:BK30,'[6]ПОНТОННЫЙ Июнь'!BJ30:BK30,'[7]ПОНТОННЫЙ  Июль'!BJ30:BK30,'[8]ПОНТОННЫЙ  Авг.'!BJ30:BK30,'[9]ПОНТОННЫЙ  Сент.'!BJ30:BK30,'[10]ПОНТОННЫЙ  Окт.'!BJ30:BK30,'[11]ПОНТОННЫЙ  Нояб.'!BJ30:BK30,'[12]ПОНТОННЫЙ  Дек.'!BJ30:BK30)</f>
        <v>0</v>
      </c>
      <c r="BL31" s="47"/>
      <c r="BM31" s="53">
        <f>SUM('[1]ПОНТОННЫЙ Янв.'!BL30:BM30,'[2]ПОНТОННЫЙ Февр.'!BL30:BM30,'[3]ПОНТОННЫЙ Март'!BL30:BM30,'[4]ПОНТОННЫЙ  Апр.'!BL30:BM30,'[5]ПОНТОННЫЙ Май'!BL30:BM30,'[6]ПОНТОННЫЙ Июнь'!BL30:BM30,'[7]ПОНТОННЫЙ  Июль'!BL30:BM30,'[8]ПОНТОННЫЙ  Авг.'!BL30:BM30,'[9]ПОНТОННЫЙ  Сент.'!BL30:BM30,'[10]ПОНТОННЫЙ  Окт.'!BL30:BM30,'[11]ПОНТОННЫЙ  Нояб.'!BL30:BM30,'[12]ПОНТОННЫЙ  Дек.'!BL30:BM30)</f>
        <v>0</v>
      </c>
      <c r="BN31" s="47"/>
      <c r="BO31" s="53">
        <f>SUM('[1]ПОНТОННЫЙ Янв.'!BN30:BO30,'[2]ПОНТОННЫЙ Февр.'!BN30:BO30,'[3]ПОНТОННЫЙ Март'!BN30:BO30,'[4]ПОНТОННЫЙ  Апр.'!BN30:BO30,'[5]ПОНТОННЫЙ Май'!BN30:BO30,'[6]ПОНТОННЫЙ Июнь'!BN30:BO30,'[7]ПОНТОННЫЙ  Июль'!BN30:BO30,'[8]ПОНТОННЫЙ  Авг.'!BN30:BO30,'[9]ПОНТОННЫЙ  Сент.'!BN30:BO30,'[10]ПОНТОННЫЙ  Окт.'!BN30:BO30,'[11]ПОНТОННЫЙ  Нояб.'!BN30:BO30,'[12]ПОНТОННЫЙ  Дек.'!BN30:BO30)</f>
        <v>0</v>
      </c>
      <c r="BP31" s="47"/>
      <c r="BQ31" s="53">
        <f>SUM('[1]ПОНТОННЫЙ Янв.'!BP30:BQ30,'[2]ПОНТОННЫЙ Февр.'!BP30:BQ30,'[3]ПОНТОННЫЙ Март'!BP30:BQ30,'[4]ПОНТОННЫЙ  Апр.'!BP30:BQ30,'[5]ПОНТОННЫЙ Май'!BP30:BQ30,'[6]ПОНТОННЫЙ Июнь'!BP30:BQ30,'[7]ПОНТОННЫЙ  Июль'!BP30:BQ30,'[8]ПОНТОННЫЙ  Авг.'!BP30:BQ30,'[9]ПОНТОННЫЙ  Сент.'!BP30:BQ30,'[10]ПОНТОННЫЙ  Окт.'!BP30:BQ30,'[11]ПОНТОННЫЙ  Нояб.'!BP30:BQ30,'[12]ПОНТОННЫЙ  Дек.'!BP30:BQ30)</f>
        <v>0</v>
      </c>
      <c r="BR31" s="55">
        <v>140</v>
      </c>
      <c r="BS31" s="53">
        <f>SUM('[1]ПОНТОННЫЙ Янв.'!BR30:BS30,'[2]ПОНТОННЫЙ Февр.'!BR30:BS30,'[3]ПОНТОННЫЙ Март'!BR30:BS30,'[4]ПОНТОННЫЙ  Апр.'!BR30:BS30,'[5]ПОНТОННЫЙ Май'!BR30:BS30,'[6]ПОНТОННЫЙ Июнь'!BR30:BS30,'[7]ПОНТОННЫЙ  Июль'!BR30:BS30,'[8]ПОНТОННЫЙ  Авг.'!BR30:BS30,'[9]ПОНТОННЫЙ  Сент.'!BR30:BS30,'[10]ПОНТОННЫЙ  Окт.'!BR30:BS30,'[11]ПОНТОННЫЙ  Нояб.'!BR30:BS30,'[12]ПОНТОННЫЙ  Дек.'!BR30:BS30)</f>
        <v>327.53500000000003</v>
      </c>
      <c r="BT31" s="47"/>
      <c r="BU31" s="53">
        <f>SUM('[1]ПОНТОННЫЙ Янв.'!BT30:BU30,'[2]ПОНТОННЫЙ Февр.'!BT30:BU30,'[3]ПОНТОННЫЙ Март'!BT30:BU30,'[4]ПОНТОННЫЙ  Апр.'!BT30:BU30,'[5]ПОНТОННЫЙ Май'!BT30:BU30,'[6]ПОНТОННЫЙ Июнь'!BT30:BU30,'[7]ПОНТОННЫЙ  Июль'!BT30:BU30,'[8]ПОНТОННЫЙ  Авг.'!BT30:BU30,'[9]ПОНТОННЫЙ  Сент.'!BT30:BU30,'[10]ПОНТОННЫЙ  Окт.'!BT30:BU30,'[11]ПОНТОННЫЙ  Нояб.'!BT30:BU30,'[12]ПОНТОННЫЙ  Дек.'!BT30:BU30)</f>
        <v>0</v>
      </c>
      <c r="BV31" s="55"/>
      <c r="BW31" s="53">
        <f>SUM('[1]ПОНТОННЫЙ Янв.'!BV30:BW30,'[2]ПОНТОННЫЙ Февр.'!BV30:BW30,'[3]ПОНТОННЫЙ Март'!BV30:BW30,'[4]ПОНТОННЫЙ  Апр.'!BV30:BW30,'[5]ПОНТОННЫЙ Май'!BV30:BW30,'[6]ПОНТОННЫЙ Июнь'!BV30:BW30,'[7]ПОНТОННЫЙ  Июль'!BV30:BW30,'[8]ПОНТОННЫЙ  Авг.'!BV30:BW30,'[9]ПОНТОННЫЙ  Сент.'!BV30:BW30,'[10]ПОНТОННЫЙ  Окт.'!BV30:BW30,'[11]ПОНТОННЫЙ  Нояб.'!BV30:BW30,'[12]ПОНТОННЫЙ  Дек.'!BV30:BW30)</f>
        <v>0</v>
      </c>
      <c r="BX31" s="47"/>
      <c r="BY31" s="53">
        <f>SUM('[1]ПОНТОННЫЙ Янв.'!BX30:BY30,'[2]ПОНТОННЫЙ Февр.'!BX30:BY30,'[3]ПОНТОННЫЙ Март'!BX30:BY30,'[4]ПОНТОННЫЙ  Апр.'!BX30:BY30,'[5]ПОНТОННЫЙ Май'!BX30:BY30,'[6]ПОНТОННЫЙ Июнь'!BX30:BY30,'[7]ПОНТОННЫЙ  Июль'!BX30:BY30,'[8]ПОНТОННЫЙ  Авг.'!BX30:BY30,'[9]ПОНТОННЫЙ  Сент.'!BX30:BY30,'[10]ПОНТОННЫЙ  Окт.'!BX30:BY30,'[11]ПОНТОННЫЙ  Нояб.'!BX30:BY30,'[12]ПОНТОННЫЙ  Дек.'!BX30:BY30)</f>
        <v>0</v>
      </c>
      <c r="BZ31" s="47"/>
      <c r="CA31" s="53">
        <f>SUM('[1]ПОНТОННЫЙ Янв.'!BZ30:CA30,'[2]ПОНТОННЫЙ Февр.'!BZ30:CA30,'[3]ПОНТОННЫЙ Март'!BZ30:CA30,'[4]ПОНТОННЫЙ  Апр.'!BZ30:CA30,'[5]ПОНТОННЫЙ Май'!BZ30:CA30,'[6]ПОНТОННЫЙ Июнь'!BZ30:CA30,'[7]ПОНТОННЫЙ  Июль'!BZ30:CA30,'[8]ПОНТОННЫЙ  Авг.'!BZ30:CA30,'[9]ПОНТОННЫЙ  Сент.'!BZ30:CA30,'[10]ПОНТОННЫЙ  Окт.'!BZ30:CA30,'[11]ПОНТОННЫЙ  Нояб.'!BZ30:CA30,'[12]ПОНТОННЫЙ  Дек.'!BZ30:CA30)</f>
        <v>0</v>
      </c>
      <c r="CB31" s="55">
        <v>420</v>
      </c>
      <c r="CC31" s="53">
        <f>SUM('[1]ПОНТОННЫЙ Янв.'!CB30:CC30,'[2]ПОНТОННЫЙ Февр.'!CB30:CC30,'[3]ПОНТОННЫЙ Март'!CB30:CC30,'[4]ПОНТОННЫЙ  Апр.'!CB30:CC30,'[5]ПОНТОННЫЙ Май'!CB30:CC30,'[6]ПОНТОННЫЙ Июнь'!CB30:CC30,'[7]ПОНТОННЫЙ  Июль'!CB30:CC30,'[8]ПОНТОННЫЙ  Авг.'!CB30:CC30,'[9]ПОНТОННЫЙ  Сент.'!CB30:CC30,'[10]ПОНТОННЫЙ  Окт.'!CB30:CC30,'[11]ПОНТОННЫЙ  Нояб.'!CB30:CC30,'[12]ПОНТОННЫЙ  Дек.'!CB30:CC30)</f>
        <v>330.702</v>
      </c>
      <c r="CD31" s="47"/>
      <c r="CE31" s="53">
        <f>SUM('[1]ПОНТОННЫЙ Янв.'!CD30:CE30,'[2]ПОНТОННЫЙ Февр.'!CD30:CE30,'[3]ПОНТОННЫЙ Март'!CD30:CE30,'[4]ПОНТОННЫЙ  Апр.'!CD30:CE30,'[5]ПОНТОННЫЙ Май'!CD30:CE30,'[6]ПОНТОННЫЙ Июнь'!CD30:CE30,'[7]ПОНТОННЫЙ  Июль'!CD30:CE30,'[8]ПОНТОННЫЙ  Авг.'!CD30:CE30,'[9]ПОНТОННЫЙ  Сент.'!CD30:CE30,'[10]ПОНТОННЫЙ  Окт.'!CD30:CE30,'[11]ПОНТОННЫЙ  Нояб.'!CD30:CE30,'[12]ПОНТОННЫЙ  Дек.'!CD30:CE30)</f>
        <v>0</v>
      </c>
      <c r="CF31" s="55"/>
      <c r="CG31" s="53">
        <f>SUM('[1]ПОНТОННЫЙ Янв.'!CF30:CG30,'[2]ПОНТОННЫЙ Февр.'!CF30:CG30,'[3]ПОНТОННЫЙ Март'!CF30:CG30,'[4]ПОНТОННЫЙ  Апр.'!CF30:CG30,'[5]ПОНТОННЫЙ Май'!CF30:CG30,'[6]ПОНТОННЫЙ Июнь'!CF30:CG30,'[7]ПОНТОННЫЙ  Июль'!CF30:CG30,'[8]ПОНТОННЫЙ  Авг.'!CF30:CG30,'[9]ПОНТОННЫЙ  Сент.'!CF30:CG30,'[10]ПОНТОННЫЙ  Окт.'!CF30:CG30,'[11]ПОНТОННЫЙ  Нояб.'!CF30:CG30,'[12]ПОНТОННЫЙ  Дек.'!CF30:CG30)</f>
        <v>0</v>
      </c>
      <c r="CH31" s="47"/>
      <c r="CI31" s="53">
        <f>SUM('[1]ПОНТОННЫЙ Янв.'!CH30:CI30,'[2]ПОНТОННЫЙ Февр.'!CH30:CI30,'[3]ПОНТОННЫЙ Март'!CH30:CI30,'[4]ПОНТОННЫЙ  Апр.'!CH30:CI30,'[5]ПОНТОННЫЙ Май'!CH30:CI30,'[6]ПОНТОННЫЙ Июнь'!CH30:CI30,'[7]ПОНТОННЫЙ  Июль'!CH30:CI30,'[8]ПОНТОННЫЙ  Авг.'!CH30:CI30,'[9]ПОНТОННЫЙ  Сент.'!CH30:CI30,'[10]ПОНТОННЫЙ  Окт.'!CH30:CI30,'[11]ПОНТОННЫЙ  Нояб.'!CH30:CI30,'[12]ПОНТОННЫЙ  Дек.'!CH30:CI30)</f>
        <v>0</v>
      </c>
      <c r="CJ31" s="55">
        <v>130</v>
      </c>
      <c r="CK31" s="53">
        <f>SUM('[1]ПОНТОННЫЙ Янв.'!CJ30:CK30,'[2]ПОНТОННЫЙ Февр.'!CJ30:CK30,'[3]ПОНТОННЫЙ Март'!CJ30:CK30,'[4]ПОНТОННЫЙ  Апр.'!CJ30:CK30,'[5]ПОНТОННЫЙ Май'!CJ30:CK30,'[6]ПОНТОННЫЙ Июнь'!CJ30:CK30,'[7]ПОНТОННЫЙ  Июль'!CJ30:CK30,'[8]ПОНТОННЫЙ  Авг.'!CJ30:CK30,'[9]ПОНТОННЫЙ  Сент.'!CJ30:CK30,'[10]ПОНТОННЫЙ  Окт.'!CJ30:CK30,'[11]ПОНТОННЫЙ  Нояб.'!CJ30:CK30,'[12]ПОНТОННЫЙ  Дек.'!CJ30:CK30)</f>
        <v>150.863</v>
      </c>
      <c r="CL31" s="47"/>
      <c r="CM31" s="53">
        <f>SUM('[1]ПОНТОННЫЙ Янв.'!CL30:CM30,'[2]ПОНТОННЫЙ Февр.'!CL30:CM30,'[3]ПОНТОННЫЙ Март'!CL30:CM30,'[4]ПОНТОННЫЙ  Апр.'!CL30:CM30,'[5]ПОНТОННЫЙ Май'!CL30:CM30,'[6]ПОНТОННЫЙ Июнь'!CL30:CM30,'[7]ПОНТОННЫЙ  Июль'!CL30:CM30,'[8]ПОНТОННЫЙ  Авг.'!CL30:CM30,'[9]ПОНТОННЫЙ  Сент.'!CL30:CM30,'[10]ПОНТОННЫЙ  Окт.'!CL30:CM30,'[11]ПОНТОННЫЙ  Нояб.'!CL30:CM30,'[12]ПОНТОННЫЙ  Дек.'!CL30:CM30)</f>
        <v>0</v>
      </c>
      <c r="CN31" s="55">
        <v>170</v>
      </c>
      <c r="CO31" s="53">
        <f>SUM('[1]ПОНТОННЫЙ Янв.'!CN30:CO30,'[2]ПОНТОННЫЙ Февр.'!CN30:CO30,'[3]ПОНТОННЫЙ Март'!CN30:CO30,'[4]ПОНТОННЫЙ  Апр.'!CN30:CO30,'[5]ПОНТОННЫЙ Май'!CN30:CO30,'[6]ПОНТОННЫЙ Июнь'!CN30:CO30,'[7]ПОНТОННЫЙ  Июль'!CN30:CO30,'[8]ПОНТОННЫЙ  Авг.'!CN30:CO30,'[9]ПОНТОННЫЙ  Сент.'!CN30:CO30,'[10]ПОНТОННЫЙ  Окт.'!CN30:CO30,'[11]ПОНТОННЫЙ  Нояб.'!CN30:CO30,'[12]ПОНТОННЫЙ  Дек.'!CN30:CO30)</f>
        <v>156.67699999999999</v>
      </c>
      <c r="CQ31" s="93"/>
    </row>
    <row r="32" spans="1:95" ht="15.95" customHeight="1" x14ac:dyDescent="0.25">
      <c r="A32" s="198" t="s">
        <v>31</v>
      </c>
      <c r="B32" s="233" t="s">
        <v>62</v>
      </c>
      <c r="C32" s="22" t="s">
        <v>58</v>
      </c>
      <c r="D32" s="47"/>
      <c r="E32" s="53">
        <f>SUM('[1]ПОНТОННЫЙ Янв.'!D31:E31,'[2]ПОНТОННЫЙ Февр.'!D31:E31,'[3]ПОНТОННЫЙ Март'!D31:E31,'[4]ПОНТОННЫЙ  Апр.'!D31:E31,'[5]ПОНТОННЫЙ Май'!D31:E31,'[6]ПОНТОННЫЙ Июнь'!D31:E31,'[7]ПОНТОННЫЙ  Июль'!D31:E31,'[8]ПОНТОННЫЙ  Авг.'!D31:E31,'[9]ПОНТОННЫЙ  Сент.'!D31:E31,'[10]ПОНТОННЫЙ  Окт.'!D31:E31,'[11]ПОНТОННЫЙ  Нояб.'!D31:E31,'[12]ПОНТОННЫЙ  Дек.'!D31:E31)</f>
        <v>0</v>
      </c>
      <c r="F32" s="47"/>
      <c r="G32" s="53">
        <f>SUM('[1]ПОНТОННЫЙ Янв.'!F31:G31,'[2]ПОНТОННЫЙ Февр.'!F31:G31,'[3]ПОНТОННЫЙ Март'!F31:G31,'[4]ПОНТОННЫЙ  Апр.'!F31:G31,'[5]ПОНТОННЫЙ Май'!F31:G31,'[6]ПОНТОННЫЙ Июнь'!F31:G31,'[7]ПОНТОННЫЙ  Июль'!F31:G31,'[8]ПОНТОННЫЙ  Авг.'!F31:G31,'[9]ПОНТОННЫЙ  Сент.'!F31:G31,'[10]ПОНТОННЫЙ  Окт.'!F31:G31,'[11]ПОНТОННЫЙ  Нояб.'!F31:G31,'[12]ПОНТОННЫЙ  Дек.'!F31:G31)</f>
        <v>0</v>
      </c>
      <c r="H32" s="47"/>
      <c r="I32" s="53">
        <f>SUM('[1]ПОНТОННЫЙ Янв.'!H31:I31,'[2]ПОНТОННЫЙ Февр.'!H31:I31,'[3]ПОНТОННЫЙ Март'!H31:I31,'[4]ПОНТОННЫЙ  Апр.'!H31:I31,'[5]ПОНТОННЫЙ Май'!H31:I31,'[6]ПОНТОННЫЙ Июнь'!H31:I31,'[7]ПОНТОННЫЙ  Июль'!H31:I31,'[8]ПОНТОННЫЙ  Авг.'!H31:I31,'[9]ПОНТОННЫЙ  Сент.'!H31:I31,'[10]ПОНТОННЫЙ  Окт.'!H31:I31,'[11]ПОНТОННЫЙ  Нояб.'!H31:I31,'[12]ПОНТОННЫЙ  Дек.'!H31:I31)</f>
        <v>0</v>
      </c>
      <c r="J32" s="47"/>
      <c r="K32" s="53">
        <f>SUM('[1]ПОНТОННЫЙ Янв.'!J31:K31,'[2]ПОНТОННЫЙ Февр.'!J31:K31,'[3]ПОНТОННЫЙ Март'!J31:K31,'[4]ПОНТОННЫЙ  Апр.'!J31:K31,'[5]ПОНТОННЫЙ Май'!J31:K31,'[6]ПОНТОННЫЙ Июнь'!J31:K31,'[7]ПОНТОННЫЙ  Июль'!J31:K31,'[8]ПОНТОННЫЙ  Авг.'!J31:K31,'[9]ПОНТОННЫЙ  Сент.'!J31:K31,'[10]ПОНТОННЫЙ  Окт.'!J31:K31,'[11]ПОНТОННЫЙ  Нояб.'!J31:K31,'[12]ПОНТОННЫЙ  Дек.'!J31:K31)</f>
        <v>0</v>
      </c>
      <c r="L32" s="47"/>
      <c r="M32" s="53">
        <f>SUM('[1]ПОНТОННЫЙ Янв.'!L31:M31,'[2]ПОНТОННЫЙ Февр.'!L31:M31,'[3]ПОНТОННЫЙ Март'!L31:M31,'[4]ПОНТОННЫЙ  Апр.'!L31:M31,'[5]ПОНТОННЫЙ Май'!L31:M31,'[6]ПОНТОННЫЙ Июнь'!L31:M31,'[7]ПОНТОННЫЙ  Июль'!L31:M31,'[8]ПОНТОННЫЙ  Авг.'!L31:M31,'[9]ПОНТОННЫЙ  Сент.'!L31:M31,'[10]ПОНТОННЫЙ  Окт.'!L31:M31,'[11]ПОНТОННЫЙ  Нояб.'!L31:M31,'[12]ПОНТОННЫЙ  Дек.'!L31:M31)</f>
        <v>0</v>
      </c>
      <c r="N32" s="47"/>
      <c r="O32" s="53">
        <f>SUM('[1]ПОНТОННЫЙ Янв.'!N31:O31,'[2]ПОНТОННЫЙ Февр.'!N31:O31,'[3]ПОНТОННЫЙ Март'!N31:O31,'[4]ПОНТОННЫЙ  Апр.'!N31:O31,'[5]ПОНТОННЫЙ Май'!N31:O31,'[6]ПОНТОННЫЙ Июнь'!N31:O31,'[7]ПОНТОННЫЙ  Июль'!N31:O31,'[8]ПОНТОННЫЙ  Авг.'!N31:O31,'[9]ПОНТОННЫЙ  Сент.'!N31:O31,'[10]ПОНТОННЫЙ  Окт.'!N31:O31,'[11]ПОНТОННЫЙ  Нояб.'!N31:O31,'[12]ПОНТОННЫЙ  Дек.'!N31:O31)</f>
        <v>0</v>
      </c>
      <c r="P32" s="47"/>
      <c r="Q32" s="53">
        <f>SUM('[1]ПОНТОННЫЙ Янв.'!P31:Q31,'[2]ПОНТОННЫЙ Февр.'!P31:Q31,'[3]ПОНТОННЫЙ Март'!P31:Q31,'[4]ПОНТОННЫЙ  Апр.'!P31:Q31,'[5]ПОНТОННЫЙ Май'!P31:Q31,'[6]ПОНТОННЫЙ Июнь'!P31:Q31,'[7]ПОНТОННЫЙ  Июль'!P31:Q31,'[8]ПОНТОННЫЙ  Авг.'!P31:Q31,'[9]ПОНТОННЫЙ  Сент.'!P31:Q31,'[10]ПОНТОННЫЙ  Окт.'!P31:Q31,'[11]ПОНТОННЫЙ  Нояб.'!P31:Q31,'[12]ПОНТОННЫЙ  Дек.'!P31:Q31)</f>
        <v>0</v>
      </c>
      <c r="R32" s="47"/>
      <c r="S32" s="53">
        <f>SUM('[1]ПОНТОННЫЙ Янв.'!R31:S31,'[2]ПОНТОННЫЙ Февр.'!R31:S31,'[3]ПОНТОННЫЙ Март'!R31:S31,'[4]ПОНТОННЫЙ  Апр.'!R31:S31,'[5]ПОНТОННЫЙ Май'!R31:S31,'[6]ПОНТОННЫЙ Июнь'!R31:S31,'[7]ПОНТОННЫЙ  Июль'!R31:S31,'[8]ПОНТОННЫЙ  Авг.'!R31:S31,'[9]ПОНТОННЫЙ  Сент.'!R31:S31,'[10]ПОНТОННЫЙ  Окт.'!R31:S31,'[11]ПОНТОННЫЙ  Нояб.'!R31:S31,'[12]ПОНТОННЫЙ  Дек.'!R31:S31)</f>
        <v>0</v>
      </c>
      <c r="T32" s="47"/>
      <c r="U32" s="53">
        <f>SUM('[1]ПОНТОННЫЙ Янв.'!T31:U31,'[2]ПОНТОННЫЙ Февр.'!T31:U31,'[3]ПОНТОННЫЙ Март'!T31:U31,'[4]ПОНТОННЫЙ  Апр.'!T31:U31,'[5]ПОНТОННЫЙ Май'!T31:U31,'[6]ПОНТОННЫЙ Июнь'!T31:U31,'[7]ПОНТОННЫЙ  Июль'!T31:U31,'[8]ПОНТОННЫЙ  Авг.'!T31:U31,'[9]ПОНТОННЫЙ  Сент.'!T31:U31,'[10]ПОНТОННЫЙ  Окт.'!T31:U31,'[11]ПОНТОННЫЙ  Нояб.'!T31:U31,'[12]ПОНТОННЫЙ  Дек.'!T31:U31)</f>
        <v>0</v>
      </c>
      <c r="V32" s="47"/>
      <c r="W32" s="53">
        <f>SUM('[1]ПОНТОННЫЙ Янв.'!V31:W31,'[2]ПОНТОННЫЙ Февр.'!V31:W31,'[3]ПОНТОННЫЙ Март'!V31:W31,'[4]ПОНТОННЫЙ  Апр.'!V31:W31,'[5]ПОНТОННЫЙ Май'!V31:W31,'[6]ПОНТОННЫЙ Июнь'!V31:W31,'[7]ПОНТОННЫЙ  Июль'!V31:W31,'[8]ПОНТОННЫЙ  Авг.'!V31:W31,'[9]ПОНТОННЫЙ  Сент.'!V31:W31,'[10]ПОНТОННЫЙ  Окт.'!V31:W31,'[11]ПОНТОННЫЙ  Нояб.'!V31:W31,'[12]ПОНТОННЫЙ  Дек.'!V31:W31)</f>
        <v>0</v>
      </c>
      <c r="X32" s="47"/>
      <c r="Y32" s="53">
        <f>SUM('[1]ПОНТОННЫЙ Янв.'!X31:Y31,'[2]ПОНТОННЫЙ Февр.'!X31:Y31,'[3]ПОНТОННЫЙ Март'!X31:Y31,'[4]ПОНТОННЫЙ  Апр.'!X31:Y31,'[5]ПОНТОННЫЙ Май'!X31:Y31,'[6]ПОНТОННЫЙ Июнь'!X31:Y31,'[7]ПОНТОННЫЙ  Июль'!X31:Y31,'[8]ПОНТОННЫЙ  Авг.'!X31:Y31,'[9]ПОНТОННЫЙ  Сент.'!X31:Y31,'[10]ПОНТОННЫЙ  Окт.'!X31:Y31,'[11]ПОНТОННЫЙ  Нояб.'!X31:Y31,'[12]ПОНТОННЫЙ  Дек.'!X31:Y31)</f>
        <v>0</v>
      </c>
      <c r="Z32" s="47"/>
      <c r="AA32" s="53">
        <f>SUM('[1]ПОНТОННЫЙ Янв.'!Z31:AA31,'[2]ПОНТОННЫЙ Февр.'!Z31:AA31,'[3]ПОНТОННЫЙ Март'!Z31:AA31,'[4]ПОНТОННЫЙ  Апр.'!Z31:AA31,'[5]ПОНТОННЫЙ Май'!Z31:AA31,'[6]ПОНТОННЫЙ Июнь'!Z31:AA31,'[7]ПОНТОННЫЙ  Июль'!Z31:AA31,'[8]ПОНТОННЫЙ  Авг.'!Z31:AA31,'[9]ПОНТОННЫЙ  Сент.'!Z31:AA31,'[10]ПОНТОННЫЙ  Окт.'!Z31:AA31,'[11]ПОНТОННЫЙ  Нояб.'!Z31:AA31,'[12]ПОНТОННЫЙ  Дек.'!Z31:AA31)</f>
        <v>0</v>
      </c>
      <c r="AB32" s="47"/>
      <c r="AC32" s="53">
        <f>SUM('[1]ПОНТОННЫЙ Янв.'!AB31:AC31,'[2]ПОНТОННЫЙ Февр.'!AB31:AC31,'[3]ПОНТОННЫЙ Март'!AB31:AC31,'[4]ПОНТОННЫЙ  Апр.'!AB31:AC31,'[5]ПОНТОННЫЙ Май'!AB31:AC31,'[6]ПОНТОННЫЙ Июнь'!AB31:AC31,'[7]ПОНТОННЫЙ  Июль'!AB31:AC31,'[8]ПОНТОННЫЙ  Авг.'!AB31:AC31,'[9]ПОНТОННЫЙ  Сент.'!AB31:AC31,'[10]ПОНТОННЫЙ  Окт.'!AB31:AC31,'[11]ПОНТОННЫЙ  Нояб.'!AB31:AC31,'[12]ПОНТОННЫЙ  Дек.'!AB31:AC31)</f>
        <v>0</v>
      </c>
      <c r="AD32" s="47"/>
      <c r="AE32" s="53">
        <f>SUM('[1]ПОНТОННЫЙ Янв.'!AD31:AE31,'[2]ПОНТОННЫЙ Февр.'!AD31:AE31,'[3]ПОНТОННЫЙ Март'!AD31:AE31,'[4]ПОНТОННЫЙ  Апр.'!AD31:AE31,'[5]ПОНТОННЫЙ Май'!AD31:AE31,'[6]ПОНТОННЫЙ Июнь'!AD31:AE31,'[7]ПОНТОННЫЙ  Июль'!AD31:AE31,'[8]ПОНТОННЫЙ  Авг.'!AD31:AE31,'[9]ПОНТОННЫЙ  Сент.'!AD31:AE31,'[10]ПОНТОННЫЙ  Окт.'!AD31:AE31,'[11]ПОНТОННЫЙ  Нояб.'!AD31:AE31,'[12]ПОНТОННЫЙ  Дек.'!AD31:AE31)</f>
        <v>0</v>
      </c>
      <c r="AF32" s="47"/>
      <c r="AG32" s="53">
        <f>SUM('[1]ПОНТОННЫЙ Янв.'!AF31:AG31,'[2]ПОНТОННЫЙ Февр.'!AF31:AG31,'[3]ПОНТОННЫЙ Март'!AF31:AG31,'[4]ПОНТОННЫЙ  Апр.'!AF31:AG31,'[5]ПОНТОННЫЙ Май'!AF31:AG31,'[6]ПОНТОННЫЙ Июнь'!AF31:AG31,'[7]ПОНТОННЫЙ  Июль'!AF31:AG31,'[8]ПОНТОННЫЙ  Авг.'!AF31:AG31,'[9]ПОНТОННЫЙ  Сент.'!AF31:AG31,'[10]ПОНТОННЫЙ  Окт.'!AF31:AG31,'[11]ПОНТОННЫЙ  Нояб.'!AF31:AG31,'[12]ПОНТОННЫЙ  Дек.'!AF31:AG31)</f>
        <v>0</v>
      </c>
      <c r="AH32" s="47"/>
      <c r="AI32" s="53">
        <f>SUM('[1]ПОНТОННЫЙ Янв.'!AH31:AI31,'[2]ПОНТОННЫЙ Февр.'!AH31:AI31,'[3]ПОНТОННЫЙ Март'!AH31:AI31,'[4]ПОНТОННЫЙ  Апр.'!AH31:AI31,'[5]ПОНТОННЫЙ Май'!AH31:AI31,'[6]ПОНТОННЫЙ Июнь'!AH31:AI31,'[7]ПОНТОННЫЙ  Июль'!AH31:AI31,'[8]ПОНТОННЫЙ  Авг.'!AH31:AI31,'[9]ПОНТОННЫЙ  Сент.'!AH31:AI31,'[10]ПОНТОННЫЙ  Окт.'!AH31:AI31,'[11]ПОНТОННЫЙ  Нояб.'!AH31:AI31,'[12]ПОНТОННЫЙ  Дек.'!AH31:AI31)</f>
        <v>0</v>
      </c>
      <c r="AJ32" s="47"/>
      <c r="AK32" s="53">
        <f>SUM('[1]ПОНТОННЫЙ Янв.'!AJ31:AK31,'[2]ПОНТОННЫЙ Февр.'!AJ31:AK31,'[3]ПОНТОННЫЙ Март'!AJ31:AK31,'[4]ПОНТОННЫЙ  Апр.'!AJ31:AK31,'[5]ПОНТОННЫЙ Май'!AJ31:AK31,'[6]ПОНТОННЫЙ Июнь'!AJ31:AK31,'[7]ПОНТОННЫЙ  Июль'!AJ31:AK31,'[8]ПОНТОННЫЙ  Авг.'!AJ31:AK31,'[9]ПОНТОННЫЙ  Сент.'!AJ31:AK31,'[10]ПОНТОННЫЙ  Окт.'!AJ31:AK31,'[11]ПОНТОННЫЙ  Нояб.'!AJ31:AK31,'[12]ПОНТОННЫЙ  Дек.'!AJ31:AK31)</f>
        <v>0</v>
      </c>
      <c r="AL32" s="47"/>
      <c r="AM32" s="53">
        <f>SUM('[1]ПОНТОННЫЙ Янв.'!AL31:AM31,'[2]ПОНТОННЫЙ Февр.'!AL31:AM31,'[3]ПОНТОННЫЙ Март'!AL31:AM31,'[4]ПОНТОННЫЙ  Апр.'!AL31:AM31,'[5]ПОНТОННЫЙ Май'!AL31:AM31,'[6]ПОНТОННЫЙ Июнь'!AL31:AM31,'[7]ПОНТОННЫЙ  Июль'!AL31:AM31,'[8]ПОНТОННЫЙ  Авг.'!AL31:AM31,'[9]ПОНТОННЫЙ  Сент.'!AL31:AM31,'[10]ПОНТОННЫЙ  Окт.'!AL31:AM31,'[11]ПОНТОННЫЙ  Нояб.'!AL31:AM31,'[12]ПОНТОННЫЙ  Дек.'!AL31:AM31)</f>
        <v>0</v>
      </c>
      <c r="AN32" s="47"/>
      <c r="AO32" s="53">
        <f>SUM('[1]ПОНТОННЫЙ Янв.'!AN31:AO31,'[2]ПОНТОННЫЙ Февр.'!AN31:AO31,'[3]ПОНТОННЫЙ Март'!AN31:AO31,'[4]ПОНТОННЫЙ  Апр.'!AN31:AO31,'[5]ПОНТОННЫЙ Май'!AN31:AO31,'[6]ПОНТОННЫЙ Июнь'!AN31:AO31,'[7]ПОНТОННЫЙ  Июль'!AN31:AO31,'[8]ПОНТОННЫЙ  Авг.'!AN31:AO31,'[9]ПОНТОННЫЙ  Сент.'!AN31:AO31,'[10]ПОНТОННЫЙ  Окт.'!AN31:AO31,'[11]ПОНТОННЫЙ  Нояб.'!AN31:AO31,'[12]ПОНТОННЫЙ  Дек.'!AN31:AO31)</f>
        <v>13.4</v>
      </c>
      <c r="AP32" s="47"/>
      <c r="AQ32" s="53">
        <f>SUM('[1]ПОНТОННЫЙ Янв.'!AP31:AQ31,'[2]ПОНТОННЫЙ Февр.'!AP31:AQ31,'[3]ПОНТОННЫЙ Март'!AP31:AQ31,'[4]ПОНТОННЫЙ  Апр.'!AP31:AQ31,'[5]ПОНТОННЫЙ Май'!AP31:AQ31,'[6]ПОНТОННЫЙ Июнь'!AP31:AQ31,'[7]ПОНТОННЫЙ  Июль'!AP31:AQ31,'[8]ПОНТОННЫЙ  Авг.'!AP31:AQ31,'[9]ПОНТОННЫЙ  Сент.'!AP31:AQ31,'[10]ПОНТОННЫЙ  Окт.'!AP31:AQ31,'[11]ПОНТОННЫЙ  Нояб.'!AP31:AQ31,'[12]ПОНТОННЫЙ  Дек.'!AP31:AQ31)</f>
        <v>0</v>
      </c>
      <c r="AR32" s="47"/>
      <c r="AS32" s="53">
        <f>SUM('[1]ПОНТОННЫЙ Янв.'!AR31:AS31,'[2]ПОНТОННЫЙ Февр.'!AR31:AS31,'[3]ПОНТОННЫЙ Март'!AR31:AS31,'[4]ПОНТОННЫЙ  Апр.'!AR31:AS31,'[5]ПОНТОННЫЙ Май'!AR31:AS31,'[6]ПОНТОННЫЙ Июнь'!AR31:AS31,'[7]ПОНТОННЫЙ  Июль'!AR31:AS31,'[8]ПОНТОННЫЙ  Авг.'!AR31:AS31,'[9]ПОНТОННЫЙ  Сент.'!AR31:AS31,'[10]ПОНТОННЫЙ  Окт.'!AR31:AS31,'[11]ПОНТОННЫЙ  Нояб.'!AR31:AS31,'[12]ПОНТОННЫЙ  Дек.'!AR31:AS31)</f>
        <v>0</v>
      </c>
      <c r="AT32" s="47"/>
      <c r="AU32" s="53">
        <f>SUM('[1]ПОНТОННЫЙ Янв.'!AT31:AU31,'[2]ПОНТОННЫЙ Февр.'!AT31:AU31,'[3]ПОНТОННЫЙ Март'!AT31:AU31,'[4]ПОНТОННЫЙ  Апр.'!AT31:AU31,'[5]ПОНТОННЫЙ Май'!AT31:AU31,'[6]ПОНТОННЫЙ Июнь'!AT31:AU31,'[7]ПОНТОННЫЙ  Июль'!AT31:AU31,'[8]ПОНТОННЫЙ  Авг.'!AT31:AU31,'[9]ПОНТОННЫЙ  Сент.'!AT31:AU31,'[10]ПОНТОННЫЙ  Окт.'!AT31:AU31,'[11]ПОНТОННЫЙ  Нояб.'!AT31:AU31,'[12]ПОНТОННЫЙ  Дек.'!AT31:AU31)</f>
        <v>1.5</v>
      </c>
      <c r="AV32" s="47"/>
      <c r="AW32" s="53">
        <f>SUM('[1]ПОНТОННЫЙ Янв.'!AV31:AW31,'[2]ПОНТОННЫЙ Февр.'!AV31:AW31,'[3]ПОНТОННЫЙ Март'!AV31:AW31,'[4]ПОНТОННЫЙ  Апр.'!AV31:AW31,'[5]ПОНТОННЫЙ Май'!AV31:AW31,'[6]ПОНТОННЫЙ Июнь'!AV31:AW31,'[7]ПОНТОННЫЙ  Июль'!AV31:AW31,'[8]ПОНТОННЫЙ  Авг.'!AV31:AW31,'[9]ПОНТОННЫЙ  Сент.'!AV31:AW31,'[10]ПОНТОННЫЙ  Окт.'!AV31:AW31,'[11]ПОНТОННЫЙ  Нояб.'!AV31:AW31,'[12]ПОНТОННЫЙ  Дек.'!AV31:AW31)</f>
        <v>0</v>
      </c>
      <c r="AX32" s="47"/>
      <c r="AY32" s="53">
        <f>SUM('[1]ПОНТОННЫЙ Янв.'!AX31:AY31,'[2]ПОНТОННЫЙ Февр.'!AX31:AY31,'[3]ПОНТОННЫЙ Март'!AX31:AY31,'[4]ПОНТОННЫЙ  Апр.'!AX31:AY31,'[5]ПОНТОННЫЙ Май'!AX31:AY31,'[6]ПОНТОННЫЙ Июнь'!AX31:AY31,'[7]ПОНТОННЫЙ  Июль'!AX31:AY31,'[8]ПОНТОННЫЙ  Авг.'!AX31:AY31,'[9]ПОНТОННЫЙ  Сент.'!AX31:AY31,'[10]ПОНТОННЫЙ  Окт.'!AX31:AY31,'[11]ПОНТОННЫЙ  Нояб.'!AX31:AY31,'[12]ПОНТОННЫЙ  Дек.'!AX31:AY31)</f>
        <v>0</v>
      </c>
      <c r="AZ32" s="47"/>
      <c r="BA32" s="53">
        <f>SUM('[1]ПОНТОННЫЙ Янв.'!AZ31:BA31,'[2]ПОНТОННЫЙ Февр.'!AZ31:BA31,'[3]ПОНТОННЫЙ Март'!AZ31:BA31,'[4]ПОНТОННЫЙ  Апр.'!AZ31:BA31,'[5]ПОНТОННЫЙ Май'!AZ31:BA31,'[6]ПОНТОННЫЙ Июнь'!AZ31:BA31,'[7]ПОНТОННЫЙ  Июль'!AZ31:BA31,'[8]ПОНТОННЫЙ  Авг.'!AZ31:BA31,'[9]ПОНТОННЫЙ  Сент.'!AZ31:BA31,'[10]ПОНТОННЫЙ  Окт.'!AZ31:BA31,'[11]ПОНТОННЫЙ  Нояб.'!AZ31:BA31,'[12]ПОНТОННЫЙ  Дек.'!AZ31:BA31)</f>
        <v>0</v>
      </c>
      <c r="BB32" s="47"/>
      <c r="BC32" s="53">
        <f>SUM('[1]ПОНТОННЫЙ Янв.'!BB31:BC31,'[2]ПОНТОННЫЙ Февр.'!BB31:BC31,'[3]ПОНТОННЫЙ Март'!BB31:BC31,'[4]ПОНТОННЫЙ  Апр.'!BB31:BC31,'[5]ПОНТОННЫЙ Май'!BB31:BC31,'[6]ПОНТОННЫЙ Июнь'!BB31:BC31,'[7]ПОНТОННЫЙ  Июль'!BB31:BC31,'[8]ПОНТОННЫЙ  Авг.'!BB31:BC31,'[9]ПОНТОННЫЙ  Сент.'!BB31:BC31,'[10]ПОНТОННЫЙ  Окт.'!BB31:BC31,'[11]ПОНТОННЫЙ  Нояб.'!BB31:BC31,'[12]ПОНТОННЫЙ  Дек.'!BB31:BC31)</f>
        <v>0</v>
      </c>
      <c r="BD32" s="47"/>
      <c r="BE32" s="53">
        <f>SUM('[1]ПОНТОННЫЙ Янв.'!BD31:BE31,'[2]ПОНТОННЫЙ Февр.'!BD31:BE31,'[3]ПОНТОННЫЙ Март'!BD31:BE31,'[4]ПОНТОННЫЙ  Апр.'!BD31:BE31,'[5]ПОНТОННЫЙ Май'!BD31:BE31,'[6]ПОНТОННЫЙ Июнь'!BD31:BE31,'[7]ПОНТОННЫЙ  Июль'!BD31:BE31,'[8]ПОНТОННЫЙ  Авг.'!BD31:BE31,'[9]ПОНТОННЫЙ  Сент.'!BD31:BE31,'[10]ПОНТОННЫЙ  Окт.'!BD31:BE31,'[11]ПОНТОННЫЙ  Нояб.'!BD31:BE31,'[12]ПОНТОННЫЙ  Дек.'!BD31:BE31)</f>
        <v>0</v>
      </c>
      <c r="BF32" s="47"/>
      <c r="BG32" s="53">
        <f>SUM('[1]ПОНТОННЫЙ Янв.'!BF31:BG31,'[2]ПОНТОННЫЙ Февр.'!BF31:BG31,'[3]ПОНТОННЫЙ Март'!BF31:BG31,'[4]ПОНТОННЫЙ  Апр.'!BF31:BG31,'[5]ПОНТОННЫЙ Май'!BF31:BG31,'[6]ПОНТОННЫЙ Июнь'!BF31:BG31,'[7]ПОНТОННЫЙ  Июль'!BF31:BG31,'[8]ПОНТОННЫЙ  Авг.'!BF31:BG31,'[9]ПОНТОННЫЙ  Сент.'!BF31:BG31,'[10]ПОНТОННЫЙ  Окт.'!BF31:BG31,'[11]ПОНТОННЫЙ  Нояб.'!BF31:BG31,'[12]ПОНТОННЫЙ  Дек.'!BF31:BG31)</f>
        <v>0</v>
      </c>
      <c r="BH32" s="47"/>
      <c r="BI32" s="53">
        <f>SUM('[1]ПОНТОННЫЙ Янв.'!BH31:BI31,'[2]ПОНТОННЫЙ Февр.'!BH31:BI31,'[3]ПОНТОННЫЙ Март'!BH31:BI31,'[4]ПОНТОННЫЙ  Апр.'!BH31:BI31,'[5]ПОНТОННЫЙ Май'!BH31:BI31,'[6]ПОНТОННЫЙ Июнь'!BH31:BI31,'[7]ПОНТОННЫЙ  Июль'!BH31:BI31,'[8]ПОНТОННЫЙ  Авг.'!BH31:BI31,'[9]ПОНТОННЫЙ  Сент.'!BH31:BI31,'[10]ПОНТОННЫЙ  Окт.'!BH31:BI31,'[11]ПОНТОННЫЙ  Нояб.'!BH31:BI31,'[12]ПОНТОННЫЙ  Дек.'!BH31:BI31)</f>
        <v>0</v>
      </c>
      <c r="BJ32" s="47"/>
      <c r="BK32" s="53">
        <f>SUM('[1]ПОНТОННЫЙ Янв.'!BJ31:BK31,'[2]ПОНТОННЫЙ Февр.'!BJ31:BK31,'[3]ПОНТОННЫЙ Март'!BJ31:BK31,'[4]ПОНТОННЫЙ  Апр.'!BJ31:BK31,'[5]ПОНТОННЫЙ Май'!BJ31:BK31,'[6]ПОНТОННЫЙ Июнь'!BJ31:BK31,'[7]ПОНТОННЫЙ  Июль'!BJ31:BK31,'[8]ПОНТОННЫЙ  Авг.'!BJ31:BK31,'[9]ПОНТОННЫЙ  Сент.'!BJ31:BK31,'[10]ПОНТОННЫЙ  Окт.'!BJ31:BK31,'[11]ПОНТОННЫЙ  Нояб.'!BJ31:BK31,'[12]ПОНТОННЫЙ  Дек.'!BJ31:BK31)</f>
        <v>0</v>
      </c>
      <c r="BL32" s="47"/>
      <c r="BM32" s="53">
        <f>SUM('[1]ПОНТОННЫЙ Янв.'!BL31:BM31,'[2]ПОНТОННЫЙ Февр.'!BL31:BM31,'[3]ПОНТОННЫЙ Март'!BL31:BM31,'[4]ПОНТОННЫЙ  Апр.'!BL31:BM31,'[5]ПОНТОННЫЙ Май'!BL31:BM31,'[6]ПОНТОННЫЙ Июнь'!BL31:BM31,'[7]ПОНТОННЫЙ  Июль'!BL31:BM31,'[8]ПОНТОННЫЙ  Авг.'!BL31:BM31,'[9]ПОНТОННЫЙ  Сент.'!BL31:BM31,'[10]ПОНТОННЫЙ  Окт.'!BL31:BM31,'[11]ПОНТОННЫЙ  Нояб.'!BL31:BM31,'[12]ПОНТОННЫЙ  Дек.'!BL31:BM31)</f>
        <v>3.1</v>
      </c>
      <c r="BN32" s="47"/>
      <c r="BO32" s="53">
        <f>SUM('[1]ПОНТОННЫЙ Янв.'!BN31:BO31,'[2]ПОНТОННЫЙ Февр.'!BN31:BO31,'[3]ПОНТОННЫЙ Март'!BN31:BO31,'[4]ПОНТОННЫЙ  Апр.'!BN31:BO31,'[5]ПОНТОННЫЙ Май'!BN31:BO31,'[6]ПОНТОННЫЙ Июнь'!BN31:BO31,'[7]ПОНТОННЫЙ  Июль'!BN31:BO31,'[8]ПОНТОННЫЙ  Авг.'!BN31:BO31,'[9]ПОНТОННЫЙ  Сент.'!BN31:BO31,'[10]ПОНТОННЫЙ  Окт.'!BN31:BO31,'[11]ПОНТОННЫЙ  Нояб.'!BN31:BO31,'[12]ПОНТОННЫЙ  Дек.'!BN31:BO31)</f>
        <v>0</v>
      </c>
      <c r="BP32" s="47"/>
      <c r="BQ32" s="53">
        <f>SUM('[1]ПОНТОННЫЙ Янв.'!BP31:BQ31,'[2]ПОНТОННЫЙ Февр.'!BP31:BQ31,'[3]ПОНТОННЫЙ Март'!BP31:BQ31,'[4]ПОНТОННЫЙ  Апр.'!BP31:BQ31,'[5]ПОНТОННЫЙ Май'!BP31:BQ31,'[6]ПОНТОННЫЙ Июнь'!BP31:BQ31,'[7]ПОНТОННЫЙ  Июль'!BP31:BQ31,'[8]ПОНТОННЫЙ  Авг.'!BP31:BQ31,'[9]ПОНТОННЫЙ  Сент.'!BP31:BQ31,'[10]ПОНТОННЫЙ  Окт.'!BP31:BQ31,'[11]ПОНТОННЫЙ  Нояб.'!BP31:BQ31,'[12]ПОНТОННЫЙ  Дек.'!BP31:BQ31)</f>
        <v>0</v>
      </c>
      <c r="BR32" s="47"/>
      <c r="BS32" s="53">
        <f>SUM('[1]ПОНТОННЫЙ Янв.'!BR31:BS31,'[2]ПОНТОННЫЙ Февр.'!BR31:BS31,'[3]ПОНТОННЫЙ Март'!BR31:BS31,'[4]ПОНТОННЫЙ  Апр.'!BR31:BS31,'[5]ПОНТОННЫЙ Май'!BR31:BS31,'[6]ПОНТОННЫЙ Июнь'!BR31:BS31,'[7]ПОНТОННЫЙ  Июль'!BR31:BS31,'[8]ПОНТОННЫЙ  Авг.'!BR31:BS31,'[9]ПОНТОННЫЙ  Сент.'!BR31:BS31,'[10]ПОНТОННЫЙ  Окт.'!BR31:BS31,'[11]ПОНТОННЫЙ  Нояб.'!BR31:BS31,'[12]ПОНТОННЫЙ  Дек.'!BR31:BS31)</f>
        <v>1</v>
      </c>
      <c r="BT32" s="47"/>
      <c r="BU32" s="53">
        <f>SUM('[1]ПОНТОННЫЙ Янв.'!BT31:BU31,'[2]ПОНТОННЫЙ Февр.'!BT31:BU31,'[3]ПОНТОННЫЙ Март'!BT31:BU31,'[4]ПОНТОННЫЙ  Апр.'!BT31:BU31,'[5]ПОНТОННЫЙ Май'!BT31:BU31,'[6]ПОНТОННЫЙ Июнь'!BT31:BU31,'[7]ПОНТОННЫЙ  Июль'!BT31:BU31,'[8]ПОНТОННЫЙ  Авг.'!BT31:BU31,'[9]ПОНТОННЫЙ  Сент.'!BT31:BU31,'[10]ПОНТОННЫЙ  Окт.'!BT31:BU31,'[11]ПОНТОННЫЙ  Нояб.'!BT31:BU31,'[12]ПОНТОННЫЙ  Дек.'!BT31:BU31)</f>
        <v>0</v>
      </c>
      <c r="BV32" s="47"/>
      <c r="BW32" s="53">
        <f>SUM('[1]ПОНТОННЫЙ Янв.'!BV31:BW31,'[2]ПОНТОННЫЙ Февр.'!BV31:BW31,'[3]ПОНТОННЫЙ Март'!BV31:BW31,'[4]ПОНТОННЫЙ  Апр.'!BV31:BW31,'[5]ПОНТОННЫЙ Май'!BV31:BW31,'[6]ПОНТОННЫЙ Июнь'!BV31:BW31,'[7]ПОНТОННЫЙ  Июль'!BV31:BW31,'[8]ПОНТОННЫЙ  Авг.'!BV31:BW31,'[9]ПОНТОННЫЙ  Сент.'!BV31:BW31,'[10]ПОНТОННЫЙ  Окт.'!BV31:BW31,'[11]ПОНТОННЫЙ  Нояб.'!BV31:BW31,'[12]ПОНТОННЫЙ  Дек.'!BV31:BW31)</f>
        <v>0</v>
      </c>
      <c r="BX32" s="47"/>
      <c r="BY32" s="53">
        <f>SUM('[1]ПОНТОННЫЙ Янв.'!BX31:BY31,'[2]ПОНТОННЫЙ Февр.'!BX31:BY31,'[3]ПОНТОННЫЙ Март'!BX31:BY31,'[4]ПОНТОННЫЙ  Апр.'!BX31:BY31,'[5]ПОНТОННЫЙ Май'!BX31:BY31,'[6]ПОНТОННЫЙ Июнь'!BX31:BY31,'[7]ПОНТОННЫЙ  Июль'!BX31:BY31,'[8]ПОНТОННЫЙ  Авг.'!BX31:BY31,'[9]ПОНТОННЫЙ  Сент.'!BX31:BY31,'[10]ПОНТОННЫЙ  Окт.'!BX31:BY31,'[11]ПОНТОННЫЙ  Нояб.'!BX31:BY31,'[12]ПОНТОННЫЙ  Дек.'!BX31:BY31)</f>
        <v>0</v>
      </c>
      <c r="BZ32" s="47"/>
      <c r="CA32" s="53">
        <f>SUM('[1]ПОНТОННЫЙ Янв.'!BZ31:CA31,'[2]ПОНТОННЫЙ Февр.'!BZ31:CA31,'[3]ПОНТОННЫЙ Март'!BZ31:CA31,'[4]ПОНТОННЫЙ  Апр.'!BZ31:CA31,'[5]ПОНТОННЫЙ Май'!BZ31:CA31,'[6]ПОНТОННЫЙ Июнь'!BZ31:CA31,'[7]ПОНТОННЫЙ  Июль'!BZ31:CA31,'[8]ПОНТОННЫЙ  Авг.'!BZ31:CA31,'[9]ПОНТОННЫЙ  Сент.'!BZ31:CA31,'[10]ПОНТОННЫЙ  Окт.'!BZ31:CA31,'[11]ПОНТОННЫЙ  Нояб.'!BZ31:CA31,'[12]ПОНТОННЫЙ  Дек.'!BZ31:CA31)</f>
        <v>0</v>
      </c>
      <c r="CB32" s="47"/>
      <c r="CC32" s="53">
        <f>SUM('[1]ПОНТОННЫЙ Янв.'!CB31:CC31,'[2]ПОНТОННЫЙ Февр.'!CB31:CC31,'[3]ПОНТОННЫЙ Март'!CB31:CC31,'[4]ПОНТОННЫЙ  Апр.'!CB31:CC31,'[5]ПОНТОННЫЙ Май'!CB31:CC31,'[6]ПОНТОННЫЙ Июнь'!CB31:CC31,'[7]ПОНТОННЫЙ  Июль'!CB31:CC31,'[8]ПОНТОННЫЙ  Авг.'!CB31:CC31,'[9]ПОНТОННЫЙ  Сент.'!CB31:CC31,'[10]ПОНТОННЫЙ  Окт.'!CB31:CC31,'[11]ПОНТОННЫЙ  Нояб.'!CB31:CC31,'[12]ПОНТОННЫЙ  Дек.'!CB31:CC31)</f>
        <v>0</v>
      </c>
      <c r="CD32" s="47"/>
      <c r="CE32" s="53">
        <f>SUM('[1]ПОНТОННЫЙ Янв.'!CD31:CE31,'[2]ПОНТОННЫЙ Февр.'!CD31:CE31,'[3]ПОНТОННЫЙ Март'!CD31:CE31,'[4]ПОНТОННЫЙ  Апр.'!CD31:CE31,'[5]ПОНТОННЫЙ Май'!CD31:CE31,'[6]ПОНТОННЫЙ Июнь'!CD31:CE31,'[7]ПОНТОННЫЙ  Июль'!CD31:CE31,'[8]ПОНТОННЫЙ  Авг.'!CD31:CE31,'[9]ПОНТОННЫЙ  Сент.'!CD31:CE31,'[10]ПОНТОННЫЙ  Окт.'!CD31:CE31,'[11]ПОНТОННЫЙ  Нояб.'!CD31:CE31,'[12]ПОНТОННЫЙ  Дек.'!CD31:CE31)</f>
        <v>0</v>
      </c>
      <c r="CF32" s="47"/>
      <c r="CG32" s="53">
        <f>SUM('[1]ПОНТОННЫЙ Янв.'!CF31:CG31,'[2]ПОНТОННЫЙ Февр.'!CF31:CG31,'[3]ПОНТОННЫЙ Март'!CF31:CG31,'[4]ПОНТОННЫЙ  Апр.'!CF31:CG31,'[5]ПОНТОННЫЙ Май'!CF31:CG31,'[6]ПОНТОННЫЙ Июнь'!CF31:CG31,'[7]ПОНТОННЫЙ  Июль'!CF31:CG31,'[8]ПОНТОННЫЙ  Авг.'!CF31:CG31,'[9]ПОНТОННЫЙ  Сент.'!CF31:CG31,'[10]ПОНТОННЫЙ  Окт.'!CF31:CG31,'[11]ПОНТОННЫЙ  Нояб.'!CF31:CG31,'[12]ПОНТОННЫЙ  Дек.'!CF31:CG31)</f>
        <v>0</v>
      </c>
      <c r="CH32" s="47"/>
      <c r="CI32" s="53">
        <f>SUM('[1]ПОНТОННЫЙ Янв.'!CH31:CI31,'[2]ПОНТОННЫЙ Февр.'!CH31:CI31,'[3]ПОНТОННЫЙ Март'!CH31:CI31,'[4]ПОНТОННЫЙ  Апр.'!CH31:CI31,'[5]ПОНТОННЫЙ Май'!CH31:CI31,'[6]ПОНТОННЫЙ Июнь'!CH31:CI31,'[7]ПОНТОННЫЙ  Июль'!CH31:CI31,'[8]ПОНТОННЫЙ  Авг.'!CH31:CI31,'[9]ПОНТОННЫЙ  Сент.'!CH31:CI31,'[10]ПОНТОННЫЙ  Окт.'!CH31:CI31,'[11]ПОНТОННЫЙ  Нояб.'!CH31:CI31,'[12]ПОНТОННЫЙ  Дек.'!CH31:CI31)</f>
        <v>0</v>
      </c>
      <c r="CJ32" s="47"/>
      <c r="CK32" s="53">
        <f>SUM('[1]ПОНТОННЫЙ Янв.'!CJ31:CK31,'[2]ПОНТОННЫЙ Февр.'!CJ31:CK31,'[3]ПОНТОННЫЙ Март'!CJ31:CK31,'[4]ПОНТОННЫЙ  Апр.'!CJ31:CK31,'[5]ПОНТОННЫЙ Май'!CJ31:CK31,'[6]ПОНТОННЫЙ Июнь'!CJ31:CK31,'[7]ПОНТОННЫЙ  Июль'!CJ31:CK31,'[8]ПОНТОННЫЙ  Авг.'!CJ31:CK31,'[9]ПОНТОННЫЙ  Сент.'!CJ31:CK31,'[10]ПОНТОННЫЙ  Окт.'!CJ31:CK31,'[11]ПОНТОННЫЙ  Нояб.'!CJ31:CK31,'[12]ПОНТОННЫЙ  Дек.'!CJ31:CK31)</f>
        <v>0</v>
      </c>
      <c r="CL32" s="47"/>
      <c r="CM32" s="53">
        <f>SUM('[1]ПОНТОННЫЙ Янв.'!CL31:CM31,'[2]ПОНТОННЫЙ Февр.'!CL31:CM31,'[3]ПОНТОННЫЙ Март'!CL31:CM31,'[4]ПОНТОННЫЙ  Апр.'!CL31:CM31,'[5]ПОНТОННЫЙ Май'!CL31:CM31,'[6]ПОНТОННЫЙ Июнь'!CL31:CM31,'[7]ПОНТОННЫЙ  Июль'!CL31:CM31,'[8]ПОНТОННЫЙ  Авг.'!CL31:CM31,'[9]ПОНТОННЫЙ  Сент.'!CL31:CM31,'[10]ПОНТОННЫЙ  Окт.'!CL31:CM31,'[11]ПОНТОННЫЙ  Нояб.'!CL31:CM31,'[12]ПОНТОННЫЙ  Дек.'!CL31:CM31)</f>
        <v>0</v>
      </c>
      <c r="CN32" s="47"/>
      <c r="CO32" s="53">
        <f>SUM('[1]ПОНТОННЫЙ Янв.'!CN31:CO31,'[2]ПОНТОННЫЙ Февр.'!CN31:CO31,'[3]ПОНТОННЫЙ Март'!CN31:CO31,'[4]ПОНТОННЫЙ  Апр.'!CN31:CO31,'[5]ПОНТОННЫЙ Май'!CN31:CO31,'[6]ПОНТОННЫЙ Июнь'!CN31:CO31,'[7]ПОНТОННЫЙ  Июль'!CN31:CO31,'[8]ПОНТОННЫЙ  Авг.'!CN31:CO31,'[9]ПОНТОННЫЙ  Сент.'!CN31:CO31,'[10]ПОНТОННЫЙ  Окт.'!CN31:CO31,'[11]ПОНТОННЫЙ  Нояб.'!CN31:CO31,'[12]ПОНТОННЫЙ  Дек.'!CN31:CO31)</f>
        <v>0</v>
      </c>
      <c r="CQ32" s="93"/>
    </row>
    <row r="33" spans="1:95" ht="15.95" customHeight="1" x14ac:dyDescent="0.25">
      <c r="A33" s="198"/>
      <c r="B33" s="233"/>
      <c r="C33" s="22" t="s">
        <v>5</v>
      </c>
      <c r="D33" s="47"/>
      <c r="E33" s="53">
        <f>SUM('[1]ПОНТОННЫЙ Янв.'!D32:E32,'[2]ПОНТОННЫЙ Февр.'!D32:E32,'[3]ПОНТОННЫЙ Март'!D32:E32,'[4]ПОНТОННЫЙ  Апр.'!D32:E32,'[5]ПОНТОННЫЙ Май'!D32:E32,'[6]ПОНТОННЫЙ Июнь'!D32:E32,'[7]ПОНТОННЫЙ  Июль'!D32:E32,'[8]ПОНТОННЫЙ  Авг.'!D32:E32,'[9]ПОНТОННЫЙ  Сент.'!D32:E32,'[10]ПОНТОННЫЙ  Окт.'!D32:E32,'[11]ПОНТОННЫЙ  Нояб.'!D32:E32,'[12]ПОНТОННЫЙ  Дек.'!D32:E32)</f>
        <v>0</v>
      </c>
      <c r="F33" s="47"/>
      <c r="G33" s="53">
        <f>SUM('[1]ПОНТОННЫЙ Янв.'!F32:G32,'[2]ПОНТОННЫЙ Февр.'!F32:G32,'[3]ПОНТОННЫЙ Март'!F32:G32,'[4]ПОНТОННЫЙ  Апр.'!F32:G32,'[5]ПОНТОННЫЙ Май'!F32:G32,'[6]ПОНТОННЫЙ Июнь'!F32:G32,'[7]ПОНТОННЫЙ  Июль'!F32:G32,'[8]ПОНТОННЫЙ  Авг.'!F32:G32,'[9]ПОНТОННЫЙ  Сент.'!F32:G32,'[10]ПОНТОННЫЙ  Окт.'!F32:G32,'[11]ПОНТОННЫЙ  Нояб.'!F32:G32,'[12]ПОНТОННЫЙ  Дек.'!F32:G32)</f>
        <v>0</v>
      </c>
      <c r="H33" s="47"/>
      <c r="I33" s="53">
        <f>SUM('[1]ПОНТОННЫЙ Янв.'!H32:I32,'[2]ПОНТОННЫЙ Февр.'!H32:I32,'[3]ПОНТОННЫЙ Март'!H32:I32,'[4]ПОНТОННЫЙ  Апр.'!H32:I32,'[5]ПОНТОННЫЙ Май'!H32:I32,'[6]ПОНТОННЫЙ Июнь'!H32:I32,'[7]ПОНТОННЫЙ  Июль'!H32:I32,'[8]ПОНТОННЫЙ  Авг.'!H32:I32,'[9]ПОНТОННЫЙ  Сент.'!H32:I32,'[10]ПОНТОННЫЙ  Окт.'!H32:I32,'[11]ПОНТОННЫЙ  Нояб.'!H32:I32,'[12]ПОНТОННЫЙ  Дек.'!H32:I32)</f>
        <v>0</v>
      </c>
      <c r="J33" s="47"/>
      <c r="K33" s="53">
        <f>SUM('[1]ПОНТОННЫЙ Янв.'!J32:K32,'[2]ПОНТОННЫЙ Февр.'!J32:K32,'[3]ПОНТОННЫЙ Март'!J32:K32,'[4]ПОНТОННЫЙ  Апр.'!J32:K32,'[5]ПОНТОННЫЙ Май'!J32:K32,'[6]ПОНТОННЫЙ Июнь'!J32:K32,'[7]ПОНТОННЫЙ  Июль'!J32:K32,'[8]ПОНТОННЫЙ  Авг.'!J32:K32,'[9]ПОНТОННЫЙ  Сент.'!J32:K32,'[10]ПОНТОННЫЙ  Окт.'!J32:K32,'[11]ПОНТОННЫЙ  Нояб.'!J32:K32,'[12]ПОНТОННЫЙ  Дек.'!J32:K32)</f>
        <v>0</v>
      </c>
      <c r="L33" s="47"/>
      <c r="M33" s="53">
        <f>SUM('[1]ПОНТОННЫЙ Янв.'!L32:M32,'[2]ПОНТОННЫЙ Февр.'!L32:M32,'[3]ПОНТОННЫЙ Март'!L32:M32,'[4]ПОНТОННЫЙ  Апр.'!L32:M32,'[5]ПОНТОННЫЙ Май'!L32:M32,'[6]ПОНТОННЫЙ Июнь'!L32:M32,'[7]ПОНТОННЫЙ  Июль'!L32:M32,'[8]ПОНТОННЫЙ  Авг.'!L32:M32,'[9]ПОНТОННЫЙ  Сент.'!L32:M32,'[10]ПОНТОННЫЙ  Окт.'!L32:M32,'[11]ПОНТОННЫЙ  Нояб.'!L32:M32,'[12]ПОНТОННЫЙ  Дек.'!L32:M32)</f>
        <v>0</v>
      </c>
      <c r="N33" s="47"/>
      <c r="O33" s="53">
        <f>SUM('[1]ПОНТОННЫЙ Янв.'!N32:O32,'[2]ПОНТОННЫЙ Февр.'!N32:O32,'[3]ПОНТОННЫЙ Март'!N32:O32,'[4]ПОНТОННЫЙ  Апр.'!N32:O32,'[5]ПОНТОННЫЙ Май'!N32:O32,'[6]ПОНТОННЫЙ Июнь'!N32:O32,'[7]ПОНТОННЫЙ  Июль'!N32:O32,'[8]ПОНТОННЫЙ  Авг.'!N32:O32,'[9]ПОНТОННЫЙ  Сент.'!N32:O32,'[10]ПОНТОННЫЙ  Окт.'!N32:O32,'[11]ПОНТОННЫЙ  Нояб.'!N32:O32,'[12]ПОНТОННЫЙ  Дек.'!N32:O32)</f>
        <v>0</v>
      </c>
      <c r="P33" s="47"/>
      <c r="Q33" s="53">
        <f>SUM('[1]ПОНТОННЫЙ Янв.'!P32:Q32,'[2]ПОНТОННЫЙ Февр.'!P32:Q32,'[3]ПОНТОННЫЙ Март'!P32:Q32,'[4]ПОНТОННЫЙ  Апр.'!P32:Q32,'[5]ПОНТОННЫЙ Май'!P32:Q32,'[6]ПОНТОННЫЙ Июнь'!P32:Q32,'[7]ПОНТОННЫЙ  Июль'!P32:Q32,'[8]ПОНТОННЫЙ  Авг.'!P32:Q32,'[9]ПОНТОННЫЙ  Сент.'!P32:Q32,'[10]ПОНТОННЫЙ  Окт.'!P32:Q32,'[11]ПОНТОННЫЙ  Нояб.'!P32:Q32,'[12]ПОНТОННЫЙ  Дек.'!P32:Q32)</f>
        <v>0</v>
      </c>
      <c r="R33" s="47"/>
      <c r="S33" s="53">
        <f>SUM('[1]ПОНТОННЫЙ Янв.'!R32:S32,'[2]ПОНТОННЫЙ Февр.'!R32:S32,'[3]ПОНТОННЫЙ Март'!R32:S32,'[4]ПОНТОННЫЙ  Апр.'!R32:S32,'[5]ПОНТОННЫЙ Май'!R32:S32,'[6]ПОНТОННЫЙ Июнь'!R32:S32,'[7]ПОНТОННЫЙ  Июль'!R32:S32,'[8]ПОНТОННЫЙ  Авг.'!R32:S32,'[9]ПОНТОННЫЙ  Сент.'!R32:S32,'[10]ПОНТОННЫЙ  Окт.'!R32:S32,'[11]ПОНТОННЫЙ  Нояб.'!R32:S32,'[12]ПОНТОННЫЙ  Дек.'!R32:S32)</f>
        <v>0</v>
      </c>
      <c r="T33" s="47"/>
      <c r="U33" s="53">
        <f>SUM('[1]ПОНТОННЫЙ Янв.'!T32:U32,'[2]ПОНТОННЫЙ Февр.'!T32:U32,'[3]ПОНТОННЫЙ Март'!T32:U32,'[4]ПОНТОННЫЙ  Апр.'!T32:U32,'[5]ПОНТОННЫЙ Май'!T32:U32,'[6]ПОНТОННЫЙ Июнь'!T32:U32,'[7]ПОНТОННЫЙ  Июль'!T32:U32,'[8]ПОНТОННЫЙ  Авг.'!T32:U32,'[9]ПОНТОННЫЙ  Сент.'!T32:U32,'[10]ПОНТОННЫЙ  Окт.'!T32:U32,'[11]ПОНТОННЫЙ  Нояб.'!T32:U32,'[12]ПОНТОННЫЙ  Дек.'!T32:U32)</f>
        <v>0</v>
      </c>
      <c r="V33" s="47"/>
      <c r="W33" s="53">
        <f>SUM('[1]ПОНТОННЫЙ Янв.'!V32:W32,'[2]ПОНТОННЫЙ Февр.'!V32:W32,'[3]ПОНТОННЫЙ Март'!V32:W32,'[4]ПОНТОННЫЙ  Апр.'!V32:W32,'[5]ПОНТОННЫЙ Май'!V32:W32,'[6]ПОНТОННЫЙ Июнь'!V32:W32,'[7]ПОНТОННЫЙ  Июль'!V32:W32,'[8]ПОНТОННЫЙ  Авг.'!V32:W32,'[9]ПОНТОННЫЙ  Сент.'!V32:W32,'[10]ПОНТОННЫЙ  Окт.'!V32:W32,'[11]ПОНТОННЫЙ  Нояб.'!V32:W32,'[12]ПОНТОННЫЙ  Дек.'!V32:W32)</f>
        <v>0</v>
      </c>
      <c r="X33" s="47"/>
      <c r="Y33" s="53">
        <f>SUM('[1]ПОНТОННЫЙ Янв.'!X32:Y32,'[2]ПОНТОННЫЙ Февр.'!X32:Y32,'[3]ПОНТОННЫЙ Март'!X32:Y32,'[4]ПОНТОННЫЙ  Апр.'!X32:Y32,'[5]ПОНТОННЫЙ Май'!X32:Y32,'[6]ПОНТОННЫЙ Июнь'!X32:Y32,'[7]ПОНТОННЫЙ  Июль'!X32:Y32,'[8]ПОНТОННЫЙ  Авг.'!X32:Y32,'[9]ПОНТОННЫЙ  Сент.'!X32:Y32,'[10]ПОНТОННЫЙ  Окт.'!X32:Y32,'[11]ПОНТОННЫЙ  Нояб.'!X32:Y32,'[12]ПОНТОННЫЙ  Дек.'!X32:Y32)</f>
        <v>0</v>
      </c>
      <c r="Z33" s="47"/>
      <c r="AA33" s="53">
        <f>SUM('[1]ПОНТОННЫЙ Янв.'!Z32:AA32,'[2]ПОНТОННЫЙ Февр.'!Z32:AA32,'[3]ПОНТОННЫЙ Март'!Z32:AA32,'[4]ПОНТОННЫЙ  Апр.'!Z32:AA32,'[5]ПОНТОННЫЙ Май'!Z32:AA32,'[6]ПОНТОННЫЙ Июнь'!Z32:AA32,'[7]ПОНТОННЫЙ  Июль'!Z32:AA32,'[8]ПОНТОННЫЙ  Авг.'!Z32:AA32,'[9]ПОНТОННЫЙ  Сент.'!Z32:AA32,'[10]ПОНТОННЫЙ  Окт.'!Z32:AA32,'[11]ПОНТОННЫЙ  Нояб.'!Z32:AA32,'[12]ПОНТОННЫЙ  Дек.'!Z32:AA32)</f>
        <v>0</v>
      </c>
      <c r="AB33" s="47"/>
      <c r="AC33" s="53">
        <f>SUM('[1]ПОНТОННЫЙ Янв.'!AB32:AC32,'[2]ПОНТОННЫЙ Февр.'!AB32:AC32,'[3]ПОНТОННЫЙ Март'!AB32:AC32,'[4]ПОНТОННЫЙ  Апр.'!AB32:AC32,'[5]ПОНТОННЫЙ Май'!AB32:AC32,'[6]ПОНТОННЫЙ Июнь'!AB32:AC32,'[7]ПОНТОННЫЙ  Июль'!AB32:AC32,'[8]ПОНТОННЫЙ  Авг.'!AB32:AC32,'[9]ПОНТОННЫЙ  Сент.'!AB32:AC32,'[10]ПОНТОННЫЙ  Окт.'!AB32:AC32,'[11]ПОНТОННЫЙ  Нояб.'!AB32:AC32,'[12]ПОНТОННЫЙ  Дек.'!AB32:AC32)</f>
        <v>0</v>
      </c>
      <c r="AD33" s="47"/>
      <c r="AE33" s="53">
        <f>SUM('[1]ПОНТОННЫЙ Янв.'!AD32:AE32,'[2]ПОНТОННЫЙ Февр.'!AD32:AE32,'[3]ПОНТОННЫЙ Март'!AD32:AE32,'[4]ПОНТОННЫЙ  Апр.'!AD32:AE32,'[5]ПОНТОННЫЙ Май'!AD32:AE32,'[6]ПОНТОННЫЙ Июнь'!AD32:AE32,'[7]ПОНТОННЫЙ  Июль'!AD32:AE32,'[8]ПОНТОННЫЙ  Авг.'!AD32:AE32,'[9]ПОНТОННЫЙ  Сент.'!AD32:AE32,'[10]ПОНТОННЫЙ  Окт.'!AD32:AE32,'[11]ПОНТОННЫЙ  Нояб.'!AD32:AE32,'[12]ПОНТОННЫЙ  Дек.'!AD32:AE32)</f>
        <v>0</v>
      </c>
      <c r="AF33" s="47"/>
      <c r="AG33" s="53">
        <f>SUM('[1]ПОНТОННЫЙ Янв.'!AF32:AG32,'[2]ПОНТОННЫЙ Февр.'!AF32:AG32,'[3]ПОНТОННЫЙ Март'!AF32:AG32,'[4]ПОНТОННЫЙ  Апр.'!AF32:AG32,'[5]ПОНТОННЫЙ Май'!AF32:AG32,'[6]ПОНТОННЫЙ Июнь'!AF32:AG32,'[7]ПОНТОННЫЙ  Июль'!AF32:AG32,'[8]ПОНТОННЫЙ  Авг.'!AF32:AG32,'[9]ПОНТОННЫЙ  Сент.'!AF32:AG32,'[10]ПОНТОННЫЙ  Окт.'!AF32:AG32,'[11]ПОНТОННЫЙ  Нояб.'!AF32:AG32,'[12]ПОНТОННЫЙ  Дек.'!AF32:AG32)</f>
        <v>0</v>
      </c>
      <c r="AH33" s="47"/>
      <c r="AI33" s="53">
        <f>SUM('[1]ПОНТОННЫЙ Янв.'!AH32:AI32,'[2]ПОНТОННЫЙ Февр.'!AH32:AI32,'[3]ПОНТОННЫЙ Март'!AH32:AI32,'[4]ПОНТОННЫЙ  Апр.'!AH32:AI32,'[5]ПОНТОННЫЙ Май'!AH32:AI32,'[6]ПОНТОННЫЙ Июнь'!AH32:AI32,'[7]ПОНТОННЫЙ  Июль'!AH32:AI32,'[8]ПОНТОННЫЙ  Авг.'!AH32:AI32,'[9]ПОНТОННЫЙ  Сент.'!AH32:AI32,'[10]ПОНТОННЫЙ  Окт.'!AH32:AI32,'[11]ПОНТОННЫЙ  Нояб.'!AH32:AI32,'[12]ПОНТОННЫЙ  Дек.'!AH32:AI32)</f>
        <v>0</v>
      </c>
      <c r="AJ33" s="47"/>
      <c r="AK33" s="53">
        <f>SUM('[1]ПОНТОННЫЙ Янв.'!AJ32:AK32,'[2]ПОНТОННЫЙ Февр.'!AJ32:AK32,'[3]ПОНТОННЫЙ Март'!AJ32:AK32,'[4]ПОНТОННЫЙ  Апр.'!AJ32:AK32,'[5]ПОНТОННЫЙ Май'!AJ32:AK32,'[6]ПОНТОННЫЙ Июнь'!AJ32:AK32,'[7]ПОНТОННЫЙ  Июль'!AJ32:AK32,'[8]ПОНТОННЫЙ  Авг.'!AJ32:AK32,'[9]ПОНТОННЫЙ  Сент.'!AJ32:AK32,'[10]ПОНТОННЫЙ  Окт.'!AJ32:AK32,'[11]ПОНТОННЫЙ  Нояб.'!AJ32:AK32,'[12]ПОНТОННЫЙ  Дек.'!AJ32:AK32)</f>
        <v>0</v>
      </c>
      <c r="AL33" s="47"/>
      <c r="AM33" s="53">
        <f>SUM('[1]ПОНТОННЫЙ Янв.'!AL32:AM32,'[2]ПОНТОННЫЙ Февр.'!AL32:AM32,'[3]ПОНТОННЫЙ Март'!AL32:AM32,'[4]ПОНТОННЫЙ  Апр.'!AL32:AM32,'[5]ПОНТОННЫЙ Май'!AL32:AM32,'[6]ПОНТОННЫЙ Июнь'!AL32:AM32,'[7]ПОНТОННЫЙ  Июль'!AL32:AM32,'[8]ПОНТОННЫЙ  Авг.'!AL32:AM32,'[9]ПОНТОННЫЙ  Сент.'!AL32:AM32,'[10]ПОНТОННЫЙ  Окт.'!AL32:AM32,'[11]ПОНТОННЫЙ  Нояб.'!AL32:AM32,'[12]ПОНТОННЫЙ  Дек.'!AL32:AM32)</f>
        <v>0</v>
      </c>
      <c r="AN33" s="47"/>
      <c r="AO33" s="53">
        <f>SUM('[1]ПОНТОННЫЙ Янв.'!AN32:AO32,'[2]ПОНТОННЫЙ Февр.'!AN32:AO32,'[3]ПОНТОННЫЙ Март'!AN32:AO32,'[4]ПОНТОННЫЙ  Апр.'!AN32:AO32,'[5]ПОНТОННЫЙ Май'!AN32:AO32,'[6]ПОНТОННЫЙ Июнь'!AN32:AO32,'[7]ПОНТОННЫЙ  Июль'!AN32:AO32,'[8]ПОНТОННЫЙ  Авг.'!AN32:AO32,'[9]ПОНТОННЫЙ  Сент.'!AN32:AO32,'[10]ПОНТОННЫЙ  Окт.'!AN32:AO32,'[11]ПОНТОННЫЙ  Нояб.'!AN32:AO32,'[12]ПОНТОННЫЙ  Дек.'!AN32:AO32)</f>
        <v>8.26</v>
      </c>
      <c r="AP33" s="47"/>
      <c r="AQ33" s="53">
        <f>SUM('[1]ПОНТОННЫЙ Янв.'!AP32:AQ32,'[2]ПОНТОННЫЙ Февр.'!AP32:AQ32,'[3]ПОНТОННЫЙ Март'!AP32:AQ32,'[4]ПОНТОННЫЙ  Апр.'!AP32:AQ32,'[5]ПОНТОННЫЙ Май'!AP32:AQ32,'[6]ПОНТОННЫЙ Июнь'!AP32:AQ32,'[7]ПОНТОННЫЙ  Июль'!AP32:AQ32,'[8]ПОНТОННЫЙ  Авг.'!AP32:AQ32,'[9]ПОНТОННЫЙ  Сент.'!AP32:AQ32,'[10]ПОНТОННЫЙ  Окт.'!AP32:AQ32,'[11]ПОНТОННЫЙ  Нояб.'!AP32:AQ32,'[12]ПОНТОННЫЙ  Дек.'!AP32:AQ32)</f>
        <v>0</v>
      </c>
      <c r="AR33" s="47"/>
      <c r="AS33" s="53">
        <f>SUM('[1]ПОНТОННЫЙ Янв.'!AR32:AS32,'[2]ПОНТОННЫЙ Февр.'!AR32:AS32,'[3]ПОНТОННЫЙ Март'!AR32:AS32,'[4]ПОНТОННЫЙ  Апр.'!AR32:AS32,'[5]ПОНТОННЫЙ Май'!AR32:AS32,'[6]ПОНТОННЫЙ Июнь'!AR32:AS32,'[7]ПОНТОННЫЙ  Июль'!AR32:AS32,'[8]ПОНТОННЫЙ  Авг.'!AR32:AS32,'[9]ПОНТОННЫЙ  Сент.'!AR32:AS32,'[10]ПОНТОННЫЙ  Окт.'!AR32:AS32,'[11]ПОНТОННЫЙ  Нояб.'!AR32:AS32,'[12]ПОНТОННЫЙ  Дек.'!AR32:AS32)</f>
        <v>0</v>
      </c>
      <c r="AT33" s="47"/>
      <c r="AU33" s="53">
        <f>SUM('[1]ПОНТОННЫЙ Янв.'!AT32:AU32,'[2]ПОНТОННЫЙ Февр.'!AT32:AU32,'[3]ПОНТОННЫЙ Март'!AT32:AU32,'[4]ПОНТОННЫЙ  Апр.'!AT32:AU32,'[5]ПОНТОННЫЙ Май'!AT32:AU32,'[6]ПОНТОННЫЙ Июнь'!AT32:AU32,'[7]ПОНТОННЫЙ  Июль'!AT32:AU32,'[8]ПОНТОННЫЙ  Авг.'!AT32:AU32,'[9]ПОНТОННЫЙ  Сент.'!AT32:AU32,'[10]ПОНТОННЫЙ  Окт.'!AT32:AU32,'[11]ПОНТОННЫЙ  Нояб.'!AT32:AU32,'[12]ПОНТОННЫЙ  Дек.'!AT32:AU32)</f>
        <v>1.1399999999999999</v>
      </c>
      <c r="AV33" s="47"/>
      <c r="AW33" s="53">
        <f>SUM('[1]ПОНТОННЫЙ Янв.'!AV32:AW32,'[2]ПОНТОННЫЙ Февр.'!AV32:AW32,'[3]ПОНТОННЫЙ Март'!AV32:AW32,'[4]ПОНТОННЫЙ  Апр.'!AV32:AW32,'[5]ПОНТОННЫЙ Май'!AV32:AW32,'[6]ПОНТОННЫЙ Июнь'!AV32:AW32,'[7]ПОНТОННЫЙ  Июль'!AV32:AW32,'[8]ПОНТОННЫЙ  Авг.'!AV32:AW32,'[9]ПОНТОННЫЙ  Сент.'!AV32:AW32,'[10]ПОНТОННЫЙ  Окт.'!AV32:AW32,'[11]ПОНТОННЫЙ  Нояб.'!AV32:AW32,'[12]ПОНТОННЫЙ  Дек.'!AV32:AW32)</f>
        <v>0</v>
      </c>
      <c r="AX33" s="47"/>
      <c r="AY33" s="53">
        <f>SUM('[1]ПОНТОННЫЙ Янв.'!AX32:AY32,'[2]ПОНТОННЫЙ Февр.'!AX32:AY32,'[3]ПОНТОННЫЙ Март'!AX32:AY32,'[4]ПОНТОННЫЙ  Апр.'!AX32:AY32,'[5]ПОНТОННЫЙ Май'!AX32:AY32,'[6]ПОНТОННЫЙ Июнь'!AX32:AY32,'[7]ПОНТОННЫЙ  Июль'!AX32:AY32,'[8]ПОНТОННЫЙ  Авг.'!AX32:AY32,'[9]ПОНТОННЫЙ  Сент.'!AX32:AY32,'[10]ПОНТОННЫЙ  Окт.'!AX32:AY32,'[11]ПОНТОННЫЙ  Нояб.'!AX32:AY32,'[12]ПОНТОННЫЙ  Дек.'!AX32:AY32)</f>
        <v>0</v>
      </c>
      <c r="AZ33" s="47"/>
      <c r="BA33" s="53">
        <f>SUM('[1]ПОНТОННЫЙ Янв.'!AZ32:BA32,'[2]ПОНТОННЫЙ Февр.'!AZ32:BA32,'[3]ПОНТОННЫЙ Март'!AZ32:BA32,'[4]ПОНТОННЫЙ  Апр.'!AZ32:BA32,'[5]ПОНТОННЫЙ Май'!AZ32:BA32,'[6]ПОНТОННЫЙ Июнь'!AZ32:BA32,'[7]ПОНТОННЫЙ  Июль'!AZ32:BA32,'[8]ПОНТОННЫЙ  Авг.'!AZ32:BA32,'[9]ПОНТОННЫЙ  Сент.'!AZ32:BA32,'[10]ПОНТОННЫЙ  Окт.'!AZ32:BA32,'[11]ПОНТОННЫЙ  Нояб.'!AZ32:BA32,'[12]ПОНТОННЫЙ  Дек.'!AZ32:BA32)</f>
        <v>0</v>
      </c>
      <c r="BB33" s="47"/>
      <c r="BC33" s="53">
        <f>SUM('[1]ПОНТОННЫЙ Янв.'!BB32:BC32,'[2]ПОНТОННЫЙ Февр.'!BB32:BC32,'[3]ПОНТОННЫЙ Март'!BB32:BC32,'[4]ПОНТОННЫЙ  Апр.'!BB32:BC32,'[5]ПОНТОННЫЙ Май'!BB32:BC32,'[6]ПОНТОННЫЙ Июнь'!BB32:BC32,'[7]ПОНТОННЫЙ  Июль'!BB32:BC32,'[8]ПОНТОННЫЙ  Авг.'!BB32:BC32,'[9]ПОНТОННЫЙ  Сент.'!BB32:BC32,'[10]ПОНТОННЫЙ  Окт.'!BB32:BC32,'[11]ПОНТОННЫЙ  Нояб.'!BB32:BC32,'[12]ПОНТОННЫЙ  Дек.'!BB32:BC32)</f>
        <v>0</v>
      </c>
      <c r="BD33" s="47"/>
      <c r="BE33" s="53">
        <f>SUM('[1]ПОНТОННЫЙ Янв.'!BD32:BE32,'[2]ПОНТОННЫЙ Февр.'!BD32:BE32,'[3]ПОНТОННЫЙ Март'!BD32:BE32,'[4]ПОНТОННЫЙ  Апр.'!BD32:BE32,'[5]ПОНТОННЫЙ Май'!BD32:BE32,'[6]ПОНТОННЫЙ Июнь'!BD32:BE32,'[7]ПОНТОННЫЙ  Июль'!BD32:BE32,'[8]ПОНТОННЫЙ  Авг.'!BD32:BE32,'[9]ПОНТОННЫЙ  Сент.'!BD32:BE32,'[10]ПОНТОННЫЙ  Окт.'!BD32:BE32,'[11]ПОНТОННЫЙ  Нояб.'!BD32:BE32,'[12]ПОНТОННЫЙ  Дек.'!BD32:BE32)</f>
        <v>0</v>
      </c>
      <c r="BF33" s="47"/>
      <c r="BG33" s="53">
        <f>SUM('[1]ПОНТОННЫЙ Янв.'!BF32:BG32,'[2]ПОНТОННЫЙ Февр.'!BF32:BG32,'[3]ПОНТОННЫЙ Март'!BF32:BG32,'[4]ПОНТОННЫЙ  Апр.'!BF32:BG32,'[5]ПОНТОННЫЙ Май'!BF32:BG32,'[6]ПОНТОННЫЙ Июнь'!BF32:BG32,'[7]ПОНТОННЫЙ  Июль'!BF32:BG32,'[8]ПОНТОННЫЙ  Авг.'!BF32:BG32,'[9]ПОНТОННЫЙ  Сент.'!BF32:BG32,'[10]ПОНТОННЫЙ  Окт.'!BF32:BG32,'[11]ПОНТОННЫЙ  Нояб.'!BF32:BG32,'[12]ПОНТОННЫЙ  Дек.'!BF32:BG32)</f>
        <v>0</v>
      </c>
      <c r="BH33" s="47"/>
      <c r="BI33" s="53">
        <f>SUM('[1]ПОНТОННЫЙ Янв.'!BH32:BI32,'[2]ПОНТОННЫЙ Февр.'!BH32:BI32,'[3]ПОНТОННЫЙ Март'!BH32:BI32,'[4]ПОНТОННЫЙ  Апр.'!BH32:BI32,'[5]ПОНТОННЫЙ Май'!BH32:BI32,'[6]ПОНТОННЫЙ Июнь'!BH32:BI32,'[7]ПОНТОННЫЙ  Июль'!BH32:BI32,'[8]ПОНТОННЫЙ  Авг.'!BH32:BI32,'[9]ПОНТОННЫЙ  Сент.'!BH32:BI32,'[10]ПОНТОННЫЙ  Окт.'!BH32:BI32,'[11]ПОНТОННЫЙ  Нояб.'!BH32:BI32,'[12]ПОНТОННЫЙ  Дек.'!BH32:BI32)</f>
        <v>0</v>
      </c>
      <c r="BJ33" s="47"/>
      <c r="BK33" s="53">
        <f>SUM('[1]ПОНТОННЫЙ Янв.'!BJ32:BK32,'[2]ПОНТОННЫЙ Февр.'!BJ32:BK32,'[3]ПОНТОННЫЙ Март'!BJ32:BK32,'[4]ПОНТОННЫЙ  Апр.'!BJ32:BK32,'[5]ПОНТОННЫЙ Май'!BJ32:BK32,'[6]ПОНТОННЫЙ Июнь'!BJ32:BK32,'[7]ПОНТОННЫЙ  Июль'!BJ32:BK32,'[8]ПОНТОННЫЙ  Авг.'!BJ32:BK32,'[9]ПОНТОННЫЙ  Сент.'!BJ32:BK32,'[10]ПОНТОННЫЙ  Окт.'!BJ32:BK32,'[11]ПОНТОННЫЙ  Нояб.'!BJ32:BK32,'[12]ПОНТОННЫЙ  Дек.'!BJ32:BK32)</f>
        <v>0</v>
      </c>
      <c r="BL33" s="47"/>
      <c r="BM33" s="53">
        <f>SUM('[1]ПОНТОННЫЙ Янв.'!BL32:BM32,'[2]ПОНТОННЫЙ Февр.'!BL32:BM32,'[3]ПОНТОННЫЙ Март'!BL32:BM32,'[4]ПОНТОННЫЙ  Апр.'!BL32:BM32,'[5]ПОНТОННЫЙ Май'!BL32:BM32,'[6]ПОНТОННЫЙ Июнь'!BL32:BM32,'[7]ПОНТОННЫЙ  Июль'!BL32:BM32,'[8]ПОНТОННЫЙ  Авг.'!BL32:BM32,'[9]ПОНТОННЫЙ  Сент.'!BL32:BM32,'[10]ПОНТОННЫЙ  Окт.'!BL32:BM32,'[11]ПОНТОННЫЙ  Нояб.'!BL32:BM32,'[12]ПОНТОННЫЙ  Дек.'!BL32:BM32)</f>
        <v>3.9470000000000001</v>
      </c>
      <c r="BN33" s="47"/>
      <c r="BO33" s="53">
        <f>SUM('[1]ПОНТОННЫЙ Янв.'!BN32:BO32,'[2]ПОНТОННЫЙ Февр.'!BN32:BO32,'[3]ПОНТОННЫЙ Март'!BN32:BO32,'[4]ПОНТОННЫЙ  Апр.'!BN32:BO32,'[5]ПОНТОННЫЙ Май'!BN32:BO32,'[6]ПОНТОННЫЙ Июнь'!BN32:BO32,'[7]ПОНТОННЫЙ  Июль'!BN32:BO32,'[8]ПОНТОННЫЙ  Авг.'!BN32:BO32,'[9]ПОНТОННЫЙ  Сент.'!BN32:BO32,'[10]ПОНТОННЫЙ  Окт.'!BN32:BO32,'[11]ПОНТОННЫЙ  Нояб.'!BN32:BO32,'[12]ПОНТОННЫЙ  Дек.'!BN32:BO32)</f>
        <v>0</v>
      </c>
      <c r="BP33" s="47"/>
      <c r="BQ33" s="53">
        <f>SUM('[1]ПОНТОННЫЙ Янв.'!BP32:BQ32,'[2]ПОНТОННЫЙ Февр.'!BP32:BQ32,'[3]ПОНТОННЫЙ Март'!BP32:BQ32,'[4]ПОНТОННЫЙ  Апр.'!BP32:BQ32,'[5]ПОНТОННЫЙ Май'!BP32:BQ32,'[6]ПОНТОННЫЙ Июнь'!BP32:BQ32,'[7]ПОНТОННЫЙ  Июль'!BP32:BQ32,'[8]ПОНТОННЫЙ  Авг.'!BP32:BQ32,'[9]ПОНТОННЫЙ  Сент.'!BP32:BQ32,'[10]ПОНТОННЫЙ  Окт.'!BP32:BQ32,'[11]ПОНТОННЫЙ  Нояб.'!BP32:BQ32,'[12]ПОНТОННЫЙ  Дек.'!BP32:BQ32)</f>
        <v>0</v>
      </c>
      <c r="BR33" s="47"/>
      <c r="BS33" s="53">
        <f>SUM('[1]ПОНТОННЫЙ Янв.'!BR32:BS32,'[2]ПОНТОННЫЙ Февр.'!BR32:BS32,'[3]ПОНТОННЫЙ Март'!BR32:BS32,'[4]ПОНТОННЫЙ  Апр.'!BR32:BS32,'[5]ПОНТОННЫЙ Май'!BR32:BS32,'[6]ПОНТОННЫЙ Июнь'!BR32:BS32,'[7]ПОНТОННЫЙ  Июль'!BR32:BS32,'[8]ПОНТОННЫЙ  Авг.'!BR32:BS32,'[9]ПОНТОННЫЙ  Сент.'!BR32:BS32,'[10]ПОНТОННЫЙ  Окт.'!BR32:BS32,'[11]ПОНТОННЫЙ  Нояб.'!BR32:BS32,'[12]ПОНТОННЫЙ  Дек.'!BR32:BS32)</f>
        <v>0.76</v>
      </c>
      <c r="BT33" s="47"/>
      <c r="BU33" s="53">
        <f>SUM('[1]ПОНТОННЫЙ Янв.'!BT32:BU32,'[2]ПОНТОННЫЙ Февр.'!BT32:BU32,'[3]ПОНТОННЫЙ Март'!BT32:BU32,'[4]ПОНТОННЫЙ  Апр.'!BT32:BU32,'[5]ПОНТОННЫЙ Май'!BT32:BU32,'[6]ПОНТОННЫЙ Июнь'!BT32:BU32,'[7]ПОНТОННЫЙ  Июль'!BT32:BU32,'[8]ПОНТОННЫЙ  Авг.'!BT32:BU32,'[9]ПОНТОННЫЙ  Сент.'!BT32:BU32,'[10]ПОНТОННЫЙ  Окт.'!BT32:BU32,'[11]ПОНТОННЫЙ  Нояб.'!BT32:BU32,'[12]ПОНТОННЫЙ  Дек.'!BT32:BU32)</f>
        <v>0</v>
      </c>
      <c r="BV33" s="47"/>
      <c r="BW33" s="53">
        <f>SUM('[1]ПОНТОННЫЙ Янв.'!BV32:BW32,'[2]ПОНТОННЫЙ Февр.'!BV32:BW32,'[3]ПОНТОННЫЙ Март'!BV32:BW32,'[4]ПОНТОННЫЙ  Апр.'!BV32:BW32,'[5]ПОНТОННЫЙ Май'!BV32:BW32,'[6]ПОНТОННЫЙ Июнь'!BV32:BW32,'[7]ПОНТОННЫЙ  Июль'!BV32:BW32,'[8]ПОНТОННЫЙ  Авг.'!BV32:BW32,'[9]ПОНТОННЫЙ  Сент.'!BV32:BW32,'[10]ПОНТОННЫЙ  Окт.'!BV32:BW32,'[11]ПОНТОННЫЙ  Нояб.'!BV32:BW32,'[12]ПОНТОННЫЙ  Дек.'!BV32:BW32)</f>
        <v>0</v>
      </c>
      <c r="BX33" s="47"/>
      <c r="BY33" s="53">
        <f>SUM('[1]ПОНТОННЫЙ Янв.'!BX32:BY32,'[2]ПОНТОННЫЙ Февр.'!BX32:BY32,'[3]ПОНТОННЫЙ Март'!BX32:BY32,'[4]ПОНТОННЫЙ  Апр.'!BX32:BY32,'[5]ПОНТОННЫЙ Май'!BX32:BY32,'[6]ПОНТОННЫЙ Июнь'!BX32:BY32,'[7]ПОНТОННЫЙ  Июль'!BX32:BY32,'[8]ПОНТОННЫЙ  Авг.'!BX32:BY32,'[9]ПОНТОННЫЙ  Сент.'!BX32:BY32,'[10]ПОНТОННЫЙ  Окт.'!BX32:BY32,'[11]ПОНТОННЫЙ  Нояб.'!BX32:BY32,'[12]ПОНТОННЫЙ  Дек.'!BX32:BY32)</f>
        <v>0</v>
      </c>
      <c r="BZ33" s="47"/>
      <c r="CA33" s="53">
        <f>SUM('[1]ПОНТОННЫЙ Янв.'!BZ32:CA32,'[2]ПОНТОННЫЙ Февр.'!BZ32:CA32,'[3]ПОНТОННЫЙ Март'!BZ32:CA32,'[4]ПОНТОННЫЙ  Апр.'!BZ32:CA32,'[5]ПОНТОННЫЙ Май'!BZ32:CA32,'[6]ПОНТОННЫЙ Июнь'!BZ32:CA32,'[7]ПОНТОННЫЙ  Июль'!BZ32:CA32,'[8]ПОНТОННЫЙ  Авг.'!BZ32:CA32,'[9]ПОНТОННЫЙ  Сент.'!BZ32:CA32,'[10]ПОНТОННЫЙ  Окт.'!BZ32:CA32,'[11]ПОНТОННЫЙ  Нояб.'!BZ32:CA32,'[12]ПОНТОННЫЙ  Дек.'!BZ32:CA32)</f>
        <v>0</v>
      </c>
      <c r="CB33" s="47"/>
      <c r="CC33" s="53">
        <f>SUM('[1]ПОНТОННЫЙ Янв.'!CB32:CC32,'[2]ПОНТОННЫЙ Февр.'!CB32:CC32,'[3]ПОНТОННЫЙ Март'!CB32:CC32,'[4]ПОНТОННЫЙ  Апр.'!CB32:CC32,'[5]ПОНТОННЫЙ Май'!CB32:CC32,'[6]ПОНТОННЫЙ Июнь'!CB32:CC32,'[7]ПОНТОННЫЙ  Июль'!CB32:CC32,'[8]ПОНТОННЫЙ  Авг.'!CB32:CC32,'[9]ПОНТОННЫЙ  Сент.'!CB32:CC32,'[10]ПОНТОННЫЙ  Окт.'!CB32:CC32,'[11]ПОНТОННЫЙ  Нояб.'!CB32:CC32,'[12]ПОНТОННЫЙ  Дек.'!CB32:CC32)</f>
        <v>0</v>
      </c>
      <c r="CD33" s="47"/>
      <c r="CE33" s="53">
        <f>SUM('[1]ПОНТОННЫЙ Янв.'!CD32:CE32,'[2]ПОНТОННЫЙ Февр.'!CD32:CE32,'[3]ПОНТОННЫЙ Март'!CD32:CE32,'[4]ПОНТОННЫЙ  Апр.'!CD32:CE32,'[5]ПОНТОННЫЙ Май'!CD32:CE32,'[6]ПОНТОННЫЙ Июнь'!CD32:CE32,'[7]ПОНТОННЫЙ  Июль'!CD32:CE32,'[8]ПОНТОННЫЙ  Авг.'!CD32:CE32,'[9]ПОНТОННЫЙ  Сент.'!CD32:CE32,'[10]ПОНТОННЫЙ  Окт.'!CD32:CE32,'[11]ПОНТОННЫЙ  Нояб.'!CD32:CE32,'[12]ПОНТОННЫЙ  Дек.'!CD32:CE32)</f>
        <v>0</v>
      </c>
      <c r="CF33" s="47"/>
      <c r="CG33" s="53">
        <f>SUM('[1]ПОНТОННЫЙ Янв.'!CF32:CG32,'[2]ПОНТОННЫЙ Февр.'!CF32:CG32,'[3]ПОНТОННЫЙ Март'!CF32:CG32,'[4]ПОНТОННЫЙ  Апр.'!CF32:CG32,'[5]ПОНТОННЫЙ Май'!CF32:CG32,'[6]ПОНТОННЫЙ Июнь'!CF32:CG32,'[7]ПОНТОННЫЙ  Июль'!CF32:CG32,'[8]ПОНТОННЫЙ  Авг.'!CF32:CG32,'[9]ПОНТОННЫЙ  Сент.'!CF32:CG32,'[10]ПОНТОННЫЙ  Окт.'!CF32:CG32,'[11]ПОНТОННЫЙ  Нояб.'!CF32:CG32,'[12]ПОНТОННЫЙ  Дек.'!CF32:CG32)</f>
        <v>0</v>
      </c>
      <c r="CH33" s="47"/>
      <c r="CI33" s="53">
        <f>SUM('[1]ПОНТОННЫЙ Янв.'!CH32:CI32,'[2]ПОНТОННЫЙ Февр.'!CH32:CI32,'[3]ПОНТОННЫЙ Март'!CH32:CI32,'[4]ПОНТОННЫЙ  Апр.'!CH32:CI32,'[5]ПОНТОННЫЙ Май'!CH32:CI32,'[6]ПОНТОННЫЙ Июнь'!CH32:CI32,'[7]ПОНТОННЫЙ  Июль'!CH32:CI32,'[8]ПОНТОННЫЙ  Авг.'!CH32:CI32,'[9]ПОНТОННЫЙ  Сент.'!CH32:CI32,'[10]ПОНТОННЫЙ  Окт.'!CH32:CI32,'[11]ПОНТОННЫЙ  Нояб.'!CH32:CI32,'[12]ПОНТОННЫЙ  Дек.'!CH32:CI32)</f>
        <v>0</v>
      </c>
      <c r="CJ33" s="47"/>
      <c r="CK33" s="53">
        <f>SUM('[1]ПОНТОННЫЙ Янв.'!CJ32:CK32,'[2]ПОНТОННЫЙ Февр.'!CJ32:CK32,'[3]ПОНТОННЫЙ Март'!CJ32:CK32,'[4]ПОНТОННЫЙ  Апр.'!CJ32:CK32,'[5]ПОНТОННЫЙ Май'!CJ32:CK32,'[6]ПОНТОННЫЙ Июнь'!CJ32:CK32,'[7]ПОНТОННЫЙ  Июль'!CJ32:CK32,'[8]ПОНТОННЫЙ  Авг.'!CJ32:CK32,'[9]ПОНТОННЫЙ  Сент.'!CJ32:CK32,'[10]ПОНТОННЫЙ  Окт.'!CJ32:CK32,'[11]ПОНТОННЫЙ  Нояб.'!CJ32:CK32,'[12]ПОНТОННЫЙ  Дек.'!CJ32:CK32)</f>
        <v>0</v>
      </c>
      <c r="CL33" s="47"/>
      <c r="CM33" s="53">
        <f>SUM('[1]ПОНТОННЫЙ Янв.'!CL32:CM32,'[2]ПОНТОННЫЙ Февр.'!CL32:CM32,'[3]ПОНТОННЫЙ Март'!CL32:CM32,'[4]ПОНТОННЫЙ  Апр.'!CL32:CM32,'[5]ПОНТОННЫЙ Май'!CL32:CM32,'[6]ПОНТОННЫЙ Июнь'!CL32:CM32,'[7]ПОНТОННЫЙ  Июль'!CL32:CM32,'[8]ПОНТОННЫЙ  Авг.'!CL32:CM32,'[9]ПОНТОННЫЙ  Сент.'!CL32:CM32,'[10]ПОНТОННЫЙ  Окт.'!CL32:CM32,'[11]ПОНТОННЫЙ  Нояб.'!CL32:CM32,'[12]ПОНТОННЫЙ  Дек.'!CL32:CM32)</f>
        <v>0</v>
      </c>
      <c r="CN33" s="47"/>
      <c r="CO33" s="53">
        <f>SUM('[1]ПОНТОННЫЙ Янв.'!CN32:CO32,'[2]ПОНТОННЫЙ Февр.'!CN32:CO32,'[3]ПОНТОННЫЙ Март'!CN32:CO32,'[4]ПОНТОННЫЙ  Апр.'!CN32:CO32,'[5]ПОНТОННЫЙ Май'!CN32:CO32,'[6]ПОНТОННЫЙ Июнь'!CN32:CO32,'[7]ПОНТОННЫЙ  Июль'!CN32:CO32,'[8]ПОНТОННЫЙ  Авг.'!CN32:CO32,'[9]ПОНТОННЫЙ  Сент.'!CN32:CO32,'[10]ПОНТОННЫЙ  Окт.'!CN32:CO32,'[11]ПОНТОННЫЙ  Нояб.'!CN32:CO32,'[12]ПОНТОННЫЙ  Дек.'!CN32:CO32)</f>
        <v>0</v>
      </c>
      <c r="CQ33" s="93"/>
    </row>
    <row r="34" spans="1:95" ht="15.95" customHeight="1" x14ac:dyDescent="0.25">
      <c r="A34" s="198" t="s">
        <v>33</v>
      </c>
      <c r="B34" s="233" t="s">
        <v>19</v>
      </c>
      <c r="C34" s="22" t="s">
        <v>58</v>
      </c>
      <c r="D34" s="47"/>
      <c r="E34" s="53">
        <f>SUM('[1]ПОНТОННЫЙ Янв.'!D33:E33,'[2]ПОНТОННЫЙ Февр.'!D33:E33,'[3]ПОНТОННЫЙ Март'!D33:E33,'[4]ПОНТОННЫЙ  Апр.'!D33:E33,'[5]ПОНТОННЫЙ Май'!D33:E33,'[6]ПОНТОННЫЙ Июнь'!D33:E33,'[7]ПОНТОННЫЙ  Июль'!D33:E33,'[8]ПОНТОННЫЙ  Авг.'!D33:E33,'[9]ПОНТОННЫЙ  Сент.'!D33:E33,'[10]ПОНТОННЫЙ  Окт.'!D33:E33,'[11]ПОНТОННЫЙ  Нояб.'!D33:E33,'[12]ПОНТОННЫЙ  Дек.'!D33:E33)</f>
        <v>0</v>
      </c>
      <c r="F34" s="47"/>
      <c r="G34" s="53">
        <f>SUM('[1]ПОНТОННЫЙ Янв.'!F33:G33,'[2]ПОНТОННЫЙ Февр.'!F33:G33,'[3]ПОНТОННЫЙ Март'!F33:G33,'[4]ПОНТОННЫЙ  Апр.'!F33:G33,'[5]ПОНТОННЫЙ Май'!F33:G33,'[6]ПОНТОННЫЙ Июнь'!F33:G33,'[7]ПОНТОННЫЙ  Июль'!F33:G33,'[8]ПОНТОННЫЙ  Авг.'!F33:G33,'[9]ПОНТОННЫЙ  Сент.'!F33:G33,'[10]ПОНТОННЫЙ  Окт.'!F33:G33,'[11]ПОНТОННЫЙ  Нояб.'!F33:G33,'[12]ПОНТОННЫЙ  Дек.'!F33:G33)</f>
        <v>4.5999999999999996</v>
      </c>
      <c r="H34" s="47"/>
      <c r="I34" s="53">
        <f>SUM('[1]ПОНТОННЫЙ Янв.'!H33:I33,'[2]ПОНТОННЫЙ Февр.'!H33:I33,'[3]ПОНТОННЫЙ Март'!H33:I33,'[4]ПОНТОННЫЙ  Апр.'!H33:I33,'[5]ПОНТОННЫЙ Май'!H33:I33,'[6]ПОНТОННЫЙ Июнь'!H33:I33,'[7]ПОНТОННЫЙ  Июль'!H33:I33,'[8]ПОНТОННЫЙ  Авг.'!H33:I33,'[9]ПОНТОННЫЙ  Сент.'!H33:I33,'[10]ПОНТОННЫЙ  Окт.'!H33:I33,'[11]ПОНТОННЫЙ  Нояб.'!H33:I33,'[12]ПОНТОННЫЙ  Дек.'!H33:I33)</f>
        <v>0</v>
      </c>
      <c r="J34" s="47"/>
      <c r="K34" s="53">
        <f>SUM('[1]ПОНТОННЫЙ Янв.'!J33:K33,'[2]ПОНТОННЫЙ Февр.'!J33:K33,'[3]ПОНТОННЫЙ Март'!J33:K33,'[4]ПОНТОННЫЙ  Апр.'!J33:K33,'[5]ПОНТОННЫЙ Май'!J33:K33,'[6]ПОНТОННЫЙ Июнь'!J33:K33,'[7]ПОНТОННЫЙ  Июль'!J33:K33,'[8]ПОНТОННЫЙ  Авг.'!J33:K33,'[9]ПОНТОННЫЙ  Сент.'!J33:K33,'[10]ПОНТОННЫЙ  Окт.'!J33:K33,'[11]ПОНТОННЫЙ  Нояб.'!J33:K33,'[12]ПОНТОННЫЙ  Дек.'!J33:K33)</f>
        <v>0</v>
      </c>
      <c r="L34" s="47"/>
      <c r="M34" s="53">
        <f>SUM('[1]ПОНТОННЫЙ Янв.'!L33:M33,'[2]ПОНТОННЫЙ Февр.'!L33:M33,'[3]ПОНТОННЫЙ Март'!L33:M33,'[4]ПОНТОННЫЙ  Апр.'!L33:M33,'[5]ПОНТОННЫЙ Май'!L33:M33,'[6]ПОНТОННЫЙ Июнь'!L33:M33,'[7]ПОНТОННЫЙ  Июль'!L33:M33,'[8]ПОНТОННЫЙ  Авг.'!L33:M33,'[9]ПОНТОННЫЙ  Сент.'!L33:M33,'[10]ПОНТОННЫЙ  Окт.'!L33:M33,'[11]ПОНТОННЫЙ  Нояб.'!L33:M33,'[12]ПОНТОННЫЙ  Дек.'!L33:M33)</f>
        <v>0</v>
      </c>
      <c r="N34" s="47"/>
      <c r="O34" s="53">
        <f>SUM('[1]ПОНТОННЫЙ Янв.'!N33:O33,'[2]ПОНТОННЫЙ Февр.'!N33:O33,'[3]ПОНТОННЫЙ Март'!N33:O33,'[4]ПОНТОННЫЙ  Апр.'!N33:O33,'[5]ПОНТОННЫЙ Май'!N33:O33,'[6]ПОНТОННЫЙ Июнь'!N33:O33,'[7]ПОНТОННЫЙ  Июль'!N33:O33,'[8]ПОНТОННЫЙ  Авг.'!N33:O33,'[9]ПОНТОННЫЙ  Сент.'!N33:O33,'[10]ПОНТОННЫЙ  Окт.'!N33:O33,'[11]ПОНТОННЫЙ  Нояб.'!N33:O33,'[12]ПОНТОННЫЙ  Дек.'!N33:O33)</f>
        <v>0</v>
      </c>
      <c r="P34" s="47"/>
      <c r="Q34" s="53">
        <f>SUM('[1]ПОНТОННЫЙ Янв.'!P33:Q33,'[2]ПОНТОННЫЙ Февр.'!P33:Q33,'[3]ПОНТОННЫЙ Март'!P33:Q33,'[4]ПОНТОННЫЙ  Апр.'!P33:Q33,'[5]ПОНТОННЫЙ Май'!P33:Q33,'[6]ПОНТОННЫЙ Июнь'!P33:Q33,'[7]ПОНТОННЫЙ  Июль'!P33:Q33,'[8]ПОНТОННЫЙ  Авг.'!P33:Q33,'[9]ПОНТОННЫЙ  Сент.'!P33:Q33,'[10]ПОНТОННЫЙ  Окт.'!P33:Q33,'[11]ПОНТОННЫЙ  Нояб.'!P33:Q33,'[12]ПОНТОННЫЙ  Дек.'!P33:Q33)</f>
        <v>0</v>
      </c>
      <c r="R34" s="47"/>
      <c r="S34" s="53">
        <f>SUM('[1]ПОНТОННЫЙ Янв.'!R33:S33,'[2]ПОНТОННЫЙ Февр.'!R33:S33,'[3]ПОНТОННЫЙ Март'!R33:S33,'[4]ПОНТОННЫЙ  Апр.'!R33:S33,'[5]ПОНТОННЫЙ Май'!R33:S33,'[6]ПОНТОННЫЙ Июнь'!R33:S33,'[7]ПОНТОННЫЙ  Июль'!R33:S33,'[8]ПОНТОННЫЙ  Авг.'!R33:S33,'[9]ПОНТОННЫЙ  Сент.'!R33:S33,'[10]ПОНТОННЫЙ  Окт.'!R33:S33,'[11]ПОНТОННЫЙ  Нояб.'!R33:S33,'[12]ПОНТОННЫЙ  Дек.'!R33:S33)</f>
        <v>8</v>
      </c>
      <c r="T34" s="47"/>
      <c r="U34" s="53">
        <f>SUM('[1]ПОНТОННЫЙ Янв.'!T33:U33,'[2]ПОНТОННЫЙ Февр.'!T33:U33,'[3]ПОНТОННЫЙ Март'!T33:U33,'[4]ПОНТОННЫЙ  Апр.'!T33:U33,'[5]ПОНТОННЫЙ Май'!T33:U33,'[6]ПОНТОННЫЙ Июнь'!T33:U33,'[7]ПОНТОННЫЙ  Июль'!T33:U33,'[8]ПОНТОННЫЙ  Авг.'!T33:U33,'[9]ПОНТОННЫЙ  Сент.'!T33:U33,'[10]ПОНТОННЫЙ  Окт.'!T33:U33,'[11]ПОНТОННЫЙ  Нояб.'!T33:U33,'[12]ПОНТОННЫЙ  Дек.'!T33:U33)</f>
        <v>0</v>
      </c>
      <c r="V34" s="47"/>
      <c r="W34" s="53">
        <f>SUM('[1]ПОНТОННЫЙ Янв.'!V33:W33,'[2]ПОНТОННЫЙ Февр.'!V33:W33,'[3]ПОНТОННЫЙ Март'!V33:W33,'[4]ПОНТОННЫЙ  Апр.'!V33:W33,'[5]ПОНТОННЫЙ Май'!V33:W33,'[6]ПОНТОННЫЙ Июнь'!V33:W33,'[7]ПОНТОННЫЙ  Июль'!V33:W33,'[8]ПОНТОННЫЙ  Авг.'!V33:W33,'[9]ПОНТОННЫЙ  Сент.'!V33:W33,'[10]ПОНТОННЫЙ  Окт.'!V33:W33,'[11]ПОНТОННЫЙ  Нояб.'!V33:W33,'[12]ПОНТОННЫЙ  Дек.'!V33:W33)</f>
        <v>0</v>
      </c>
      <c r="X34" s="47"/>
      <c r="Y34" s="53">
        <f>SUM('[1]ПОНТОННЫЙ Янв.'!X33:Y33,'[2]ПОНТОННЫЙ Февр.'!X33:Y33,'[3]ПОНТОННЫЙ Март'!X33:Y33,'[4]ПОНТОННЫЙ  Апр.'!X33:Y33,'[5]ПОНТОННЫЙ Май'!X33:Y33,'[6]ПОНТОННЫЙ Июнь'!X33:Y33,'[7]ПОНТОННЫЙ  Июль'!X33:Y33,'[8]ПОНТОННЫЙ  Авг.'!X33:Y33,'[9]ПОНТОННЫЙ  Сент.'!X33:Y33,'[10]ПОНТОННЫЙ  Окт.'!X33:Y33,'[11]ПОНТОННЫЙ  Нояб.'!X33:Y33,'[12]ПОНТОННЫЙ  Дек.'!X33:Y33)</f>
        <v>0</v>
      </c>
      <c r="Z34" s="47"/>
      <c r="AA34" s="53">
        <f>SUM('[1]ПОНТОННЫЙ Янв.'!Z33:AA33,'[2]ПОНТОННЫЙ Февр.'!Z33:AA33,'[3]ПОНТОННЫЙ Март'!Z33:AA33,'[4]ПОНТОННЫЙ  Апр.'!Z33:AA33,'[5]ПОНТОННЫЙ Май'!Z33:AA33,'[6]ПОНТОННЫЙ Июнь'!Z33:AA33,'[7]ПОНТОННЫЙ  Июль'!Z33:AA33,'[8]ПОНТОННЫЙ  Авг.'!Z33:AA33,'[9]ПОНТОННЫЙ  Сент.'!Z33:AA33,'[10]ПОНТОННЫЙ  Окт.'!Z33:AA33,'[11]ПОНТОННЫЙ  Нояб.'!Z33:AA33,'[12]ПОНТОННЫЙ  Дек.'!Z33:AA33)</f>
        <v>0</v>
      </c>
      <c r="AB34" s="47"/>
      <c r="AC34" s="53">
        <f>SUM('[1]ПОНТОННЫЙ Янв.'!AB33:AC33,'[2]ПОНТОННЫЙ Февр.'!AB33:AC33,'[3]ПОНТОННЫЙ Март'!AB33:AC33,'[4]ПОНТОННЫЙ  Апр.'!AB33:AC33,'[5]ПОНТОННЫЙ Май'!AB33:AC33,'[6]ПОНТОННЫЙ Июнь'!AB33:AC33,'[7]ПОНТОННЫЙ  Июль'!AB33:AC33,'[8]ПОНТОННЫЙ  Авг.'!AB33:AC33,'[9]ПОНТОННЫЙ  Сент.'!AB33:AC33,'[10]ПОНТОННЫЙ  Окт.'!AB33:AC33,'[11]ПОНТОННЫЙ  Нояб.'!AB33:AC33,'[12]ПОНТОННЫЙ  Дек.'!AB33:AC33)</f>
        <v>0</v>
      </c>
      <c r="AD34" s="47"/>
      <c r="AE34" s="53">
        <f>SUM('[1]ПОНТОННЫЙ Янв.'!AD33:AE33,'[2]ПОНТОННЫЙ Февр.'!AD33:AE33,'[3]ПОНТОННЫЙ Март'!AD33:AE33,'[4]ПОНТОННЫЙ  Апр.'!AD33:AE33,'[5]ПОНТОННЫЙ Май'!AD33:AE33,'[6]ПОНТОННЫЙ Июнь'!AD33:AE33,'[7]ПОНТОННЫЙ  Июль'!AD33:AE33,'[8]ПОНТОННЫЙ  Авг.'!AD33:AE33,'[9]ПОНТОННЫЙ  Сент.'!AD33:AE33,'[10]ПОНТОННЫЙ  Окт.'!AD33:AE33,'[11]ПОНТОННЫЙ  Нояб.'!AD33:AE33,'[12]ПОНТОННЫЙ  Дек.'!AD33:AE33)</f>
        <v>0</v>
      </c>
      <c r="AF34" s="47"/>
      <c r="AG34" s="53">
        <f>SUM('[1]ПОНТОННЫЙ Янв.'!AF33:AG33,'[2]ПОНТОННЫЙ Февр.'!AF33:AG33,'[3]ПОНТОННЫЙ Март'!AF33:AG33,'[4]ПОНТОННЫЙ  Апр.'!AF33:AG33,'[5]ПОНТОННЫЙ Май'!AF33:AG33,'[6]ПОНТОННЫЙ Июнь'!AF33:AG33,'[7]ПОНТОННЫЙ  Июль'!AF33:AG33,'[8]ПОНТОННЫЙ  Авг.'!AF33:AG33,'[9]ПОНТОННЫЙ  Сент.'!AF33:AG33,'[10]ПОНТОННЫЙ  Окт.'!AF33:AG33,'[11]ПОНТОННЫЙ  Нояб.'!AF33:AG33,'[12]ПОНТОННЫЙ  Дек.'!AF33:AG33)</f>
        <v>0</v>
      </c>
      <c r="AH34" s="47"/>
      <c r="AI34" s="53">
        <f>SUM('[1]ПОНТОННЫЙ Янв.'!AH33:AI33,'[2]ПОНТОННЫЙ Февр.'!AH33:AI33,'[3]ПОНТОННЫЙ Март'!AH33:AI33,'[4]ПОНТОННЫЙ  Апр.'!AH33:AI33,'[5]ПОНТОННЫЙ Май'!AH33:AI33,'[6]ПОНТОННЫЙ Июнь'!AH33:AI33,'[7]ПОНТОННЫЙ  Июль'!AH33:AI33,'[8]ПОНТОННЫЙ  Авг.'!AH33:AI33,'[9]ПОНТОННЫЙ  Сент.'!AH33:AI33,'[10]ПОНТОННЫЙ  Окт.'!AH33:AI33,'[11]ПОНТОННЫЙ  Нояб.'!AH33:AI33,'[12]ПОНТОННЫЙ  Дек.'!AH33:AI33)</f>
        <v>0</v>
      </c>
      <c r="AJ34" s="47"/>
      <c r="AK34" s="53">
        <f>SUM('[1]ПОНТОННЫЙ Янв.'!AJ33:AK33,'[2]ПОНТОННЫЙ Февр.'!AJ33:AK33,'[3]ПОНТОННЫЙ Март'!AJ33:AK33,'[4]ПОНТОННЫЙ  Апр.'!AJ33:AK33,'[5]ПОНТОННЫЙ Май'!AJ33:AK33,'[6]ПОНТОННЫЙ Июнь'!AJ33:AK33,'[7]ПОНТОННЫЙ  Июль'!AJ33:AK33,'[8]ПОНТОННЫЙ  Авг.'!AJ33:AK33,'[9]ПОНТОННЫЙ  Сент.'!AJ33:AK33,'[10]ПОНТОННЫЙ  Окт.'!AJ33:AK33,'[11]ПОНТОННЫЙ  Нояб.'!AJ33:AK33,'[12]ПОНТОННЫЙ  Дек.'!AJ33:AK33)</f>
        <v>0</v>
      </c>
      <c r="AL34" s="47"/>
      <c r="AM34" s="53">
        <f>SUM('[1]ПОНТОННЫЙ Янв.'!AL33:AM33,'[2]ПОНТОННЫЙ Февр.'!AL33:AM33,'[3]ПОНТОННЫЙ Март'!AL33:AM33,'[4]ПОНТОННЫЙ  Апр.'!AL33:AM33,'[5]ПОНТОННЫЙ Май'!AL33:AM33,'[6]ПОНТОННЫЙ Июнь'!AL33:AM33,'[7]ПОНТОННЫЙ  Июль'!AL33:AM33,'[8]ПОНТОННЫЙ  Авг.'!AL33:AM33,'[9]ПОНТОННЫЙ  Сент.'!AL33:AM33,'[10]ПОНТОННЫЙ  Окт.'!AL33:AM33,'[11]ПОНТОННЫЙ  Нояб.'!AL33:AM33,'[12]ПОНТОННЫЙ  Дек.'!AL33:AM33)</f>
        <v>0</v>
      </c>
      <c r="AN34" s="47"/>
      <c r="AO34" s="53">
        <f>SUM('[1]ПОНТОННЫЙ Янв.'!AN33:AO33,'[2]ПОНТОННЫЙ Февр.'!AN33:AO33,'[3]ПОНТОННЫЙ Март'!AN33:AO33,'[4]ПОНТОННЫЙ  Апр.'!AN33:AO33,'[5]ПОНТОННЫЙ Май'!AN33:AO33,'[6]ПОНТОННЫЙ Июнь'!AN33:AO33,'[7]ПОНТОННЫЙ  Июль'!AN33:AO33,'[8]ПОНТОННЫЙ  Авг.'!AN33:AO33,'[9]ПОНТОННЫЙ  Сент.'!AN33:AO33,'[10]ПОНТОННЫЙ  Окт.'!AN33:AO33,'[11]ПОНТОННЫЙ  Нояб.'!AN33:AO33,'[12]ПОНТОННЫЙ  Дек.'!AN33:AO33)</f>
        <v>0</v>
      </c>
      <c r="AP34" s="47"/>
      <c r="AQ34" s="53">
        <f>SUM('[1]ПОНТОННЫЙ Янв.'!AP33:AQ33,'[2]ПОНТОННЫЙ Февр.'!AP33:AQ33,'[3]ПОНТОННЫЙ Март'!AP33:AQ33,'[4]ПОНТОННЫЙ  Апр.'!AP33:AQ33,'[5]ПОНТОННЫЙ Май'!AP33:AQ33,'[6]ПОНТОННЫЙ Июнь'!AP33:AQ33,'[7]ПОНТОННЫЙ  Июль'!AP33:AQ33,'[8]ПОНТОННЫЙ  Авг.'!AP33:AQ33,'[9]ПОНТОННЫЙ  Сент.'!AP33:AQ33,'[10]ПОНТОННЫЙ  Окт.'!AP33:AQ33,'[11]ПОНТОННЫЙ  Нояб.'!AP33:AQ33,'[12]ПОНТОННЫЙ  Дек.'!AP33:AQ33)</f>
        <v>0</v>
      </c>
      <c r="AR34" s="47"/>
      <c r="AS34" s="53">
        <f>SUM('[1]ПОНТОННЫЙ Янв.'!AR33:AS33,'[2]ПОНТОННЫЙ Февр.'!AR33:AS33,'[3]ПОНТОННЫЙ Март'!AR33:AS33,'[4]ПОНТОННЫЙ  Апр.'!AR33:AS33,'[5]ПОНТОННЫЙ Май'!AR33:AS33,'[6]ПОНТОННЫЙ Июнь'!AR33:AS33,'[7]ПОНТОННЫЙ  Июль'!AR33:AS33,'[8]ПОНТОННЫЙ  Авг.'!AR33:AS33,'[9]ПОНТОННЫЙ  Сент.'!AR33:AS33,'[10]ПОНТОННЫЙ  Окт.'!AR33:AS33,'[11]ПОНТОННЫЙ  Нояб.'!AR33:AS33,'[12]ПОНТОННЫЙ  Дек.'!AR33:AS33)</f>
        <v>0</v>
      </c>
      <c r="AT34" s="47"/>
      <c r="AU34" s="53">
        <f>SUM('[1]ПОНТОННЫЙ Янв.'!AT33:AU33,'[2]ПОНТОННЫЙ Февр.'!AT33:AU33,'[3]ПОНТОННЫЙ Март'!AT33:AU33,'[4]ПОНТОННЫЙ  Апр.'!AT33:AU33,'[5]ПОНТОННЫЙ Май'!AT33:AU33,'[6]ПОНТОННЫЙ Июнь'!AT33:AU33,'[7]ПОНТОННЫЙ  Июль'!AT33:AU33,'[8]ПОНТОННЫЙ  Авг.'!AT33:AU33,'[9]ПОНТОННЫЙ  Сент.'!AT33:AU33,'[10]ПОНТОННЫЙ  Окт.'!AT33:AU33,'[11]ПОНТОННЫЙ  Нояб.'!AT33:AU33,'[12]ПОНТОННЫЙ  Дек.'!AT33:AU33)</f>
        <v>0</v>
      </c>
      <c r="AV34" s="47"/>
      <c r="AW34" s="53">
        <f>SUM('[1]ПОНТОННЫЙ Янв.'!AV33:AW33,'[2]ПОНТОННЫЙ Февр.'!AV33:AW33,'[3]ПОНТОННЫЙ Март'!AV33:AW33,'[4]ПОНТОННЫЙ  Апр.'!AV33:AW33,'[5]ПОНТОННЫЙ Май'!AV33:AW33,'[6]ПОНТОННЫЙ Июнь'!AV33:AW33,'[7]ПОНТОННЫЙ  Июль'!AV33:AW33,'[8]ПОНТОННЫЙ  Авг.'!AV33:AW33,'[9]ПОНТОННЫЙ  Сент.'!AV33:AW33,'[10]ПОНТОННЫЙ  Окт.'!AV33:AW33,'[11]ПОНТОННЫЙ  Нояб.'!AV33:AW33,'[12]ПОНТОННЫЙ  Дек.'!AV33:AW33)</f>
        <v>0</v>
      </c>
      <c r="AX34" s="47"/>
      <c r="AY34" s="53">
        <f>SUM('[1]ПОНТОННЫЙ Янв.'!AX33:AY33,'[2]ПОНТОННЫЙ Февр.'!AX33:AY33,'[3]ПОНТОННЫЙ Март'!AX33:AY33,'[4]ПОНТОННЫЙ  Апр.'!AX33:AY33,'[5]ПОНТОННЫЙ Май'!AX33:AY33,'[6]ПОНТОННЫЙ Июнь'!AX33:AY33,'[7]ПОНТОННЫЙ  Июль'!AX33:AY33,'[8]ПОНТОННЫЙ  Авг.'!AX33:AY33,'[9]ПОНТОННЫЙ  Сент.'!AX33:AY33,'[10]ПОНТОННЫЙ  Окт.'!AX33:AY33,'[11]ПОНТОННЫЙ  Нояб.'!AX33:AY33,'[12]ПОНТОННЫЙ  Дек.'!AX33:AY33)</f>
        <v>3.8</v>
      </c>
      <c r="AZ34" s="47"/>
      <c r="BA34" s="53">
        <f>SUM('[1]ПОНТОННЫЙ Янв.'!AZ33:BA33,'[2]ПОНТОННЫЙ Февр.'!AZ33:BA33,'[3]ПОНТОННЫЙ Март'!AZ33:BA33,'[4]ПОНТОННЫЙ  Апр.'!AZ33:BA33,'[5]ПОНТОННЫЙ Май'!AZ33:BA33,'[6]ПОНТОННЫЙ Июнь'!AZ33:BA33,'[7]ПОНТОННЫЙ  Июль'!AZ33:BA33,'[8]ПОНТОННЫЙ  Авг.'!AZ33:BA33,'[9]ПОНТОННЫЙ  Сент.'!AZ33:BA33,'[10]ПОНТОННЫЙ  Окт.'!AZ33:BA33,'[11]ПОНТОННЫЙ  Нояб.'!AZ33:BA33,'[12]ПОНТОННЫЙ  Дек.'!AZ33:BA33)</f>
        <v>0</v>
      </c>
      <c r="BB34" s="47"/>
      <c r="BC34" s="53">
        <f>SUM('[1]ПОНТОННЫЙ Янв.'!BB33:BC33,'[2]ПОНТОННЫЙ Февр.'!BB33:BC33,'[3]ПОНТОННЫЙ Март'!BB33:BC33,'[4]ПОНТОННЫЙ  Апр.'!BB33:BC33,'[5]ПОНТОННЫЙ Май'!BB33:BC33,'[6]ПОНТОННЫЙ Июнь'!BB33:BC33,'[7]ПОНТОННЫЙ  Июль'!BB33:BC33,'[8]ПОНТОННЫЙ  Авг.'!BB33:BC33,'[9]ПОНТОННЫЙ  Сент.'!BB33:BC33,'[10]ПОНТОННЫЙ  Окт.'!BB33:BC33,'[11]ПОНТОННЫЙ  Нояб.'!BB33:BC33,'[12]ПОНТОННЫЙ  Дек.'!BB33:BC33)</f>
        <v>0</v>
      </c>
      <c r="BD34" s="47"/>
      <c r="BE34" s="53">
        <f>SUM('[1]ПОНТОННЫЙ Янв.'!BD33:BE33,'[2]ПОНТОННЫЙ Февр.'!BD33:BE33,'[3]ПОНТОННЫЙ Март'!BD33:BE33,'[4]ПОНТОННЫЙ  Апр.'!BD33:BE33,'[5]ПОНТОННЫЙ Май'!BD33:BE33,'[6]ПОНТОННЫЙ Июнь'!BD33:BE33,'[7]ПОНТОННЫЙ  Июль'!BD33:BE33,'[8]ПОНТОННЫЙ  Авг.'!BD33:BE33,'[9]ПОНТОННЫЙ  Сент.'!BD33:BE33,'[10]ПОНТОННЫЙ  Окт.'!BD33:BE33,'[11]ПОНТОННЫЙ  Нояб.'!BD33:BE33,'[12]ПОНТОННЫЙ  Дек.'!BD33:BE33)</f>
        <v>0.9</v>
      </c>
      <c r="BF34" s="47"/>
      <c r="BG34" s="53">
        <f>SUM('[1]ПОНТОННЫЙ Янв.'!BF33:BG33,'[2]ПОНТОННЫЙ Февр.'!BF33:BG33,'[3]ПОНТОННЫЙ Март'!BF33:BG33,'[4]ПОНТОННЫЙ  Апр.'!BF33:BG33,'[5]ПОНТОННЫЙ Май'!BF33:BG33,'[6]ПОНТОННЫЙ Июнь'!BF33:BG33,'[7]ПОНТОННЫЙ  Июль'!BF33:BG33,'[8]ПОНТОННЫЙ  Авг.'!BF33:BG33,'[9]ПОНТОННЫЙ  Сент.'!BF33:BG33,'[10]ПОНТОННЫЙ  Окт.'!BF33:BG33,'[11]ПОНТОННЫЙ  Нояб.'!BF33:BG33,'[12]ПОНТОННЫЙ  Дек.'!BF33:BG33)</f>
        <v>0</v>
      </c>
      <c r="BH34" s="47"/>
      <c r="BI34" s="53">
        <f>SUM('[1]ПОНТОННЫЙ Янв.'!BH33:BI33,'[2]ПОНТОННЫЙ Февр.'!BH33:BI33,'[3]ПОНТОННЫЙ Март'!BH33:BI33,'[4]ПОНТОННЫЙ  Апр.'!BH33:BI33,'[5]ПОНТОННЫЙ Май'!BH33:BI33,'[6]ПОНТОННЫЙ Июнь'!BH33:BI33,'[7]ПОНТОННЫЙ  Июль'!BH33:BI33,'[8]ПОНТОННЫЙ  Авг.'!BH33:BI33,'[9]ПОНТОННЫЙ  Сент.'!BH33:BI33,'[10]ПОНТОННЫЙ  Окт.'!BH33:BI33,'[11]ПОНТОННЫЙ  Нояб.'!BH33:BI33,'[12]ПОНТОННЫЙ  Дек.'!BH33:BI33)</f>
        <v>0</v>
      </c>
      <c r="BJ34" s="47"/>
      <c r="BK34" s="53">
        <f>SUM('[1]ПОНТОННЫЙ Янв.'!BJ33:BK33,'[2]ПОНТОННЫЙ Февр.'!BJ33:BK33,'[3]ПОНТОННЫЙ Март'!BJ33:BK33,'[4]ПОНТОННЫЙ  Апр.'!BJ33:BK33,'[5]ПОНТОННЫЙ Май'!BJ33:BK33,'[6]ПОНТОННЫЙ Июнь'!BJ33:BK33,'[7]ПОНТОННЫЙ  Июль'!BJ33:BK33,'[8]ПОНТОННЫЙ  Авг.'!BJ33:BK33,'[9]ПОНТОННЫЙ  Сент.'!BJ33:BK33,'[10]ПОНТОННЫЙ  Окт.'!BJ33:BK33,'[11]ПОНТОННЫЙ  Нояб.'!BJ33:BK33,'[12]ПОНТОННЫЙ  Дек.'!BJ33:BK33)</f>
        <v>0</v>
      </c>
      <c r="BL34" s="47"/>
      <c r="BM34" s="53">
        <f>SUM('[1]ПОНТОННЫЙ Янв.'!BL33:BM33,'[2]ПОНТОННЫЙ Февр.'!BL33:BM33,'[3]ПОНТОННЫЙ Март'!BL33:BM33,'[4]ПОНТОННЫЙ  Апр.'!BL33:BM33,'[5]ПОНТОННЫЙ Май'!BL33:BM33,'[6]ПОНТОННЫЙ Июнь'!BL33:BM33,'[7]ПОНТОННЫЙ  Июль'!BL33:BM33,'[8]ПОНТОННЫЙ  Авг.'!BL33:BM33,'[9]ПОНТОННЫЙ  Сент.'!BL33:BM33,'[10]ПОНТОННЫЙ  Окт.'!BL33:BM33,'[11]ПОНТОННЫЙ  Нояб.'!BL33:BM33,'[12]ПОНТОННЫЙ  Дек.'!BL33:BM33)</f>
        <v>0</v>
      </c>
      <c r="BN34" s="47"/>
      <c r="BO34" s="53">
        <f>SUM('[1]ПОНТОННЫЙ Янв.'!BN33:BO33,'[2]ПОНТОННЫЙ Февр.'!BN33:BO33,'[3]ПОНТОННЫЙ Март'!BN33:BO33,'[4]ПОНТОННЫЙ  Апр.'!BN33:BO33,'[5]ПОНТОННЫЙ Май'!BN33:BO33,'[6]ПОНТОННЫЙ Июнь'!BN33:BO33,'[7]ПОНТОННЫЙ  Июль'!BN33:BO33,'[8]ПОНТОННЫЙ  Авг.'!BN33:BO33,'[9]ПОНТОННЫЙ  Сент.'!BN33:BO33,'[10]ПОНТОННЫЙ  Окт.'!BN33:BO33,'[11]ПОНТОННЫЙ  Нояб.'!BN33:BO33,'[12]ПОНТОННЫЙ  Дек.'!BN33:BO33)</f>
        <v>0</v>
      </c>
      <c r="BP34" s="47"/>
      <c r="BQ34" s="53">
        <f>SUM('[1]ПОНТОННЫЙ Янв.'!BP33:BQ33,'[2]ПОНТОННЫЙ Февр.'!BP33:BQ33,'[3]ПОНТОННЫЙ Март'!BP33:BQ33,'[4]ПОНТОННЫЙ  Апр.'!BP33:BQ33,'[5]ПОНТОННЫЙ Май'!BP33:BQ33,'[6]ПОНТОННЫЙ Июнь'!BP33:BQ33,'[7]ПОНТОННЫЙ  Июль'!BP33:BQ33,'[8]ПОНТОННЫЙ  Авг.'!BP33:BQ33,'[9]ПОНТОННЫЙ  Сент.'!BP33:BQ33,'[10]ПОНТОННЫЙ  Окт.'!BP33:BQ33,'[11]ПОНТОННЫЙ  Нояб.'!BP33:BQ33,'[12]ПОНТОННЫЙ  Дек.'!BP33:BQ33)</f>
        <v>0</v>
      </c>
      <c r="BR34" s="47"/>
      <c r="BS34" s="53">
        <f>SUM('[1]ПОНТОННЫЙ Янв.'!BR33:BS33,'[2]ПОНТОННЫЙ Февр.'!BR33:BS33,'[3]ПОНТОННЫЙ Март'!BR33:BS33,'[4]ПОНТОННЫЙ  Апр.'!BR33:BS33,'[5]ПОНТОННЫЙ Май'!BR33:BS33,'[6]ПОНТОННЫЙ Июнь'!BR33:BS33,'[7]ПОНТОННЫЙ  Июль'!BR33:BS33,'[8]ПОНТОННЫЙ  Авг.'!BR33:BS33,'[9]ПОНТОННЫЙ  Сент.'!BR33:BS33,'[10]ПОНТОННЫЙ  Окт.'!BR33:BS33,'[11]ПОНТОННЫЙ  Нояб.'!BR33:BS33,'[12]ПОНТОННЫЙ  Дек.'!BR33:BS33)</f>
        <v>2.7</v>
      </c>
      <c r="BT34" s="47"/>
      <c r="BU34" s="53">
        <f>SUM('[1]ПОНТОННЫЙ Янв.'!BT33:BU33,'[2]ПОНТОННЫЙ Февр.'!BT33:BU33,'[3]ПОНТОННЫЙ Март'!BT33:BU33,'[4]ПОНТОННЫЙ  Апр.'!BT33:BU33,'[5]ПОНТОННЫЙ Май'!BT33:BU33,'[6]ПОНТОННЫЙ Июнь'!BT33:BU33,'[7]ПОНТОННЫЙ  Июль'!BT33:BU33,'[8]ПОНТОННЫЙ  Авг.'!BT33:BU33,'[9]ПОНТОННЫЙ  Сент.'!BT33:BU33,'[10]ПОНТОННЫЙ  Окт.'!BT33:BU33,'[11]ПОНТОННЫЙ  Нояб.'!BT33:BU33,'[12]ПОНТОННЫЙ  Дек.'!BT33:BU33)</f>
        <v>0</v>
      </c>
      <c r="BV34" s="47"/>
      <c r="BW34" s="53">
        <f>SUM('[1]ПОНТОННЫЙ Янв.'!BV33:BW33,'[2]ПОНТОННЫЙ Февр.'!BV33:BW33,'[3]ПОНТОННЫЙ Март'!BV33:BW33,'[4]ПОНТОННЫЙ  Апр.'!BV33:BW33,'[5]ПОНТОННЫЙ Май'!BV33:BW33,'[6]ПОНТОННЫЙ Июнь'!BV33:BW33,'[7]ПОНТОННЫЙ  Июль'!BV33:BW33,'[8]ПОНТОННЫЙ  Авг.'!BV33:BW33,'[9]ПОНТОННЫЙ  Сент.'!BV33:BW33,'[10]ПОНТОННЫЙ  Окт.'!BV33:BW33,'[11]ПОНТОННЫЙ  Нояб.'!BV33:BW33,'[12]ПОНТОННЫЙ  Дек.'!BV33:BW33)</f>
        <v>0.5</v>
      </c>
      <c r="BX34" s="47"/>
      <c r="BY34" s="53">
        <f>SUM('[1]ПОНТОННЫЙ Янв.'!BX33:BY33,'[2]ПОНТОННЫЙ Февр.'!BX33:BY33,'[3]ПОНТОННЫЙ Март'!BX33:BY33,'[4]ПОНТОННЫЙ  Апр.'!BX33:BY33,'[5]ПОНТОННЫЙ Май'!BX33:BY33,'[6]ПОНТОННЫЙ Июнь'!BX33:BY33,'[7]ПОНТОННЫЙ  Июль'!BX33:BY33,'[8]ПОНТОННЫЙ  Авг.'!BX33:BY33,'[9]ПОНТОННЫЙ  Сент.'!BX33:BY33,'[10]ПОНТОННЫЙ  Окт.'!BX33:BY33,'[11]ПОНТОННЫЙ  Нояб.'!BX33:BY33,'[12]ПОНТОННЫЙ  Дек.'!BX33:BY33)</f>
        <v>1.5</v>
      </c>
      <c r="BZ34" s="47"/>
      <c r="CA34" s="53">
        <f>SUM('[1]ПОНТОННЫЙ Янв.'!BZ33:CA33,'[2]ПОНТОННЫЙ Февр.'!BZ33:CA33,'[3]ПОНТОННЫЙ Март'!BZ33:CA33,'[4]ПОНТОННЫЙ  Апр.'!BZ33:CA33,'[5]ПОНТОННЫЙ Май'!BZ33:CA33,'[6]ПОНТОННЫЙ Июнь'!BZ33:CA33,'[7]ПОНТОННЫЙ  Июль'!BZ33:CA33,'[8]ПОНТОННЫЙ  Авг.'!BZ33:CA33,'[9]ПОНТОННЫЙ  Сент.'!BZ33:CA33,'[10]ПОНТОННЫЙ  Окт.'!BZ33:CA33,'[11]ПОНТОННЫЙ  Нояб.'!BZ33:CA33,'[12]ПОНТОННЫЙ  Дек.'!BZ33:CA33)</f>
        <v>0</v>
      </c>
      <c r="CB34" s="47"/>
      <c r="CC34" s="53">
        <f>SUM('[1]ПОНТОННЫЙ Янв.'!CB33:CC33,'[2]ПОНТОННЫЙ Февр.'!CB33:CC33,'[3]ПОНТОННЫЙ Март'!CB33:CC33,'[4]ПОНТОННЫЙ  Апр.'!CB33:CC33,'[5]ПОНТОННЫЙ Май'!CB33:CC33,'[6]ПОНТОННЫЙ Июнь'!CB33:CC33,'[7]ПОНТОННЫЙ  Июль'!CB33:CC33,'[8]ПОНТОННЫЙ  Авг.'!CB33:CC33,'[9]ПОНТОННЫЙ  Сент.'!CB33:CC33,'[10]ПОНТОННЫЙ  Окт.'!CB33:CC33,'[11]ПОНТОННЫЙ  Нояб.'!CB33:CC33,'[12]ПОНТОННЫЙ  Дек.'!CB33:CC33)</f>
        <v>0.03</v>
      </c>
      <c r="CD34" s="47"/>
      <c r="CE34" s="53">
        <f>SUM('[1]ПОНТОННЫЙ Янв.'!CD33:CE33,'[2]ПОНТОННЫЙ Февр.'!CD33:CE33,'[3]ПОНТОННЫЙ Март'!CD33:CE33,'[4]ПОНТОННЫЙ  Апр.'!CD33:CE33,'[5]ПОНТОННЫЙ Май'!CD33:CE33,'[6]ПОНТОННЫЙ Июнь'!CD33:CE33,'[7]ПОНТОННЫЙ  Июль'!CD33:CE33,'[8]ПОНТОННЫЙ  Авг.'!CD33:CE33,'[9]ПОНТОННЫЙ  Сент.'!CD33:CE33,'[10]ПОНТОННЫЙ  Окт.'!CD33:CE33,'[11]ПОНТОННЫЙ  Нояб.'!CD33:CE33,'[12]ПОНТОННЫЙ  Дек.'!CD33:CE33)</f>
        <v>0.5</v>
      </c>
      <c r="CF34" s="47"/>
      <c r="CG34" s="53">
        <f>SUM('[1]ПОНТОННЫЙ Янв.'!CF33:CG33,'[2]ПОНТОННЫЙ Февр.'!CF33:CG33,'[3]ПОНТОННЫЙ Март'!CF33:CG33,'[4]ПОНТОННЫЙ  Апр.'!CF33:CG33,'[5]ПОНТОННЫЙ Май'!CF33:CG33,'[6]ПОНТОННЫЙ Июнь'!CF33:CG33,'[7]ПОНТОННЫЙ  Июль'!CF33:CG33,'[8]ПОНТОННЫЙ  Авг.'!CF33:CG33,'[9]ПОНТОННЫЙ  Сент.'!CF33:CG33,'[10]ПОНТОННЫЙ  Окт.'!CF33:CG33,'[11]ПОНТОННЫЙ  Нояб.'!CF33:CG33,'[12]ПОНТОННЫЙ  Дек.'!CF33:CG33)</f>
        <v>0</v>
      </c>
      <c r="CH34" s="47"/>
      <c r="CI34" s="53">
        <f>SUM('[1]ПОНТОННЫЙ Янв.'!CH33:CI33,'[2]ПОНТОННЫЙ Февр.'!CH33:CI33,'[3]ПОНТОННЫЙ Март'!CH33:CI33,'[4]ПОНТОННЫЙ  Апр.'!CH33:CI33,'[5]ПОНТОННЫЙ Май'!CH33:CI33,'[6]ПОНТОННЫЙ Июнь'!CH33:CI33,'[7]ПОНТОННЫЙ  Июль'!CH33:CI33,'[8]ПОНТОННЫЙ  Авг.'!CH33:CI33,'[9]ПОНТОННЫЙ  Сент.'!CH33:CI33,'[10]ПОНТОННЫЙ  Окт.'!CH33:CI33,'[11]ПОНТОННЫЙ  Нояб.'!CH33:CI33,'[12]ПОНТОННЫЙ  Дек.'!CH33:CI33)</f>
        <v>0.25</v>
      </c>
      <c r="CJ34" s="47"/>
      <c r="CK34" s="53">
        <f>SUM('[1]ПОНТОННЫЙ Янв.'!CJ33:CK33,'[2]ПОНТОННЫЙ Февр.'!CJ33:CK33,'[3]ПОНТОННЫЙ Март'!CJ33:CK33,'[4]ПОНТОННЫЙ  Апр.'!CJ33:CK33,'[5]ПОНТОННЫЙ Май'!CJ33:CK33,'[6]ПОНТОННЫЙ Июнь'!CJ33:CK33,'[7]ПОНТОННЫЙ  Июль'!CJ33:CK33,'[8]ПОНТОННЫЙ  Авг.'!CJ33:CK33,'[9]ПОНТОННЫЙ  Сент.'!CJ33:CK33,'[10]ПОНТОННЫЙ  Окт.'!CJ33:CK33,'[11]ПОНТОННЫЙ  Нояб.'!CJ33:CK33,'[12]ПОНТОННЫЙ  Дек.'!CJ33:CK33)</f>
        <v>0</v>
      </c>
      <c r="CL34" s="47"/>
      <c r="CM34" s="53">
        <f>SUM('[1]ПОНТОННЫЙ Янв.'!CL33:CM33,'[2]ПОНТОННЫЙ Февр.'!CL33:CM33,'[3]ПОНТОННЫЙ Март'!CL33:CM33,'[4]ПОНТОННЫЙ  Апр.'!CL33:CM33,'[5]ПОНТОННЫЙ Май'!CL33:CM33,'[6]ПОНТОННЫЙ Июнь'!CL33:CM33,'[7]ПОНТОННЫЙ  Июль'!CL33:CM33,'[8]ПОНТОННЫЙ  Авг.'!CL33:CM33,'[9]ПОНТОННЫЙ  Сент.'!CL33:CM33,'[10]ПОНТОННЫЙ  Окт.'!CL33:CM33,'[11]ПОНТОННЫЙ  Нояб.'!CL33:CM33,'[12]ПОНТОННЫЙ  Дек.'!CL33:CM33)</f>
        <v>0</v>
      </c>
      <c r="CN34" s="47"/>
      <c r="CO34" s="53">
        <f>SUM('[1]ПОНТОННЫЙ Янв.'!CN33:CO33,'[2]ПОНТОННЫЙ Февр.'!CN33:CO33,'[3]ПОНТОННЫЙ Март'!CN33:CO33,'[4]ПОНТОННЫЙ  Апр.'!CN33:CO33,'[5]ПОНТОННЫЙ Май'!CN33:CO33,'[6]ПОНТОННЫЙ Июнь'!CN33:CO33,'[7]ПОНТОННЫЙ  Июль'!CN33:CO33,'[8]ПОНТОННЫЙ  Авг.'!CN33:CO33,'[9]ПОНТОННЫЙ  Сент.'!CN33:CO33,'[10]ПОНТОННЫЙ  Окт.'!CN33:CO33,'[11]ПОНТОННЫЙ  Нояб.'!CN33:CO33,'[12]ПОНТОННЫЙ  Дек.'!CN33:CO33)</f>
        <v>0</v>
      </c>
      <c r="CQ34" s="93"/>
    </row>
    <row r="35" spans="1:95" ht="15.95" customHeight="1" x14ac:dyDescent="0.25">
      <c r="A35" s="198"/>
      <c r="B35" s="233"/>
      <c r="C35" s="22" t="s">
        <v>20</v>
      </c>
      <c r="D35" s="47"/>
      <c r="E35" s="53">
        <f>SUM('[1]ПОНТОННЫЙ Янв.'!D34:E34,'[2]ПОНТОННЫЙ Февр.'!D34:E34,'[3]ПОНТОННЫЙ Март'!D34:E34,'[4]ПОНТОННЫЙ  Апр.'!D34:E34,'[5]ПОНТОННЫЙ Май'!D34:E34,'[6]ПОНТОННЫЙ Июнь'!D34:E34,'[7]ПОНТОННЫЙ  Июль'!D34:E34,'[8]ПОНТОННЫЙ  Авг.'!D34:E34,'[9]ПОНТОННЫЙ  Сент.'!D34:E34,'[10]ПОНТОННЫЙ  Окт.'!D34:E34,'[11]ПОНТОННЫЙ  Нояб.'!D34:E34,'[12]ПОНТОННЫЙ  Дек.'!D34:E34)</f>
        <v>0</v>
      </c>
      <c r="F35" s="47"/>
      <c r="G35" s="53">
        <f>SUM('[1]ПОНТОННЫЙ Янв.'!F34:G34,'[2]ПОНТОННЫЙ Февр.'!F34:G34,'[3]ПОНТОННЫЙ Март'!F34:G34,'[4]ПОНТОННЫЙ  Апр.'!F34:G34,'[5]ПОНТОННЫЙ Май'!F34:G34,'[6]ПОНТОННЫЙ Июнь'!F34:G34,'[7]ПОНТОННЫЙ  Июль'!F34:G34,'[8]ПОНТОННЫЙ  Авг.'!F34:G34,'[9]ПОНТОННЫЙ  Сент.'!F34:G34,'[10]ПОНТОННЫЙ  Окт.'!F34:G34,'[11]ПОНТОННЫЙ  Нояб.'!F34:G34,'[12]ПОНТОННЫЙ  Дек.'!F34:G34)</f>
        <v>1.8120000000000001</v>
      </c>
      <c r="H35" s="47"/>
      <c r="I35" s="53">
        <f>SUM('[1]ПОНТОННЫЙ Янв.'!H34:I34,'[2]ПОНТОННЫЙ Февр.'!H34:I34,'[3]ПОНТОННЫЙ Март'!H34:I34,'[4]ПОНТОННЫЙ  Апр.'!H34:I34,'[5]ПОНТОННЫЙ Май'!H34:I34,'[6]ПОНТОННЫЙ Июнь'!H34:I34,'[7]ПОНТОННЫЙ  Июль'!H34:I34,'[8]ПОНТОННЫЙ  Авг.'!H34:I34,'[9]ПОНТОННЫЙ  Сент.'!H34:I34,'[10]ПОНТОННЫЙ  Окт.'!H34:I34,'[11]ПОНТОННЫЙ  Нояб.'!H34:I34,'[12]ПОНТОННЫЙ  Дек.'!H34:I34)</f>
        <v>0</v>
      </c>
      <c r="J35" s="47"/>
      <c r="K35" s="53">
        <f>SUM('[1]ПОНТОННЫЙ Янв.'!J34:K34,'[2]ПОНТОННЫЙ Февр.'!J34:K34,'[3]ПОНТОННЫЙ Март'!J34:K34,'[4]ПОНТОННЫЙ  Апр.'!J34:K34,'[5]ПОНТОННЫЙ Май'!J34:K34,'[6]ПОНТОННЫЙ Июнь'!J34:K34,'[7]ПОНТОННЫЙ  Июль'!J34:K34,'[8]ПОНТОННЫЙ  Авг.'!J34:K34,'[9]ПОНТОННЫЙ  Сент.'!J34:K34,'[10]ПОНТОННЫЙ  Окт.'!J34:K34,'[11]ПОНТОННЫЙ  Нояб.'!J34:K34,'[12]ПОНТОННЫЙ  Дек.'!J34:K34)</f>
        <v>0</v>
      </c>
      <c r="L35" s="47"/>
      <c r="M35" s="53">
        <f>SUM('[1]ПОНТОННЫЙ Янв.'!L34:M34,'[2]ПОНТОННЫЙ Февр.'!L34:M34,'[3]ПОНТОННЫЙ Март'!L34:M34,'[4]ПОНТОННЫЙ  Апр.'!L34:M34,'[5]ПОНТОННЫЙ Май'!L34:M34,'[6]ПОНТОННЫЙ Июнь'!L34:M34,'[7]ПОНТОННЫЙ  Июль'!L34:M34,'[8]ПОНТОННЫЙ  Авг.'!L34:M34,'[9]ПОНТОННЫЙ  Сент.'!L34:M34,'[10]ПОНТОННЫЙ  Окт.'!L34:M34,'[11]ПОНТОННЫЙ  Нояб.'!L34:M34,'[12]ПОНТОННЫЙ  Дек.'!L34:M34)</f>
        <v>0</v>
      </c>
      <c r="N35" s="47"/>
      <c r="O35" s="53">
        <f>SUM('[1]ПОНТОННЫЙ Янв.'!N34:O34,'[2]ПОНТОННЫЙ Февр.'!N34:O34,'[3]ПОНТОННЫЙ Март'!N34:O34,'[4]ПОНТОННЫЙ  Апр.'!N34:O34,'[5]ПОНТОННЫЙ Май'!N34:O34,'[6]ПОНТОННЫЙ Июнь'!N34:O34,'[7]ПОНТОННЫЙ  Июль'!N34:O34,'[8]ПОНТОННЫЙ  Авг.'!N34:O34,'[9]ПОНТОННЫЙ  Сент.'!N34:O34,'[10]ПОНТОННЫЙ  Окт.'!N34:O34,'[11]ПОНТОННЫЙ  Нояб.'!N34:O34,'[12]ПОНТОННЫЙ  Дек.'!N34:O34)</f>
        <v>0</v>
      </c>
      <c r="P35" s="47"/>
      <c r="Q35" s="53">
        <f>SUM('[1]ПОНТОННЫЙ Янв.'!P34:Q34,'[2]ПОНТОННЫЙ Февр.'!P34:Q34,'[3]ПОНТОННЫЙ Март'!P34:Q34,'[4]ПОНТОННЫЙ  Апр.'!P34:Q34,'[5]ПОНТОННЫЙ Май'!P34:Q34,'[6]ПОНТОННЫЙ Июнь'!P34:Q34,'[7]ПОНТОННЫЙ  Июль'!P34:Q34,'[8]ПОНТОННЫЙ  Авг.'!P34:Q34,'[9]ПОНТОННЫЙ  Сент.'!P34:Q34,'[10]ПОНТОННЫЙ  Окт.'!P34:Q34,'[11]ПОНТОННЫЙ  Нояб.'!P34:Q34,'[12]ПОНТОННЫЙ  Дек.'!P34:Q34)</f>
        <v>6.4240000000000004</v>
      </c>
      <c r="R35" s="47"/>
      <c r="S35" s="53">
        <f>SUM('[1]ПОНТОННЫЙ Янв.'!R34:S34,'[2]ПОНТОННЫЙ Февр.'!R34:S34,'[3]ПОНТОННЫЙ Март'!R34:S34,'[4]ПОНТОННЫЙ  Апр.'!R34:S34,'[5]ПОНТОННЫЙ Май'!R34:S34,'[6]ПОНТОННЫЙ Июнь'!R34:S34,'[7]ПОНТОННЫЙ  Июль'!R34:S34,'[8]ПОНТОННЫЙ  Авг.'!R34:S34,'[9]ПОНТОННЫЙ  Сент.'!R34:S34,'[10]ПОНТОННЫЙ  Окт.'!R34:S34,'[11]ПОНТОННЫЙ  Нояб.'!R34:S34,'[12]ПОНТОННЫЙ  Дек.'!R34:S34)</f>
        <v>60.07</v>
      </c>
      <c r="T35" s="47"/>
      <c r="U35" s="53">
        <f>SUM('[1]ПОНТОННЫЙ Янв.'!T34:U34,'[2]ПОНТОННЫЙ Февр.'!T34:U34,'[3]ПОНТОННЫЙ Март'!T34:U34,'[4]ПОНТОННЫЙ  Апр.'!T34:U34,'[5]ПОНТОННЫЙ Май'!T34:U34,'[6]ПОНТОННЫЙ Июнь'!T34:U34,'[7]ПОНТОННЫЙ  Июль'!T34:U34,'[8]ПОНТОННЫЙ  Авг.'!T34:U34,'[9]ПОНТОННЫЙ  Сент.'!T34:U34,'[10]ПОНТОННЫЙ  Окт.'!T34:U34,'[11]ПОНТОННЫЙ  Нояб.'!T34:U34,'[12]ПОНТОННЫЙ  Дек.'!T34:U34)</f>
        <v>0</v>
      </c>
      <c r="V35" s="47"/>
      <c r="W35" s="53">
        <f>SUM('[1]ПОНТОННЫЙ Янв.'!V34:W34,'[2]ПОНТОННЫЙ Февр.'!V34:W34,'[3]ПОНТОННЫЙ Март'!V34:W34,'[4]ПОНТОННЫЙ  Апр.'!V34:W34,'[5]ПОНТОННЫЙ Май'!V34:W34,'[6]ПОНТОННЫЙ Июнь'!V34:W34,'[7]ПОНТОННЫЙ  Июль'!V34:W34,'[8]ПОНТОННЫЙ  Авг.'!V34:W34,'[9]ПОНТОННЫЙ  Сент.'!V34:W34,'[10]ПОНТОННЫЙ  Окт.'!V34:W34,'[11]ПОНТОННЫЙ  Нояб.'!V34:W34,'[12]ПОНТОННЫЙ  Дек.'!V34:W34)</f>
        <v>0</v>
      </c>
      <c r="X35" s="47"/>
      <c r="Y35" s="53">
        <f>SUM('[1]ПОНТОННЫЙ Янв.'!X34:Y34,'[2]ПОНТОННЫЙ Февр.'!X34:Y34,'[3]ПОНТОННЫЙ Март'!X34:Y34,'[4]ПОНТОННЫЙ  Апр.'!X34:Y34,'[5]ПОНТОННЫЙ Май'!X34:Y34,'[6]ПОНТОННЫЙ Июнь'!X34:Y34,'[7]ПОНТОННЫЙ  Июль'!X34:Y34,'[8]ПОНТОННЫЙ  Авг.'!X34:Y34,'[9]ПОНТОННЫЙ  Сент.'!X34:Y34,'[10]ПОНТОННЫЙ  Окт.'!X34:Y34,'[11]ПОНТОННЫЙ  Нояб.'!X34:Y34,'[12]ПОНТОННЫЙ  Дек.'!X34:Y34)</f>
        <v>0</v>
      </c>
      <c r="Z35" s="47"/>
      <c r="AA35" s="53">
        <f>SUM('[1]ПОНТОННЫЙ Янв.'!Z34:AA34,'[2]ПОНТОННЫЙ Февр.'!Z34:AA34,'[3]ПОНТОННЫЙ Март'!Z34:AA34,'[4]ПОНТОННЫЙ  Апр.'!Z34:AA34,'[5]ПОНТОННЫЙ Май'!Z34:AA34,'[6]ПОНТОННЫЙ Июнь'!Z34:AA34,'[7]ПОНТОННЫЙ  Июль'!Z34:AA34,'[8]ПОНТОННЫЙ  Авг.'!Z34:AA34,'[9]ПОНТОННЫЙ  Сент.'!Z34:AA34,'[10]ПОНТОННЫЙ  Окт.'!Z34:AA34,'[11]ПОНТОННЫЙ  Нояб.'!Z34:AA34,'[12]ПОНТОННЫЙ  Дек.'!Z34:AA34)</f>
        <v>0</v>
      </c>
      <c r="AB35" s="47"/>
      <c r="AC35" s="53">
        <f>SUM('[1]ПОНТОННЫЙ Янв.'!AB34:AC34,'[2]ПОНТОННЫЙ Февр.'!AB34:AC34,'[3]ПОНТОННЫЙ Март'!AB34:AC34,'[4]ПОНТОННЫЙ  Апр.'!AB34:AC34,'[5]ПОНТОННЫЙ Май'!AB34:AC34,'[6]ПОНТОННЫЙ Июнь'!AB34:AC34,'[7]ПОНТОННЫЙ  Июль'!AB34:AC34,'[8]ПОНТОННЫЙ  Авг.'!AB34:AC34,'[9]ПОНТОННЫЙ  Сент.'!AB34:AC34,'[10]ПОНТОННЫЙ  Окт.'!AB34:AC34,'[11]ПОНТОННЫЙ  Нояб.'!AB34:AC34,'[12]ПОНТОННЫЙ  Дек.'!AB34:AC34)</f>
        <v>0</v>
      </c>
      <c r="AD35" s="47"/>
      <c r="AE35" s="53">
        <f>SUM('[1]ПОНТОННЫЙ Янв.'!AD34:AE34,'[2]ПОНТОННЫЙ Февр.'!AD34:AE34,'[3]ПОНТОННЫЙ Март'!AD34:AE34,'[4]ПОНТОННЫЙ  Апр.'!AD34:AE34,'[5]ПОНТОННЫЙ Май'!AD34:AE34,'[6]ПОНТОННЫЙ Июнь'!AD34:AE34,'[7]ПОНТОННЫЙ  Июль'!AD34:AE34,'[8]ПОНТОННЫЙ  Авг.'!AD34:AE34,'[9]ПОНТОННЫЙ  Сент.'!AD34:AE34,'[10]ПОНТОННЫЙ  Окт.'!AD34:AE34,'[11]ПОНТОННЫЙ  Нояб.'!AD34:AE34,'[12]ПОНТОННЫЙ  Дек.'!AD34:AE34)</f>
        <v>0</v>
      </c>
      <c r="AF35" s="47"/>
      <c r="AG35" s="53">
        <f>SUM('[1]ПОНТОННЫЙ Янв.'!AF34:AG34,'[2]ПОНТОННЫЙ Февр.'!AF34:AG34,'[3]ПОНТОННЫЙ Март'!AF34:AG34,'[4]ПОНТОННЫЙ  Апр.'!AF34:AG34,'[5]ПОНТОННЫЙ Май'!AF34:AG34,'[6]ПОНТОННЫЙ Июнь'!AF34:AG34,'[7]ПОНТОННЫЙ  Июль'!AF34:AG34,'[8]ПОНТОННЫЙ  Авг.'!AF34:AG34,'[9]ПОНТОННЫЙ  Сент.'!AF34:AG34,'[10]ПОНТОННЫЙ  Окт.'!AF34:AG34,'[11]ПОНТОННЫЙ  Нояб.'!AF34:AG34,'[12]ПОНТОННЫЙ  Дек.'!AF34:AG34)</f>
        <v>0</v>
      </c>
      <c r="AH35" s="47"/>
      <c r="AI35" s="53">
        <f>SUM('[1]ПОНТОННЫЙ Янв.'!AH34:AI34,'[2]ПОНТОННЫЙ Февр.'!AH34:AI34,'[3]ПОНТОННЫЙ Март'!AH34:AI34,'[4]ПОНТОННЫЙ  Апр.'!AH34:AI34,'[5]ПОНТОННЫЙ Май'!AH34:AI34,'[6]ПОНТОННЫЙ Июнь'!AH34:AI34,'[7]ПОНТОННЫЙ  Июль'!AH34:AI34,'[8]ПОНТОННЫЙ  Авг.'!AH34:AI34,'[9]ПОНТОННЫЙ  Сент.'!AH34:AI34,'[10]ПОНТОННЫЙ  Окт.'!AH34:AI34,'[11]ПОНТОННЫЙ  Нояб.'!AH34:AI34,'[12]ПОНТОННЫЙ  Дек.'!AH34:AI34)</f>
        <v>0</v>
      </c>
      <c r="AJ35" s="47"/>
      <c r="AK35" s="53">
        <f>SUM('[1]ПОНТОННЫЙ Янв.'!AJ34:AK34,'[2]ПОНТОННЫЙ Февр.'!AJ34:AK34,'[3]ПОНТОННЫЙ Март'!AJ34:AK34,'[4]ПОНТОННЫЙ  Апр.'!AJ34:AK34,'[5]ПОНТОННЫЙ Май'!AJ34:AK34,'[6]ПОНТОННЫЙ Июнь'!AJ34:AK34,'[7]ПОНТОННЫЙ  Июль'!AJ34:AK34,'[8]ПОНТОННЫЙ  Авг.'!AJ34:AK34,'[9]ПОНТОННЫЙ  Сент.'!AJ34:AK34,'[10]ПОНТОННЫЙ  Окт.'!AJ34:AK34,'[11]ПОНТОННЫЙ  Нояб.'!AJ34:AK34,'[12]ПОНТОННЫЙ  Дек.'!AJ34:AK34)</f>
        <v>0</v>
      </c>
      <c r="AL35" s="47"/>
      <c r="AM35" s="53">
        <f>SUM('[1]ПОНТОННЫЙ Янв.'!AL34:AM34,'[2]ПОНТОННЫЙ Февр.'!AL34:AM34,'[3]ПОНТОННЫЙ Март'!AL34:AM34,'[4]ПОНТОННЫЙ  Апр.'!AL34:AM34,'[5]ПОНТОННЫЙ Май'!AL34:AM34,'[6]ПОНТОННЫЙ Июнь'!AL34:AM34,'[7]ПОНТОННЫЙ  Июль'!AL34:AM34,'[8]ПОНТОННЫЙ  Авг.'!AL34:AM34,'[9]ПОНТОННЫЙ  Сент.'!AL34:AM34,'[10]ПОНТОННЫЙ  Окт.'!AL34:AM34,'[11]ПОНТОННЫЙ  Нояб.'!AL34:AM34,'[12]ПОНТОННЫЙ  Дек.'!AL34:AM34)</f>
        <v>0</v>
      </c>
      <c r="AN35" s="47"/>
      <c r="AO35" s="53">
        <f>SUM('[1]ПОНТОННЫЙ Янв.'!AN34:AO34,'[2]ПОНТОННЫЙ Февр.'!AN34:AO34,'[3]ПОНТОННЫЙ Март'!AN34:AO34,'[4]ПОНТОННЫЙ  Апр.'!AN34:AO34,'[5]ПОНТОННЫЙ Май'!AN34:AO34,'[6]ПОНТОННЫЙ Июнь'!AN34:AO34,'[7]ПОНТОННЫЙ  Июль'!AN34:AO34,'[8]ПОНТОННЫЙ  Авг.'!AN34:AO34,'[9]ПОНТОННЫЙ  Сент.'!AN34:AO34,'[10]ПОНТОННЫЙ  Окт.'!AN34:AO34,'[11]ПОНТОННЫЙ  Нояб.'!AN34:AO34,'[12]ПОНТОННЫЙ  Дек.'!AN34:AO34)</f>
        <v>0</v>
      </c>
      <c r="AP35" s="47"/>
      <c r="AQ35" s="53">
        <f>SUM('[1]ПОНТОННЫЙ Янв.'!AP34:AQ34,'[2]ПОНТОННЫЙ Февр.'!AP34:AQ34,'[3]ПОНТОННЫЙ Март'!AP34:AQ34,'[4]ПОНТОННЫЙ  Апр.'!AP34:AQ34,'[5]ПОНТОННЫЙ Май'!AP34:AQ34,'[6]ПОНТОННЫЙ Июнь'!AP34:AQ34,'[7]ПОНТОННЫЙ  Июль'!AP34:AQ34,'[8]ПОНТОННЫЙ  Авг.'!AP34:AQ34,'[9]ПОНТОННЫЙ  Сент.'!AP34:AQ34,'[10]ПОНТОННЫЙ  Окт.'!AP34:AQ34,'[11]ПОНТОННЫЙ  Нояб.'!AP34:AQ34,'[12]ПОНТОННЫЙ  Дек.'!AP34:AQ34)</f>
        <v>0</v>
      </c>
      <c r="AR35" s="47"/>
      <c r="AS35" s="53">
        <f>SUM('[1]ПОНТОННЫЙ Янв.'!AR34:AS34,'[2]ПОНТОННЫЙ Февр.'!AR34:AS34,'[3]ПОНТОННЫЙ Март'!AR34:AS34,'[4]ПОНТОННЫЙ  Апр.'!AR34:AS34,'[5]ПОНТОННЫЙ Май'!AR34:AS34,'[6]ПОНТОННЫЙ Июнь'!AR34:AS34,'[7]ПОНТОННЫЙ  Июль'!AR34:AS34,'[8]ПОНТОННЫЙ  Авг.'!AR34:AS34,'[9]ПОНТОННЫЙ  Сент.'!AR34:AS34,'[10]ПОНТОННЫЙ  Окт.'!AR34:AS34,'[11]ПОНТОННЫЙ  Нояб.'!AR34:AS34,'[12]ПОНТОННЫЙ  Дек.'!AR34:AS34)</f>
        <v>0</v>
      </c>
      <c r="AT35" s="47"/>
      <c r="AU35" s="53">
        <f>SUM('[1]ПОНТОННЫЙ Янв.'!AT34:AU34,'[2]ПОНТОННЫЙ Февр.'!AT34:AU34,'[3]ПОНТОННЫЙ Март'!AT34:AU34,'[4]ПОНТОННЫЙ  Апр.'!AT34:AU34,'[5]ПОНТОННЫЙ Май'!AT34:AU34,'[6]ПОНТОННЫЙ Июнь'!AT34:AU34,'[7]ПОНТОННЫЙ  Июль'!AT34:AU34,'[8]ПОНТОННЫЙ  Авг.'!AT34:AU34,'[9]ПОНТОННЫЙ  Сент.'!AT34:AU34,'[10]ПОНТОННЫЙ  Окт.'!AT34:AU34,'[11]ПОНТОННЫЙ  Нояб.'!AT34:AU34,'[12]ПОНТОННЫЙ  Дек.'!AT34:AU34)</f>
        <v>0</v>
      </c>
      <c r="AV35" s="47"/>
      <c r="AW35" s="53">
        <f>SUM('[1]ПОНТОННЫЙ Янв.'!AV34:AW34,'[2]ПОНТОННЫЙ Февр.'!AV34:AW34,'[3]ПОНТОННЫЙ Март'!AV34:AW34,'[4]ПОНТОННЫЙ  Апр.'!AV34:AW34,'[5]ПОНТОННЫЙ Май'!AV34:AW34,'[6]ПОНТОННЫЙ Июнь'!AV34:AW34,'[7]ПОНТОННЫЙ  Июль'!AV34:AW34,'[8]ПОНТОННЫЙ  Авг.'!AV34:AW34,'[9]ПОНТОННЫЙ  Сент.'!AV34:AW34,'[10]ПОНТОННЫЙ  Окт.'!AV34:AW34,'[11]ПОНТОННЫЙ  Нояб.'!AV34:AW34,'[12]ПОНТОННЫЙ  Дек.'!AV34:AW34)</f>
        <v>0</v>
      </c>
      <c r="AX35" s="47"/>
      <c r="AY35" s="53">
        <f>SUM('[1]ПОНТОННЫЙ Янв.'!AX34:AY34,'[2]ПОНТОННЫЙ Февр.'!AX34:AY34,'[3]ПОНТОННЫЙ Март'!AX34:AY34,'[4]ПОНТОННЫЙ  Апр.'!AX34:AY34,'[5]ПОНТОННЫЙ Май'!AX34:AY34,'[6]ПОНТОННЫЙ Июнь'!AX34:AY34,'[7]ПОНТОННЫЙ  Июль'!AX34:AY34,'[8]ПОНТОННЫЙ  Авг.'!AX34:AY34,'[9]ПОНТОННЫЙ  Сент.'!AX34:AY34,'[10]ПОНТОННЫЙ  Окт.'!AX34:AY34,'[11]ПОНТОННЫЙ  Нояб.'!AX34:AY34,'[12]ПОНТОННЫЙ  Дек.'!AX34:AY34)</f>
        <v>1.5249999999999999</v>
      </c>
      <c r="AZ35" s="47"/>
      <c r="BA35" s="53">
        <f>SUM('[1]ПОНТОННЫЙ Янв.'!AZ34:BA34,'[2]ПОНТОННЫЙ Февр.'!AZ34:BA34,'[3]ПОНТОННЫЙ Март'!AZ34:BA34,'[4]ПОНТОННЫЙ  Апр.'!AZ34:BA34,'[5]ПОНТОННЫЙ Май'!AZ34:BA34,'[6]ПОНТОННЫЙ Июнь'!AZ34:BA34,'[7]ПОНТОННЫЙ  Июль'!AZ34:BA34,'[8]ПОНТОННЫЙ  Авг.'!AZ34:BA34,'[9]ПОНТОННЫЙ  Сент.'!AZ34:BA34,'[10]ПОНТОННЫЙ  Окт.'!AZ34:BA34,'[11]ПОНТОННЫЙ  Нояб.'!AZ34:BA34,'[12]ПОНТОННЫЙ  Дек.'!AZ34:BA34)</f>
        <v>0</v>
      </c>
      <c r="BB35" s="47"/>
      <c r="BC35" s="53">
        <f>SUM('[1]ПОНТОННЫЙ Янв.'!BB34:BC34,'[2]ПОНТОННЫЙ Февр.'!BB34:BC34,'[3]ПОНТОННЫЙ Март'!BB34:BC34,'[4]ПОНТОННЫЙ  Апр.'!BB34:BC34,'[5]ПОНТОННЫЙ Май'!BB34:BC34,'[6]ПОНТОННЫЙ Июнь'!BB34:BC34,'[7]ПОНТОННЫЙ  Июль'!BB34:BC34,'[8]ПОНТОННЫЙ  Авг.'!BB34:BC34,'[9]ПОНТОННЫЙ  Сент.'!BB34:BC34,'[10]ПОНТОННЫЙ  Окт.'!BB34:BC34,'[11]ПОНТОННЫЙ  Нояб.'!BB34:BC34,'[12]ПОНТОННЫЙ  Дек.'!BB34:BC34)</f>
        <v>0</v>
      </c>
      <c r="BD35" s="47"/>
      <c r="BE35" s="53">
        <f>SUM('[1]ПОНТОННЫЙ Янв.'!BD34:BE34,'[2]ПОНТОННЫЙ Февр.'!BD34:BE34,'[3]ПОНТОННЫЙ Март'!BD34:BE34,'[4]ПОНТОННЫЙ  Апр.'!BD34:BE34,'[5]ПОНТОННЫЙ Май'!BD34:BE34,'[6]ПОНТОННЫЙ Июнь'!BD34:BE34,'[7]ПОНТОННЫЙ  Июль'!BD34:BE34,'[8]ПОНТОННЫЙ  Авг.'!BD34:BE34,'[9]ПОНТОННЫЙ  Сент.'!BD34:BE34,'[10]ПОНТОННЫЙ  Окт.'!BD34:BE34,'[11]ПОНТОННЫЙ  Нояб.'!BD34:BE34,'[12]ПОНТОННЫЙ  Дек.'!BD34:BE34)</f>
        <v>5.3860000000000001</v>
      </c>
      <c r="BF35" s="47"/>
      <c r="BG35" s="53">
        <f>SUM('[1]ПОНТОННЫЙ Янв.'!BF34:BG34,'[2]ПОНТОННЫЙ Февр.'!BF34:BG34,'[3]ПОНТОННЫЙ Март'!BF34:BG34,'[4]ПОНТОННЫЙ  Апр.'!BF34:BG34,'[5]ПОНТОННЫЙ Май'!BF34:BG34,'[6]ПОНТОННЫЙ Июнь'!BF34:BG34,'[7]ПОНТОННЫЙ  Июль'!BF34:BG34,'[8]ПОНТОННЫЙ  Авг.'!BF34:BG34,'[9]ПОНТОННЫЙ  Сент.'!BF34:BG34,'[10]ПОНТОННЫЙ  Окт.'!BF34:BG34,'[11]ПОНТОННЫЙ  Нояб.'!BF34:BG34,'[12]ПОНТОННЫЙ  Дек.'!BF34:BG34)</f>
        <v>0</v>
      </c>
      <c r="BH35" s="47"/>
      <c r="BI35" s="53">
        <f>SUM('[1]ПОНТОННЫЙ Янв.'!BH34:BI34,'[2]ПОНТОННЫЙ Февр.'!BH34:BI34,'[3]ПОНТОННЫЙ Март'!BH34:BI34,'[4]ПОНТОННЫЙ  Апр.'!BH34:BI34,'[5]ПОНТОННЫЙ Май'!BH34:BI34,'[6]ПОНТОННЫЙ Июнь'!BH34:BI34,'[7]ПОНТОННЫЙ  Июль'!BH34:BI34,'[8]ПОНТОННЫЙ  Авг.'!BH34:BI34,'[9]ПОНТОННЫЙ  Сент.'!BH34:BI34,'[10]ПОНТОННЫЙ  Окт.'!BH34:BI34,'[11]ПОНТОННЫЙ  Нояб.'!BH34:BI34,'[12]ПОНТОННЫЙ  Дек.'!BH34:BI34)</f>
        <v>0</v>
      </c>
      <c r="BJ35" s="47"/>
      <c r="BK35" s="53">
        <f>SUM('[1]ПОНТОННЫЙ Янв.'!BJ34:BK34,'[2]ПОНТОННЫЙ Февр.'!BJ34:BK34,'[3]ПОНТОННЫЙ Март'!BJ34:BK34,'[4]ПОНТОННЫЙ  Апр.'!BJ34:BK34,'[5]ПОНТОННЫЙ Май'!BJ34:BK34,'[6]ПОНТОННЫЙ Июнь'!BJ34:BK34,'[7]ПОНТОННЫЙ  Июль'!BJ34:BK34,'[8]ПОНТОННЫЙ  Авг.'!BJ34:BK34,'[9]ПОНТОННЫЙ  Сент.'!BJ34:BK34,'[10]ПОНТОННЫЙ  Окт.'!BJ34:BK34,'[11]ПОНТОННЫЙ  Нояб.'!BJ34:BK34,'[12]ПОНТОННЫЙ  Дек.'!BJ34:BK34)</f>
        <v>0</v>
      </c>
      <c r="BL35" s="47"/>
      <c r="BM35" s="53">
        <f>SUM('[1]ПОНТОННЫЙ Янв.'!BL34:BM34,'[2]ПОНТОННЫЙ Февр.'!BL34:BM34,'[3]ПОНТОННЫЙ Март'!BL34:BM34,'[4]ПОНТОННЫЙ  Апр.'!BL34:BM34,'[5]ПОНТОННЫЙ Май'!BL34:BM34,'[6]ПОНТОННЫЙ Июнь'!BL34:BM34,'[7]ПОНТОННЫЙ  Июль'!BL34:BM34,'[8]ПОНТОННЫЙ  Авг.'!BL34:BM34,'[9]ПОНТОННЫЙ  Сент.'!BL34:BM34,'[10]ПОНТОННЫЙ  Окт.'!BL34:BM34,'[11]ПОНТОННЫЙ  Нояб.'!BL34:BM34,'[12]ПОНТОННЫЙ  Дек.'!BL34:BM34)</f>
        <v>0</v>
      </c>
      <c r="BN35" s="47"/>
      <c r="BO35" s="53">
        <f>SUM('[1]ПОНТОННЫЙ Янв.'!BN34:BO34,'[2]ПОНТОННЫЙ Февр.'!BN34:BO34,'[3]ПОНТОННЫЙ Март'!BN34:BO34,'[4]ПОНТОННЫЙ  Апр.'!BN34:BO34,'[5]ПОНТОННЫЙ Май'!BN34:BO34,'[6]ПОНТОННЫЙ Июнь'!BN34:BO34,'[7]ПОНТОННЫЙ  Июль'!BN34:BO34,'[8]ПОНТОННЫЙ  Авг.'!BN34:BO34,'[9]ПОНТОННЫЙ  Сент.'!BN34:BO34,'[10]ПОНТОННЫЙ  Окт.'!BN34:BO34,'[11]ПОНТОННЫЙ  Нояб.'!BN34:BO34,'[12]ПОНТОННЫЙ  Дек.'!BN34:BO34)</f>
        <v>0</v>
      </c>
      <c r="BP35" s="47"/>
      <c r="BQ35" s="53">
        <f>SUM('[1]ПОНТОННЫЙ Янв.'!BP34:BQ34,'[2]ПОНТОННЫЙ Февр.'!BP34:BQ34,'[3]ПОНТОННЫЙ Март'!BP34:BQ34,'[4]ПОНТОННЫЙ  Апр.'!BP34:BQ34,'[5]ПОНТОННЫЙ Май'!BP34:BQ34,'[6]ПОНТОННЫЙ Июнь'!BP34:BQ34,'[7]ПОНТОННЫЙ  Июль'!BP34:BQ34,'[8]ПОНТОННЫЙ  Авг.'!BP34:BQ34,'[9]ПОНТОННЫЙ  Сент.'!BP34:BQ34,'[10]ПОНТОННЫЙ  Окт.'!BP34:BQ34,'[11]ПОНТОННЫЙ  Нояб.'!BP34:BQ34,'[12]ПОНТОННЫЙ  Дек.'!BP34:BQ34)</f>
        <v>0</v>
      </c>
      <c r="BR35" s="47"/>
      <c r="BS35" s="53">
        <f>SUM('[1]ПОНТОННЫЙ Янв.'!BR34:BS34,'[2]ПОНТОННЫЙ Февр.'!BR34:BS34,'[3]ПОНТОННЫЙ Март'!BR34:BS34,'[4]ПОНТОННЫЙ  Апр.'!BR34:BS34,'[5]ПОНТОННЫЙ Май'!BR34:BS34,'[6]ПОНТОННЫЙ Июнь'!BR34:BS34,'[7]ПОНТОННЫЙ  Июль'!BR34:BS34,'[8]ПОНТОННЫЙ  Авг.'!BR34:BS34,'[9]ПОНТОННЫЙ  Сент.'!BR34:BS34,'[10]ПОНТОННЫЙ  Окт.'!BR34:BS34,'[11]ПОНТОННЫЙ  Нояб.'!BR34:BS34,'[12]ПОНТОННЫЙ  Дек.'!BR34:BS34)</f>
        <v>16.158999999999999</v>
      </c>
      <c r="BT35" s="47"/>
      <c r="BU35" s="53">
        <f>SUM('[1]ПОНТОННЫЙ Янв.'!BT34:BU34,'[2]ПОНТОННЫЙ Февр.'!BT34:BU34,'[3]ПОНТОННЫЙ Март'!BT34:BU34,'[4]ПОНТОННЫЙ  Апр.'!BT34:BU34,'[5]ПОНТОННЫЙ Май'!BT34:BU34,'[6]ПОНТОННЫЙ Июнь'!BT34:BU34,'[7]ПОНТОННЫЙ  Июль'!BT34:BU34,'[8]ПОНТОННЫЙ  Авг.'!BT34:BU34,'[9]ПОНТОННЫЙ  Сент.'!BT34:BU34,'[10]ПОНТОННЫЙ  Окт.'!BT34:BU34,'[11]ПОНТОННЫЙ  Нояб.'!BT34:BU34,'[12]ПОНТОННЫЙ  Дек.'!BT34:BU34)</f>
        <v>0</v>
      </c>
      <c r="BV35" s="47"/>
      <c r="BW35" s="53">
        <f>SUM('[1]ПОНТОННЫЙ Янв.'!BV34:BW34,'[2]ПОНТОННЫЙ Февр.'!BV34:BW34,'[3]ПОНТОННЫЙ Март'!BV34:BW34,'[4]ПОНТОННЫЙ  Апр.'!BV34:BW34,'[5]ПОНТОННЫЙ Май'!BV34:BW34,'[6]ПОНТОННЫЙ Июнь'!BV34:BW34,'[7]ПОНТОННЫЙ  Июль'!BV34:BW34,'[8]ПОНТОННЫЙ  Авг.'!BV34:BW34,'[9]ПОНТОННЫЙ  Сент.'!BV34:BW34,'[10]ПОНТОННЫЙ  Окт.'!BV34:BW34,'[11]ПОНТОННЫЙ  Нояб.'!BV34:BW34,'[12]ПОНТОННЫЙ  Дек.'!BV34:BW34)</f>
        <v>0.41699999999999998</v>
      </c>
      <c r="BX35" s="47"/>
      <c r="BY35" s="53">
        <f>SUM('[1]ПОНТОННЫЙ Янв.'!BX34:BY34,'[2]ПОНТОННЫЙ Февр.'!BX34:BY34,'[3]ПОНТОННЫЙ Март'!BX34:BY34,'[4]ПОНТОННЫЙ  Апр.'!BX34:BY34,'[5]ПОНТОННЫЙ Май'!BX34:BY34,'[6]ПОНТОННЫЙ Июнь'!BX34:BY34,'[7]ПОНТОННЫЙ  Июль'!BX34:BY34,'[8]ПОНТОННЫЙ  Авг.'!BX34:BY34,'[9]ПОНТОННЫЙ  Сент.'!BX34:BY34,'[10]ПОНТОННЫЙ  Окт.'!BX34:BY34,'[11]ПОНТОННЫЙ  Нояб.'!BX34:BY34,'[12]ПОНТОННЫЙ  Дек.'!BX34:BY34)</f>
        <v>0.67100000000000004</v>
      </c>
      <c r="BZ35" s="47"/>
      <c r="CA35" s="53">
        <f>SUM('[1]ПОНТОННЫЙ Янв.'!BZ34:CA34,'[2]ПОНТОННЫЙ Февр.'!BZ34:CA34,'[3]ПОНТОННЫЙ Март'!BZ34:CA34,'[4]ПОНТОННЫЙ  Апр.'!BZ34:CA34,'[5]ПОНТОННЫЙ Май'!BZ34:CA34,'[6]ПОНТОННЫЙ Июнь'!BZ34:CA34,'[7]ПОНТОННЫЙ  Июль'!BZ34:CA34,'[8]ПОНТОННЫЙ  Авг.'!BZ34:CA34,'[9]ПОНТОННЫЙ  Сент.'!BZ34:CA34,'[10]ПОНТОННЫЙ  Окт.'!BZ34:CA34,'[11]ПОНТОННЫЙ  Нояб.'!BZ34:CA34,'[12]ПОНТОННЫЙ  Дек.'!BZ34:CA34)</f>
        <v>0</v>
      </c>
      <c r="CB35" s="47"/>
      <c r="CC35" s="53">
        <f>SUM('[1]ПОНТОННЫЙ Янв.'!CB34:CC34,'[2]ПОНТОННЫЙ Февр.'!CB34:CC34,'[3]ПОНТОННЫЙ Март'!CB34:CC34,'[4]ПОНТОННЫЙ  Апр.'!CB34:CC34,'[5]ПОНТОННЫЙ Май'!CB34:CC34,'[6]ПОНТОННЫЙ Июнь'!CB34:CC34,'[7]ПОНТОННЫЙ  Июль'!CB34:CC34,'[8]ПОНТОННЫЙ  Авг.'!CB34:CC34,'[9]ПОНТОННЫЙ  Сент.'!CB34:CC34,'[10]ПОНТОННЫЙ  Окт.'!CB34:CC34,'[11]ПОНТОННЫЙ  Нояб.'!CB34:CC34,'[12]ПОНТОННЫЙ  Дек.'!CB34:CC34)</f>
        <v>0.20599999999999999</v>
      </c>
      <c r="CD35" s="47"/>
      <c r="CE35" s="53">
        <f>SUM('[1]ПОНТОННЫЙ Янв.'!CD34:CE34,'[2]ПОНТОННЫЙ Февр.'!CD34:CE34,'[3]ПОНТОННЫЙ Март'!CD34:CE34,'[4]ПОНТОННЫЙ  Апр.'!CD34:CE34,'[5]ПОНТОННЫЙ Май'!CD34:CE34,'[6]ПОНТОННЫЙ Июнь'!CD34:CE34,'[7]ПОНТОННЫЙ  Июль'!CD34:CE34,'[8]ПОНТОННЫЙ  Авг.'!CD34:CE34,'[9]ПОНТОННЫЙ  Сент.'!CD34:CE34,'[10]ПОНТОННЫЙ  Окт.'!CD34:CE34,'[11]ПОНТОННЫЙ  Нояб.'!CD34:CE34,'[12]ПОНТОННЫЙ  Дек.'!CD34:CE34)</f>
        <v>0.41699999999999998</v>
      </c>
      <c r="CF35" s="47"/>
      <c r="CG35" s="53">
        <f>SUM('[1]ПОНТОННЫЙ Янв.'!CF34:CG34,'[2]ПОНТОННЫЙ Февр.'!CF34:CG34,'[3]ПОНТОННЫЙ Март'!CF34:CG34,'[4]ПОНТОННЫЙ  Апр.'!CF34:CG34,'[5]ПОНТОННЫЙ Май'!CF34:CG34,'[6]ПОНТОННЫЙ Июнь'!CF34:CG34,'[7]ПОНТОННЫЙ  Июль'!CF34:CG34,'[8]ПОНТОННЫЙ  Авг.'!CF34:CG34,'[9]ПОНТОННЫЙ  Сент.'!CF34:CG34,'[10]ПОНТОННЫЙ  Окт.'!CF34:CG34,'[11]ПОНТОННЫЙ  Нояб.'!CF34:CG34,'[12]ПОНТОННЫЙ  Дек.'!CF34:CG34)</f>
        <v>0</v>
      </c>
      <c r="CH35" s="47"/>
      <c r="CI35" s="53">
        <f>SUM('[1]ПОНТОННЫЙ Янв.'!CH34:CI34,'[2]ПОНТОННЫЙ Февр.'!CH34:CI34,'[3]ПОНТОННЫЙ Март'!CH34:CI34,'[4]ПОНТОННЫЙ  Апр.'!CH34:CI34,'[5]ПОНТОННЫЙ Май'!CH34:CI34,'[6]ПОНТОННЫЙ Июнь'!CH34:CI34,'[7]ПОНТОННЫЙ  Июль'!CH34:CI34,'[8]ПОНТОННЫЙ  Авг.'!CH34:CI34,'[9]ПОНТОННЫЙ  Сент.'!CH34:CI34,'[10]ПОНТОННЫЙ  Окт.'!CH34:CI34,'[11]ПОНТОННЫЙ  Нояб.'!CH34:CI34,'[12]ПОНТОННЫЙ  Дек.'!CH34:CI34)</f>
        <v>0.20399999999999999</v>
      </c>
      <c r="CJ35" s="47"/>
      <c r="CK35" s="53">
        <f>SUM('[1]ПОНТОННЫЙ Янв.'!CJ34:CK34,'[2]ПОНТОННЫЙ Февр.'!CJ34:CK34,'[3]ПОНТОННЫЙ Март'!CJ34:CK34,'[4]ПОНТОННЫЙ  Апр.'!CJ34:CK34,'[5]ПОНТОННЫЙ Май'!CJ34:CK34,'[6]ПОНТОННЫЙ Июнь'!CJ34:CK34,'[7]ПОНТОННЫЙ  Июль'!CJ34:CK34,'[8]ПОНТОННЫЙ  Авг.'!CJ34:CK34,'[9]ПОНТОННЫЙ  Сент.'!CJ34:CK34,'[10]ПОНТОННЫЙ  Окт.'!CJ34:CK34,'[11]ПОНТОННЫЙ  Нояб.'!CJ34:CK34,'[12]ПОНТОННЫЙ  Дек.'!CJ34:CK34)</f>
        <v>0</v>
      </c>
      <c r="CL35" s="47"/>
      <c r="CM35" s="53">
        <f>SUM('[1]ПОНТОННЫЙ Янв.'!CL34:CM34,'[2]ПОНТОННЫЙ Февр.'!CL34:CM34,'[3]ПОНТОННЫЙ Март'!CL34:CM34,'[4]ПОНТОННЫЙ  Апр.'!CL34:CM34,'[5]ПОНТОННЫЙ Май'!CL34:CM34,'[6]ПОНТОННЫЙ Июнь'!CL34:CM34,'[7]ПОНТОННЫЙ  Июль'!CL34:CM34,'[8]ПОНТОННЫЙ  Авг.'!CL34:CM34,'[9]ПОНТОННЫЙ  Сент.'!CL34:CM34,'[10]ПОНТОННЫЙ  Окт.'!CL34:CM34,'[11]ПОНТОННЫЙ  Нояб.'!CL34:CM34,'[12]ПОНТОННЫЙ  Дек.'!CL34:CM34)</f>
        <v>0</v>
      </c>
      <c r="CN35" s="47"/>
      <c r="CO35" s="53">
        <f>SUM('[1]ПОНТОННЫЙ Янв.'!CN34:CO34,'[2]ПОНТОННЫЙ Февр.'!CN34:CO34,'[3]ПОНТОННЫЙ Март'!CN34:CO34,'[4]ПОНТОННЫЙ  Апр.'!CN34:CO34,'[5]ПОНТОННЫЙ Май'!CN34:CO34,'[6]ПОНТОННЫЙ Июнь'!CN34:CO34,'[7]ПОНТОННЫЙ  Июль'!CN34:CO34,'[8]ПОНТОННЫЙ  Авг.'!CN34:CO34,'[9]ПОНТОННЫЙ  Сент.'!CN34:CO34,'[10]ПОНТОННЫЙ  Окт.'!CN34:CO34,'[11]ПОНТОННЫЙ  Нояб.'!CN34:CO34,'[12]ПОНТОННЫЙ  Дек.'!CN34:CO34)</f>
        <v>0</v>
      </c>
      <c r="CQ35" s="93"/>
    </row>
    <row r="36" spans="1:95" ht="15.95" customHeight="1" x14ac:dyDescent="0.25">
      <c r="A36" s="198" t="s">
        <v>34</v>
      </c>
      <c r="B36" s="233" t="s">
        <v>22</v>
      </c>
      <c r="C36" s="22" t="s">
        <v>10</v>
      </c>
      <c r="D36" s="47"/>
      <c r="E36" s="53">
        <f>SUM('[1]ПОНТОННЫЙ Янв.'!D35:E35,'[2]ПОНТОННЫЙ Февр.'!D35:E35,'[3]ПОНТОННЫЙ Март'!D35:E35,'[4]ПОНТОННЫЙ  Апр.'!D35:E35,'[5]ПОНТОННЫЙ Май'!D35:E35,'[6]ПОНТОННЫЙ Июнь'!D35:E35,'[7]ПОНТОННЫЙ  Июль'!D35:E35,'[8]ПОНТОННЫЙ  Авг.'!D35:E35,'[9]ПОНТОННЫЙ  Сент.'!D35:E35,'[10]ПОНТОННЫЙ  Окт.'!D35:E35,'[11]ПОНТОННЫЙ  Нояб.'!D35:E35,'[12]ПОНТОННЫЙ  Дек.'!D35:E35)</f>
        <v>7</v>
      </c>
      <c r="F36" s="47"/>
      <c r="G36" s="53">
        <f>SUM('[1]ПОНТОННЫЙ Янв.'!F35:G35,'[2]ПОНТОННЫЙ Февр.'!F35:G35,'[3]ПОНТОННЫЙ Март'!F35:G35,'[4]ПОНТОННЫЙ  Апр.'!F35:G35,'[5]ПОНТОННЫЙ Май'!F35:G35,'[6]ПОНТОННЫЙ Июнь'!F35:G35,'[7]ПОНТОННЫЙ  Июль'!F35:G35,'[8]ПОНТОННЫЙ  Авг.'!F35:G35,'[9]ПОНТОННЫЙ  Сент.'!F35:G35,'[10]ПОНТОННЫЙ  Окт.'!F35:G35,'[11]ПОНТОННЫЙ  Нояб.'!F35:G35,'[12]ПОНТОННЫЙ  Дек.'!F35:G35)</f>
        <v>4</v>
      </c>
      <c r="H36" s="47"/>
      <c r="I36" s="53">
        <f>SUM('[1]ПОНТОННЫЙ Янв.'!H35:I35,'[2]ПОНТОННЫЙ Февр.'!H35:I35,'[3]ПОНТОННЫЙ Март'!H35:I35,'[4]ПОНТОННЫЙ  Апр.'!H35:I35,'[5]ПОНТОННЫЙ Май'!H35:I35,'[6]ПОНТОННЫЙ Июнь'!H35:I35,'[7]ПОНТОННЫЙ  Июль'!H35:I35,'[8]ПОНТОННЫЙ  Авг.'!H35:I35,'[9]ПОНТОННЫЙ  Сент.'!H35:I35,'[10]ПОНТОННЫЙ  Окт.'!H35:I35,'[11]ПОНТОННЫЙ  Нояб.'!H35:I35,'[12]ПОНТОННЫЙ  Дек.'!H35:I35)</f>
        <v>1</v>
      </c>
      <c r="J36" s="47"/>
      <c r="K36" s="53">
        <f>SUM('[1]ПОНТОННЫЙ Янв.'!J35:K35,'[2]ПОНТОННЫЙ Февр.'!J35:K35,'[3]ПОНТОННЫЙ Март'!J35:K35,'[4]ПОНТОННЫЙ  Апр.'!J35:K35,'[5]ПОНТОННЫЙ Май'!J35:K35,'[6]ПОНТОННЫЙ Июнь'!J35:K35,'[7]ПОНТОННЫЙ  Июль'!J35:K35,'[8]ПОНТОННЫЙ  Авг.'!J35:K35,'[9]ПОНТОННЫЙ  Сент.'!J35:K35,'[10]ПОНТОННЫЙ  Окт.'!J35:K35,'[11]ПОНТОННЫЙ  Нояб.'!J35:K35,'[12]ПОНТОННЫЙ  Дек.'!J35:K35)</f>
        <v>0</v>
      </c>
      <c r="L36" s="47"/>
      <c r="M36" s="53">
        <f>SUM('[1]ПОНТОННЫЙ Янв.'!L35:M35,'[2]ПОНТОННЫЙ Февр.'!L35:M35,'[3]ПОНТОННЫЙ Март'!L35:M35,'[4]ПОНТОННЫЙ  Апр.'!L35:M35,'[5]ПОНТОННЫЙ Май'!L35:M35,'[6]ПОНТОННЫЙ Июнь'!L35:M35,'[7]ПОНТОННЫЙ  Июль'!L35:M35,'[8]ПОНТОННЫЙ  Авг.'!L35:M35,'[9]ПОНТОННЫЙ  Сент.'!L35:M35,'[10]ПОНТОННЫЙ  Окт.'!L35:M35,'[11]ПОНТОННЫЙ  Нояб.'!L35:M35,'[12]ПОНТОННЫЙ  Дек.'!L35:M35)</f>
        <v>0</v>
      </c>
      <c r="N36" s="47"/>
      <c r="O36" s="53">
        <f>SUM('[1]ПОНТОННЫЙ Янв.'!N35:O35,'[2]ПОНТОННЫЙ Февр.'!N35:O35,'[3]ПОНТОННЫЙ Март'!N35:O35,'[4]ПОНТОННЫЙ  Апр.'!N35:O35,'[5]ПОНТОННЫЙ Май'!N35:O35,'[6]ПОНТОННЫЙ Июнь'!N35:O35,'[7]ПОНТОННЫЙ  Июль'!N35:O35,'[8]ПОНТОННЫЙ  Авг.'!N35:O35,'[9]ПОНТОННЫЙ  Сент.'!N35:O35,'[10]ПОНТОННЫЙ  Окт.'!N35:O35,'[11]ПОНТОННЫЙ  Нояб.'!N35:O35,'[12]ПОНТОННЫЙ  Дек.'!N35:O35)</f>
        <v>7</v>
      </c>
      <c r="P36" s="47"/>
      <c r="Q36" s="53">
        <f>SUM('[1]ПОНТОННЫЙ Янв.'!P35:Q35,'[2]ПОНТОННЫЙ Февр.'!P35:Q35,'[3]ПОНТОННЫЙ Март'!P35:Q35,'[4]ПОНТОННЫЙ  Апр.'!P35:Q35,'[5]ПОНТОННЫЙ Май'!P35:Q35,'[6]ПОНТОННЫЙ Июнь'!P35:Q35,'[7]ПОНТОННЫЙ  Июль'!P35:Q35,'[8]ПОНТОННЫЙ  Авг.'!P35:Q35,'[9]ПОНТОННЫЙ  Сент.'!P35:Q35,'[10]ПОНТОННЫЙ  Окт.'!P35:Q35,'[11]ПОНТОННЫЙ  Нояб.'!P35:Q35,'[12]ПОНТОННЫЙ  Дек.'!P35:Q35)</f>
        <v>4</v>
      </c>
      <c r="R36" s="47"/>
      <c r="S36" s="53">
        <f>SUM('[1]ПОНТОННЫЙ Янв.'!R35:S35,'[2]ПОНТОННЫЙ Февр.'!R35:S35,'[3]ПОНТОННЫЙ Март'!R35:S35,'[4]ПОНТОННЫЙ  Апр.'!R35:S35,'[5]ПОНТОННЫЙ Май'!R35:S35,'[6]ПОНТОННЫЙ Июнь'!R35:S35,'[7]ПОНТОННЫЙ  Июль'!R35:S35,'[8]ПОНТОННЫЙ  Авг.'!R35:S35,'[9]ПОНТОННЫЙ  Сент.'!R35:S35,'[10]ПОНТОННЫЙ  Окт.'!R35:S35,'[11]ПОНТОННЫЙ  Нояб.'!R35:S35,'[12]ПОНТОННЫЙ  Дек.'!R35:S35)</f>
        <v>16</v>
      </c>
      <c r="T36" s="47"/>
      <c r="U36" s="53">
        <f>SUM('[1]ПОНТОННЫЙ Янв.'!T35:U35,'[2]ПОНТОННЫЙ Февр.'!T35:U35,'[3]ПОНТОННЫЙ Март'!T35:U35,'[4]ПОНТОННЫЙ  Апр.'!T35:U35,'[5]ПОНТОННЫЙ Май'!T35:U35,'[6]ПОНТОННЫЙ Июнь'!T35:U35,'[7]ПОНТОННЫЙ  Июль'!T35:U35,'[8]ПОНТОННЫЙ  Авг.'!T35:U35,'[9]ПОНТОННЫЙ  Сент.'!T35:U35,'[10]ПОНТОННЫЙ  Окт.'!T35:U35,'[11]ПОНТОННЫЙ  Нояб.'!T35:U35,'[12]ПОНТОННЫЙ  Дек.'!T35:U35)</f>
        <v>1</v>
      </c>
      <c r="V36" s="47"/>
      <c r="W36" s="53">
        <f>SUM('[1]ПОНТОННЫЙ Янв.'!V35:W35,'[2]ПОНТОННЫЙ Февр.'!V35:W35,'[3]ПОНТОННЫЙ Март'!V35:W35,'[4]ПОНТОННЫЙ  Апр.'!V35:W35,'[5]ПОНТОННЫЙ Май'!V35:W35,'[6]ПОНТОННЫЙ Июнь'!V35:W35,'[7]ПОНТОННЫЙ  Июль'!V35:W35,'[8]ПОНТОННЫЙ  Авг.'!V35:W35,'[9]ПОНТОННЫЙ  Сент.'!V35:W35,'[10]ПОНТОННЫЙ  Окт.'!V35:W35,'[11]ПОНТОННЫЙ  Нояб.'!V35:W35,'[12]ПОНТОННЫЙ  Дек.'!V35:W35)</f>
        <v>0</v>
      </c>
      <c r="X36" s="47"/>
      <c r="Y36" s="53">
        <f>SUM('[1]ПОНТОННЫЙ Янв.'!X35:Y35,'[2]ПОНТОННЫЙ Февр.'!X35:Y35,'[3]ПОНТОННЫЙ Март'!X35:Y35,'[4]ПОНТОННЫЙ  Апр.'!X35:Y35,'[5]ПОНТОННЫЙ Май'!X35:Y35,'[6]ПОНТОННЫЙ Июнь'!X35:Y35,'[7]ПОНТОННЫЙ  Июль'!X35:Y35,'[8]ПОНТОННЫЙ  Авг.'!X35:Y35,'[9]ПОНТОННЫЙ  Сент.'!X35:Y35,'[10]ПОНТОННЫЙ  Окт.'!X35:Y35,'[11]ПОНТОННЫЙ  Нояб.'!X35:Y35,'[12]ПОНТОННЫЙ  Дек.'!X35:Y35)</f>
        <v>10</v>
      </c>
      <c r="Z36" s="47"/>
      <c r="AA36" s="53">
        <f>SUM('[1]ПОНТОННЫЙ Янв.'!Z35:AA35,'[2]ПОНТОННЫЙ Февр.'!Z35:AA35,'[3]ПОНТОННЫЙ Март'!Z35:AA35,'[4]ПОНТОННЫЙ  Апр.'!Z35:AA35,'[5]ПОНТОННЫЙ Май'!Z35:AA35,'[6]ПОНТОННЫЙ Июнь'!Z35:AA35,'[7]ПОНТОННЫЙ  Июль'!Z35:AA35,'[8]ПОНТОННЫЙ  Авг.'!Z35:AA35,'[9]ПОНТОННЫЙ  Сент.'!Z35:AA35,'[10]ПОНТОННЫЙ  Окт.'!Z35:AA35,'[11]ПОНТОННЫЙ  Нояб.'!Z35:AA35,'[12]ПОНТОННЫЙ  Дек.'!Z35:AA35)</f>
        <v>0</v>
      </c>
      <c r="AB36" s="47"/>
      <c r="AC36" s="53">
        <f>SUM('[1]ПОНТОННЫЙ Янв.'!AB35:AC35,'[2]ПОНТОННЫЙ Февр.'!AB35:AC35,'[3]ПОНТОННЫЙ Март'!AB35:AC35,'[4]ПОНТОННЫЙ  Апр.'!AB35:AC35,'[5]ПОНТОННЫЙ Май'!AB35:AC35,'[6]ПОНТОННЫЙ Июнь'!AB35:AC35,'[7]ПОНТОННЫЙ  Июль'!AB35:AC35,'[8]ПОНТОННЫЙ  Авг.'!AB35:AC35,'[9]ПОНТОННЫЙ  Сент.'!AB35:AC35,'[10]ПОНТОННЫЙ  Окт.'!AB35:AC35,'[11]ПОНТОННЫЙ  Нояб.'!AB35:AC35,'[12]ПОНТОННЫЙ  Дек.'!AB35:AC35)</f>
        <v>3</v>
      </c>
      <c r="AD36" s="47"/>
      <c r="AE36" s="53">
        <f>SUM('[1]ПОНТОННЫЙ Янв.'!AD35:AE35,'[2]ПОНТОННЫЙ Февр.'!AD35:AE35,'[3]ПОНТОННЫЙ Март'!AD35:AE35,'[4]ПОНТОННЫЙ  Апр.'!AD35:AE35,'[5]ПОНТОННЫЙ Май'!AD35:AE35,'[6]ПОНТОННЫЙ Июнь'!AD35:AE35,'[7]ПОНТОННЫЙ  Июль'!AD35:AE35,'[8]ПОНТОННЫЙ  Авг.'!AD35:AE35,'[9]ПОНТОННЫЙ  Сент.'!AD35:AE35,'[10]ПОНТОННЫЙ  Окт.'!AD35:AE35,'[11]ПОНТОННЫЙ  Нояб.'!AD35:AE35,'[12]ПОНТОННЫЙ  Дек.'!AD35:AE35)</f>
        <v>0</v>
      </c>
      <c r="AF36" s="47"/>
      <c r="AG36" s="53">
        <f>SUM('[1]ПОНТОННЫЙ Янв.'!AF35:AG35,'[2]ПОНТОННЫЙ Февр.'!AF35:AG35,'[3]ПОНТОННЫЙ Март'!AF35:AG35,'[4]ПОНТОННЫЙ  Апр.'!AF35:AG35,'[5]ПОНТОННЫЙ Май'!AF35:AG35,'[6]ПОНТОННЫЙ Июнь'!AF35:AG35,'[7]ПОНТОННЫЙ  Июль'!AF35:AG35,'[8]ПОНТОННЫЙ  Авг.'!AF35:AG35,'[9]ПОНТОННЫЙ  Сент.'!AF35:AG35,'[10]ПОНТОННЫЙ  Окт.'!AF35:AG35,'[11]ПОНТОННЫЙ  Нояб.'!AF35:AG35,'[12]ПОНТОННЫЙ  Дек.'!AF35:AG35)</f>
        <v>5</v>
      </c>
      <c r="AH36" s="47"/>
      <c r="AI36" s="53">
        <f>SUM('[1]ПОНТОННЫЙ Янв.'!AH35:AI35,'[2]ПОНТОННЫЙ Февр.'!AH35:AI35,'[3]ПОНТОННЫЙ Март'!AH35:AI35,'[4]ПОНТОННЫЙ  Апр.'!AH35:AI35,'[5]ПОНТОННЫЙ Май'!AH35:AI35,'[6]ПОНТОННЫЙ Июнь'!AH35:AI35,'[7]ПОНТОННЫЙ  Июль'!AH35:AI35,'[8]ПОНТОННЫЙ  Авг.'!AH35:AI35,'[9]ПОНТОННЫЙ  Сент.'!AH35:AI35,'[10]ПОНТОННЫЙ  Окт.'!AH35:AI35,'[11]ПОНТОННЫЙ  Нояб.'!AH35:AI35,'[12]ПОНТОННЫЙ  Дек.'!AH35:AI35)</f>
        <v>5</v>
      </c>
      <c r="AJ36" s="47"/>
      <c r="AK36" s="53">
        <f>SUM('[1]ПОНТОННЫЙ Янв.'!AJ35:AK35,'[2]ПОНТОННЫЙ Февр.'!AJ35:AK35,'[3]ПОНТОННЫЙ Март'!AJ35:AK35,'[4]ПОНТОННЫЙ  Апр.'!AJ35:AK35,'[5]ПОНТОННЫЙ Май'!AJ35:AK35,'[6]ПОНТОННЫЙ Июнь'!AJ35:AK35,'[7]ПОНТОННЫЙ  Июль'!AJ35:AK35,'[8]ПОНТОННЫЙ  Авг.'!AJ35:AK35,'[9]ПОНТОННЫЙ  Сент.'!AJ35:AK35,'[10]ПОНТОННЫЙ  Окт.'!AJ35:AK35,'[11]ПОНТОННЫЙ  Нояб.'!AJ35:AK35,'[12]ПОНТОННЫЙ  Дек.'!AJ35:AK35)</f>
        <v>0</v>
      </c>
      <c r="AL36" s="47"/>
      <c r="AM36" s="53">
        <f>SUM('[1]ПОНТОННЫЙ Янв.'!AL35:AM35,'[2]ПОНТОННЫЙ Февр.'!AL35:AM35,'[3]ПОНТОННЫЙ Март'!AL35:AM35,'[4]ПОНТОННЫЙ  Апр.'!AL35:AM35,'[5]ПОНТОННЫЙ Май'!AL35:AM35,'[6]ПОНТОННЫЙ Июнь'!AL35:AM35,'[7]ПОНТОННЫЙ  Июль'!AL35:AM35,'[8]ПОНТОННЫЙ  Авг.'!AL35:AM35,'[9]ПОНТОННЫЙ  Сент.'!AL35:AM35,'[10]ПОНТОННЫЙ  Окт.'!AL35:AM35,'[11]ПОНТОННЫЙ  Нояб.'!AL35:AM35,'[12]ПОНТОННЫЙ  Дек.'!AL35:AM35)</f>
        <v>1</v>
      </c>
      <c r="AN36" s="47"/>
      <c r="AO36" s="53">
        <f>SUM('[1]ПОНТОННЫЙ Янв.'!AN35:AO35,'[2]ПОНТОННЫЙ Февр.'!AN35:AO35,'[3]ПОНТОННЫЙ Март'!AN35:AO35,'[4]ПОНТОННЫЙ  Апр.'!AN35:AO35,'[5]ПОНТОННЫЙ Май'!AN35:AO35,'[6]ПОНТОННЫЙ Июнь'!AN35:AO35,'[7]ПОНТОННЫЙ  Июль'!AN35:AO35,'[8]ПОНТОННЫЙ  Авг.'!AN35:AO35,'[9]ПОНТОННЫЙ  Сент.'!AN35:AO35,'[10]ПОНТОННЫЙ  Окт.'!AN35:AO35,'[11]ПОНТОННЫЙ  Нояб.'!AN35:AO35,'[12]ПОНТОННЫЙ  Дек.'!AN35:AO35)</f>
        <v>0</v>
      </c>
      <c r="AP36" s="47"/>
      <c r="AQ36" s="53">
        <f>SUM('[1]ПОНТОННЫЙ Янв.'!AP35:AQ35,'[2]ПОНТОННЫЙ Февр.'!AP35:AQ35,'[3]ПОНТОННЫЙ Март'!AP35:AQ35,'[4]ПОНТОННЫЙ  Апр.'!AP35:AQ35,'[5]ПОНТОННЫЙ Май'!AP35:AQ35,'[6]ПОНТОННЫЙ Июнь'!AP35:AQ35,'[7]ПОНТОННЫЙ  Июль'!AP35:AQ35,'[8]ПОНТОННЫЙ  Авг.'!AP35:AQ35,'[9]ПОНТОННЫЙ  Сент.'!AP35:AQ35,'[10]ПОНТОННЫЙ  Окт.'!AP35:AQ35,'[11]ПОНТОННЫЙ  Нояб.'!AP35:AQ35,'[12]ПОНТОННЫЙ  Дек.'!AP35:AQ35)</f>
        <v>16</v>
      </c>
      <c r="AR36" s="47"/>
      <c r="AS36" s="53">
        <f>SUM('[1]ПОНТОННЫЙ Янв.'!AR35:AS35,'[2]ПОНТОННЫЙ Февр.'!AR35:AS35,'[3]ПОНТОННЫЙ Март'!AR35:AS35,'[4]ПОНТОННЫЙ  Апр.'!AR35:AS35,'[5]ПОНТОННЫЙ Май'!AR35:AS35,'[6]ПОНТОННЫЙ Июнь'!AR35:AS35,'[7]ПОНТОННЫЙ  Июль'!AR35:AS35,'[8]ПОНТОННЫЙ  Авг.'!AR35:AS35,'[9]ПОНТОННЫЙ  Сент.'!AR35:AS35,'[10]ПОНТОННЫЙ  Окт.'!AR35:AS35,'[11]ПОНТОННЫЙ  Нояб.'!AR35:AS35,'[12]ПОНТОННЫЙ  Дек.'!AR35:AS35)</f>
        <v>11</v>
      </c>
      <c r="AT36" s="47"/>
      <c r="AU36" s="53">
        <f>SUM('[1]ПОНТОННЫЙ Янв.'!AT35:AU35,'[2]ПОНТОННЫЙ Февр.'!AT35:AU35,'[3]ПОНТОННЫЙ Март'!AT35:AU35,'[4]ПОНТОННЫЙ  Апр.'!AT35:AU35,'[5]ПОНТОННЫЙ Май'!AT35:AU35,'[6]ПОНТОННЫЙ Июнь'!AT35:AU35,'[7]ПОНТОННЫЙ  Июль'!AT35:AU35,'[8]ПОНТОННЫЙ  Авг.'!AT35:AU35,'[9]ПОНТОННЫЙ  Сент.'!AT35:AU35,'[10]ПОНТОННЫЙ  Окт.'!AT35:AU35,'[11]ПОНТОННЫЙ  Нояб.'!AT35:AU35,'[12]ПОНТОННЫЙ  Дек.'!AT35:AU35)</f>
        <v>3</v>
      </c>
      <c r="AV36" s="47"/>
      <c r="AW36" s="53">
        <f>SUM('[1]ПОНТОННЫЙ Янв.'!AV35:AW35,'[2]ПОНТОННЫЙ Февр.'!AV35:AW35,'[3]ПОНТОННЫЙ Март'!AV35:AW35,'[4]ПОНТОННЫЙ  Апр.'!AV35:AW35,'[5]ПОНТОННЫЙ Май'!AV35:AW35,'[6]ПОНТОННЫЙ Июнь'!AV35:AW35,'[7]ПОНТОННЫЙ  Июль'!AV35:AW35,'[8]ПОНТОННЫЙ  Авг.'!AV35:AW35,'[9]ПОНТОННЫЙ  Сент.'!AV35:AW35,'[10]ПОНТОННЫЙ  Окт.'!AV35:AW35,'[11]ПОНТОННЫЙ  Нояб.'!AV35:AW35,'[12]ПОНТОННЫЙ  Дек.'!AV35:AW35)</f>
        <v>4</v>
      </c>
      <c r="AX36" s="47"/>
      <c r="AY36" s="53">
        <f>SUM('[1]ПОНТОННЫЙ Янв.'!AX35:AY35,'[2]ПОНТОННЫЙ Февр.'!AX35:AY35,'[3]ПОНТОННЫЙ Март'!AX35:AY35,'[4]ПОНТОННЫЙ  Апр.'!AX35:AY35,'[5]ПОНТОННЫЙ Май'!AX35:AY35,'[6]ПОНТОННЫЙ Июнь'!AX35:AY35,'[7]ПОНТОННЫЙ  Июль'!AX35:AY35,'[8]ПОНТОННЫЙ  Авг.'!AX35:AY35,'[9]ПОНТОННЫЙ  Сент.'!AX35:AY35,'[10]ПОНТОННЫЙ  Окт.'!AX35:AY35,'[11]ПОНТОННЫЙ  Нояб.'!AX35:AY35,'[12]ПОНТОННЫЙ  Дек.'!AX35:AY35)</f>
        <v>4</v>
      </c>
      <c r="AZ36" s="47"/>
      <c r="BA36" s="53">
        <f>SUM('[1]ПОНТОННЫЙ Янв.'!AZ35:BA35,'[2]ПОНТОННЫЙ Февр.'!AZ35:BA35,'[3]ПОНТОННЫЙ Март'!AZ35:BA35,'[4]ПОНТОННЫЙ  Апр.'!AZ35:BA35,'[5]ПОНТОННЫЙ Май'!AZ35:BA35,'[6]ПОНТОННЫЙ Июнь'!AZ35:BA35,'[7]ПОНТОННЫЙ  Июль'!AZ35:BA35,'[8]ПОНТОННЫЙ  Авг.'!AZ35:BA35,'[9]ПОНТОННЫЙ  Сент.'!AZ35:BA35,'[10]ПОНТОННЫЙ  Окт.'!AZ35:BA35,'[11]ПОНТОННЫЙ  Нояб.'!AZ35:BA35,'[12]ПОНТОННЫЙ  Дек.'!AZ35:BA35)</f>
        <v>0</v>
      </c>
      <c r="BB36" s="47"/>
      <c r="BC36" s="53">
        <f>SUM('[1]ПОНТОННЫЙ Янв.'!BB35:BC35,'[2]ПОНТОННЫЙ Февр.'!BB35:BC35,'[3]ПОНТОННЫЙ Март'!BB35:BC35,'[4]ПОНТОННЫЙ  Апр.'!BB35:BC35,'[5]ПОНТОННЫЙ Май'!BB35:BC35,'[6]ПОНТОННЫЙ Июнь'!BB35:BC35,'[7]ПОНТОННЫЙ  Июль'!BB35:BC35,'[8]ПОНТОННЫЙ  Авг.'!BB35:BC35,'[9]ПОНТОННЫЙ  Сент.'!BB35:BC35,'[10]ПОНТОННЫЙ  Окт.'!BB35:BC35,'[11]ПОНТОННЫЙ  Нояб.'!BB35:BC35,'[12]ПОНТОННЫЙ  Дек.'!BB35:BC35)</f>
        <v>2</v>
      </c>
      <c r="BD36" s="47"/>
      <c r="BE36" s="53">
        <f>SUM('[1]ПОНТОННЫЙ Янв.'!BD35:BE35,'[2]ПОНТОННЫЙ Февр.'!BD35:BE35,'[3]ПОНТОННЫЙ Март'!BD35:BE35,'[4]ПОНТОННЫЙ  Апр.'!BD35:BE35,'[5]ПОНТОННЫЙ Май'!BD35:BE35,'[6]ПОНТОННЫЙ Июнь'!BD35:BE35,'[7]ПОНТОННЫЙ  Июль'!BD35:BE35,'[8]ПОНТОННЫЙ  Авг.'!BD35:BE35,'[9]ПОНТОННЫЙ  Сент.'!BD35:BE35,'[10]ПОНТОННЫЙ  Окт.'!BD35:BE35,'[11]ПОНТОННЫЙ  Нояб.'!BD35:BE35,'[12]ПОНТОННЫЙ  Дек.'!BD35:BE35)</f>
        <v>0</v>
      </c>
      <c r="BF36" s="47"/>
      <c r="BG36" s="53">
        <f>SUM('[1]ПОНТОННЫЙ Янв.'!BF35:BG35,'[2]ПОНТОННЫЙ Февр.'!BF35:BG35,'[3]ПОНТОННЫЙ Март'!BF35:BG35,'[4]ПОНТОННЫЙ  Апр.'!BF35:BG35,'[5]ПОНТОННЫЙ Май'!BF35:BG35,'[6]ПОНТОННЫЙ Июнь'!BF35:BG35,'[7]ПОНТОННЫЙ  Июль'!BF35:BG35,'[8]ПОНТОННЫЙ  Авг.'!BF35:BG35,'[9]ПОНТОННЫЙ  Сент.'!BF35:BG35,'[10]ПОНТОННЫЙ  Окт.'!BF35:BG35,'[11]ПОНТОННЫЙ  Нояб.'!BF35:BG35,'[12]ПОНТОННЫЙ  Дек.'!BF35:BG35)</f>
        <v>0</v>
      </c>
      <c r="BH36" s="47"/>
      <c r="BI36" s="53">
        <f>SUM('[1]ПОНТОННЫЙ Янв.'!BH35:BI35,'[2]ПОНТОННЫЙ Февр.'!BH35:BI35,'[3]ПОНТОННЫЙ Март'!BH35:BI35,'[4]ПОНТОННЫЙ  Апр.'!BH35:BI35,'[5]ПОНТОННЫЙ Май'!BH35:BI35,'[6]ПОНТОННЫЙ Июнь'!BH35:BI35,'[7]ПОНТОННЫЙ  Июль'!BH35:BI35,'[8]ПОНТОННЫЙ  Авг.'!BH35:BI35,'[9]ПОНТОННЫЙ  Сент.'!BH35:BI35,'[10]ПОНТОННЫЙ  Окт.'!BH35:BI35,'[11]ПОНТОННЫЙ  Нояб.'!BH35:BI35,'[12]ПОНТОННЫЙ  Дек.'!BH35:BI35)</f>
        <v>3</v>
      </c>
      <c r="BJ36" s="47"/>
      <c r="BK36" s="53">
        <f>SUM('[1]ПОНТОННЫЙ Янв.'!BJ35:BK35,'[2]ПОНТОННЫЙ Февр.'!BJ35:BK35,'[3]ПОНТОННЫЙ Март'!BJ35:BK35,'[4]ПОНТОННЫЙ  Апр.'!BJ35:BK35,'[5]ПОНТОННЫЙ Май'!BJ35:BK35,'[6]ПОНТОННЫЙ Июнь'!BJ35:BK35,'[7]ПОНТОННЫЙ  Июль'!BJ35:BK35,'[8]ПОНТОННЫЙ  Авг.'!BJ35:BK35,'[9]ПОНТОННЫЙ  Сент.'!BJ35:BK35,'[10]ПОНТОННЫЙ  Окт.'!BJ35:BK35,'[11]ПОНТОННЫЙ  Нояб.'!BJ35:BK35,'[12]ПОНТОННЫЙ  Дек.'!BJ35:BK35)</f>
        <v>9</v>
      </c>
      <c r="BL36" s="47"/>
      <c r="BM36" s="53">
        <f>SUM('[1]ПОНТОННЫЙ Янв.'!BL35:BM35,'[2]ПОНТОННЫЙ Февр.'!BL35:BM35,'[3]ПОНТОННЫЙ Март'!BL35:BM35,'[4]ПОНТОННЫЙ  Апр.'!BL35:BM35,'[5]ПОНТОННЫЙ Май'!BL35:BM35,'[6]ПОНТОННЫЙ Июнь'!BL35:BM35,'[7]ПОНТОННЫЙ  Июль'!BL35:BM35,'[8]ПОНТОННЫЙ  Авг.'!BL35:BM35,'[9]ПОНТОННЫЙ  Сент.'!BL35:BM35,'[10]ПОНТОННЫЙ  Окт.'!BL35:BM35,'[11]ПОНТОННЫЙ  Нояб.'!BL35:BM35,'[12]ПОНТОННЫЙ  Дек.'!BL35:BM35)</f>
        <v>13</v>
      </c>
      <c r="BN36" s="47"/>
      <c r="BO36" s="53">
        <f>SUM('[1]ПОНТОННЫЙ Янв.'!BN35:BO35,'[2]ПОНТОННЫЙ Февр.'!BN35:BO35,'[3]ПОНТОННЫЙ Март'!BN35:BO35,'[4]ПОНТОННЫЙ  Апр.'!BN35:BO35,'[5]ПОНТОННЫЙ Май'!BN35:BO35,'[6]ПОНТОННЫЙ Июнь'!BN35:BO35,'[7]ПОНТОННЫЙ  Июль'!BN35:BO35,'[8]ПОНТОННЫЙ  Авг.'!BN35:BO35,'[9]ПОНТОННЫЙ  Сент.'!BN35:BO35,'[10]ПОНТОННЫЙ  Окт.'!BN35:BO35,'[11]ПОНТОННЫЙ  Нояб.'!BN35:BO35,'[12]ПОНТОННЫЙ  Дек.'!BN35:BO35)</f>
        <v>0</v>
      </c>
      <c r="BP36" s="47"/>
      <c r="BQ36" s="53">
        <f>SUM('[1]ПОНТОННЫЙ Янв.'!BP35:BQ35,'[2]ПОНТОННЫЙ Февр.'!BP35:BQ35,'[3]ПОНТОННЫЙ Март'!BP35:BQ35,'[4]ПОНТОННЫЙ  Апр.'!BP35:BQ35,'[5]ПОНТОННЫЙ Май'!BP35:BQ35,'[6]ПОНТОННЫЙ Июнь'!BP35:BQ35,'[7]ПОНТОННЫЙ  Июль'!BP35:BQ35,'[8]ПОНТОННЫЙ  Авг.'!BP35:BQ35,'[9]ПОНТОННЫЙ  Сент.'!BP35:BQ35,'[10]ПОНТОННЫЙ  Окт.'!BP35:BQ35,'[11]ПОНТОННЫЙ  Нояб.'!BP35:BQ35,'[12]ПОНТОННЫЙ  Дек.'!BP35:BQ35)</f>
        <v>0</v>
      </c>
      <c r="BR36" s="47"/>
      <c r="BS36" s="53">
        <f>SUM('[1]ПОНТОННЫЙ Янв.'!BR35:BS35,'[2]ПОНТОННЫЙ Февр.'!BR35:BS35,'[3]ПОНТОННЫЙ Март'!BR35:BS35,'[4]ПОНТОННЫЙ  Апр.'!BR35:BS35,'[5]ПОНТОННЫЙ Май'!BR35:BS35,'[6]ПОНТОННЫЙ Июнь'!BR35:BS35,'[7]ПОНТОННЫЙ  Июль'!BR35:BS35,'[8]ПОНТОННЫЙ  Авг.'!BR35:BS35,'[9]ПОНТОННЫЙ  Сент.'!BR35:BS35,'[10]ПОНТОННЫЙ  Окт.'!BR35:BS35,'[11]ПОНТОННЫЙ  Нояб.'!BR35:BS35,'[12]ПОНТОННЫЙ  Дек.'!BR35:BS35)</f>
        <v>1</v>
      </c>
      <c r="BT36" s="47"/>
      <c r="BU36" s="53">
        <f>SUM('[1]ПОНТОННЫЙ Янв.'!BT35:BU35,'[2]ПОНТОННЫЙ Февр.'!BT35:BU35,'[3]ПОНТОННЫЙ Март'!BT35:BU35,'[4]ПОНТОННЫЙ  Апр.'!BT35:BU35,'[5]ПОНТОННЫЙ Май'!BT35:BU35,'[6]ПОНТОННЫЙ Июнь'!BT35:BU35,'[7]ПОНТОННЫЙ  Июль'!BT35:BU35,'[8]ПОНТОННЫЙ  Авг.'!BT35:BU35,'[9]ПОНТОННЫЙ  Сент.'!BT35:BU35,'[10]ПОНТОННЫЙ  Окт.'!BT35:BU35,'[11]ПОНТОННЫЙ  Нояб.'!BT35:BU35,'[12]ПОНТОННЫЙ  Дек.'!BT35:BU35)</f>
        <v>6</v>
      </c>
      <c r="BV36" s="47"/>
      <c r="BW36" s="53">
        <f>SUM('[1]ПОНТОННЫЙ Янв.'!BV35:BW35,'[2]ПОНТОННЫЙ Февр.'!BV35:BW35,'[3]ПОНТОННЫЙ Март'!BV35:BW35,'[4]ПОНТОННЫЙ  Апр.'!BV35:BW35,'[5]ПОНТОННЫЙ Май'!BV35:BW35,'[6]ПОНТОННЫЙ Июнь'!BV35:BW35,'[7]ПОНТОННЫЙ  Июль'!BV35:BW35,'[8]ПОНТОННЫЙ  Авг.'!BV35:BW35,'[9]ПОНТОННЫЙ  Сент.'!BV35:BW35,'[10]ПОНТОННЫЙ  Окт.'!BV35:BW35,'[11]ПОНТОННЫЙ  Нояб.'!BV35:BW35,'[12]ПОНТОННЫЙ  Дек.'!BV35:BW35)</f>
        <v>7</v>
      </c>
      <c r="BX36" s="47"/>
      <c r="BY36" s="53">
        <f>SUM('[1]ПОНТОННЫЙ Янв.'!BX35:BY35,'[2]ПОНТОННЫЙ Февр.'!BX35:BY35,'[3]ПОНТОННЫЙ Март'!BX35:BY35,'[4]ПОНТОННЫЙ  Апр.'!BX35:BY35,'[5]ПОНТОННЫЙ Май'!BX35:BY35,'[6]ПОНТОННЫЙ Июнь'!BX35:BY35,'[7]ПОНТОННЫЙ  Июль'!BX35:BY35,'[8]ПОНТОННЫЙ  Авг.'!BX35:BY35,'[9]ПОНТОННЫЙ  Сент.'!BX35:BY35,'[10]ПОНТОННЫЙ  Окт.'!BX35:BY35,'[11]ПОНТОННЫЙ  Нояб.'!BX35:BY35,'[12]ПОНТОННЫЙ  Дек.'!BX35:BY35)</f>
        <v>0</v>
      </c>
      <c r="BZ36" s="47"/>
      <c r="CA36" s="53">
        <f>SUM('[1]ПОНТОННЫЙ Янв.'!BZ35:CA35,'[2]ПОНТОННЫЙ Февр.'!BZ35:CA35,'[3]ПОНТОННЫЙ Март'!BZ35:CA35,'[4]ПОНТОННЫЙ  Апр.'!BZ35:CA35,'[5]ПОНТОННЫЙ Май'!BZ35:CA35,'[6]ПОНТОННЫЙ Июнь'!BZ35:CA35,'[7]ПОНТОННЫЙ  Июль'!BZ35:CA35,'[8]ПОНТОННЫЙ  Авг.'!BZ35:CA35,'[9]ПОНТОННЫЙ  Сент.'!BZ35:CA35,'[10]ПОНТОННЫЙ  Окт.'!BZ35:CA35,'[11]ПОНТОННЫЙ  Нояб.'!BZ35:CA35,'[12]ПОНТОННЫЙ  Дек.'!BZ35:CA35)</f>
        <v>0</v>
      </c>
      <c r="CB36" s="47"/>
      <c r="CC36" s="53">
        <f>SUM('[1]ПОНТОННЫЙ Янв.'!CB35:CC35,'[2]ПОНТОННЫЙ Февр.'!CB35:CC35,'[3]ПОНТОННЫЙ Март'!CB35:CC35,'[4]ПОНТОННЫЙ  Апр.'!CB35:CC35,'[5]ПОНТОННЫЙ Май'!CB35:CC35,'[6]ПОНТОННЫЙ Июнь'!CB35:CC35,'[7]ПОНТОННЫЙ  Июль'!CB35:CC35,'[8]ПОНТОННЫЙ  Авг.'!CB35:CC35,'[9]ПОНТОННЫЙ  Сент.'!CB35:CC35,'[10]ПОНТОННЫЙ  Окт.'!CB35:CC35,'[11]ПОНТОННЫЙ  Нояб.'!CB35:CC35,'[12]ПОНТОННЫЙ  Дек.'!CB35:CC35)</f>
        <v>16</v>
      </c>
      <c r="CD36" s="47"/>
      <c r="CE36" s="53">
        <f>SUM('[1]ПОНТОННЫЙ Янв.'!CD35:CE35,'[2]ПОНТОННЫЙ Февр.'!CD35:CE35,'[3]ПОНТОННЫЙ Март'!CD35:CE35,'[4]ПОНТОННЫЙ  Апр.'!CD35:CE35,'[5]ПОНТОННЫЙ Май'!CD35:CE35,'[6]ПОНТОННЫЙ Июнь'!CD35:CE35,'[7]ПОНТОННЫЙ  Июль'!CD35:CE35,'[8]ПОНТОННЫЙ  Авг.'!CD35:CE35,'[9]ПОНТОННЫЙ  Сент.'!CD35:CE35,'[10]ПОНТОННЫЙ  Окт.'!CD35:CE35,'[11]ПОНТОННЫЙ  Нояб.'!CD35:CE35,'[12]ПОНТОННЫЙ  Дек.'!CD35:CE35)</f>
        <v>24</v>
      </c>
      <c r="CF36" s="47"/>
      <c r="CG36" s="53">
        <f>SUM('[1]ПОНТОННЫЙ Янв.'!CF35:CG35,'[2]ПОНТОННЫЙ Февр.'!CF35:CG35,'[3]ПОНТОННЫЙ Март'!CF35:CG35,'[4]ПОНТОННЫЙ  Апр.'!CF35:CG35,'[5]ПОНТОННЫЙ Май'!CF35:CG35,'[6]ПОНТОННЫЙ Июнь'!CF35:CG35,'[7]ПОНТОННЫЙ  Июль'!CF35:CG35,'[8]ПОНТОННЫЙ  Авг.'!CF35:CG35,'[9]ПОНТОННЫЙ  Сент.'!CF35:CG35,'[10]ПОНТОННЫЙ  Окт.'!CF35:CG35,'[11]ПОНТОННЫЙ  Нояб.'!CF35:CG35,'[12]ПОНТОННЫЙ  Дек.'!CF35:CG35)</f>
        <v>17</v>
      </c>
      <c r="CH36" s="47"/>
      <c r="CI36" s="53">
        <f>SUM('[1]ПОНТОННЫЙ Янв.'!CH35:CI35,'[2]ПОНТОННЫЙ Февр.'!CH35:CI35,'[3]ПОНТОННЫЙ Март'!CH35:CI35,'[4]ПОНТОННЫЙ  Апр.'!CH35:CI35,'[5]ПОНТОННЫЙ Май'!CH35:CI35,'[6]ПОНТОННЫЙ Июнь'!CH35:CI35,'[7]ПОНТОННЫЙ  Июль'!CH35:CI35,'[8]ПОНТОННЫЙ  Авг.'!CH35:CI35,'[9]ПОНТОННЫЙ  Сент.'!CH35:CI35,'[10]ПОНТОННЫЙ  Окт.'!CH35:CI35,'[11]ПОНТОННЫЙ  Нояб.'!CH35:CI35,'[12]ПОНТОННЫЙ  Дек.'!CH35:CI35)</f>
        <v>5</v>
      </c>
      <c r="CJ36" s="47"/>
      <c r="CK36" s="53">
        <f>SUM('[1]ПОНТОННЫЙ Янв.'!CJ35:CK35,'[2]ПОНТОННЫЙ Февр.'!CJ35:CK35,'[3]ПОНТОННЫЙ Март'!CJ35:CK35,'[4]ПОНТОННЫЙ  Апр.'!CJ35:CK35,'[5]ПОНТОННЫЙ Май'!CJ35:CK35,'[6]ПОНТОННЫЙ Июнь'!CJ35:CK35,'[7]ПОНТОННЫЙ  Июль'!CJ35:CK35,'[8]ПОНТОННЫЙ  Авг.'!CJ35:CK35,'[9]ПОНТОННЫЙ  Сент.'!CJ35:CK35,'[10]ПОНТОННЫЙ  Окт.'!CJ35:CK35,'[11]ПОНТОННЫЙ  Нояб.'!CJ35:CK35,'[12]ПОНТОННЫЙ  Дек.'!CJ35:CK35)</f>
        <v>6</v>
      </c>
      <c r="CL36" s="47"/>
      <c r="CM36" s="53">
        <f>SUM('[1]ПОНТОННЫЙ Янв.'!CL35:CM35,'[2]ПОНТОННЫЙ Февр.'!CL35:CM35,'[3]ПОНТОННЫЙ Март'!CL35:CM35,'[4]ПОНТОННЫЙ  Апр.'!CL35:CM35,'[5]ПОНТОННЫЙ Май'!CL35:CM35,'[6]ПОНТОННЫЙ Июнь'!CL35:CM35,'[7]ПОНТОННЫЙ  Июль'!CL35:CM35,'[8]ПОНТОННЫЙ  Авг.'!CL35:CM35,'[9]ПОНТОННЫЙ  Сент.'!CL35:CM35,'[10]ПОНТОННЫЙ  Окт.'!CL35:CM35,'[11]ПОНТОННЫЙ  Нояб.'!CL35:CM35,'[12]ПОНТОННЫЙ  Дек.'!CL35:CM35)</f>
        <v>5</v>
      </c>
      <c r="CN36" s="47"/>
      <c r="CO36" s="53">
        <f>SUM('[1]ПОНТОННЫЙ Янв.'!CN35:CO35,'[2]ПОНТОННЫЙ Февр.'!CN35:CO35,'[3]ПОНТОННЫЙ Март'!CN35:CO35,'[4]ПОНТОННЫЙ  Апр.'!CN35:CO35,'[5]ПОНТОННЫЙ Май'!CN35:CO35,'[6]ПОНТОННЫЙ Июнь'!CN35:CO35,'[7]ПОНТОННЫЙ  Июль'!CN35:CO35,'[8]ПОНТОННЫЙ  Авг.'!CN35:CO35,'[9]ПОНТОННЫЙ  Сент.'!CN35:CO35,'[10]ПОНТОННЫЙ  Окт.'!CN35:CO35,'[11]ПОНТОННЫЙ  Нояб.'!CN35:CO35,'[12]ПОНТОННЫЙ  Дек.'!CN35:CO35)</f>
        <v>0</v>
      </c>
      <c r="CQ36" s="93"/>
    </row>
    <row r="37" spans="1:95" ht="15.95" customHeight="1" x14ac:dyDescent="0.25">
      <c r="A37" s="198"/>
      <c r="B37" s="233"/>
      <c r="C37" s="22" t="s">
        <v>5</v>
      </c>
      <c r="D37" s="47"/>
      <c r="E37" s="53">
        <f>SUM('[1]ПОНТОННЫЙ Янв.'!D36:E36,'[2]ПОНТОННЫЙ Февр.'!D36:E36,'[3]ПОНТОННЫЙ Март'!D36:E36,'[4]ПОНТОННЫЙ  Апр.'!D36:E36,'[5]ПОНТОННЫЙ Май'!D36:E36,'[6]ПОНТОННЫЙ Июнь'!D36:E36,'[7]ПОНТОННЫЙ  Июль'!D36:E36,'[8]ПОНТОННЫЙ  Авг.'!D36:E36,'[9]ПОНТОННЫЙ  Сент.'!D36:E36,'[10]ПОНТОННЫЙ  Окт.'!D36:E36,'[11]ПОНТОННЫЙ  Нояб.'!D36:E36,'[12]ПОНТОННЫЙ  Дек.'!D36:E36)</f>
        <v>5.4280000000000008</v>
      </c>
      <c r="F37" s="47"/>
      <c r="G37" s="53">
        <f>SUM('[1]ПОНТОННЫЙ Янв.'!F36:G36,'[2]ПОНТОННЫЙ Февр.'!F36:G36,'[3]ПОНТОННЫЙ Март'!F36:G36,'[4]ПОНТОННЫЙ  Апр.'!F36:G36,'[5]ПОНТОННЫЙ Май'!F36:G36,'[6]ПОНТОННЫЙ Июнь'!F36:G36,'[7]ПОНТОННЫЙ  Июль'!F36:G36,'[8]ПОНТОННЫЙ  Авг.'!F36:G36,'[9]ПОНТОННЫЙ  Сент.'!F36:G36,'[10]ПОНТОННЫЙ  Окт.'!F36:G36,'[11]ПОНТОННЫЙ  Нояб.'!F36:G36,'[12]ПОНТОННЫЙ  Дек.'!F36:G36)</f>
        <v>1.968</v>
      </c>
      <c r="H37" s="47"/>
      <c r="I37" s="53">
        <f>SUM('[1]ПОНТОННЫЙ Янв.'!H36:I36,'[2]ПОНТОННЫЙ Февр.'!H36:I36,'[3]ПОНТОННЫЙ Март'!H36:I36,'[4]ПОНТОННЫЙ  Апр.'!H36:I36,'[5]ПОНТОННЫЙ Май'!H36:I36,'[6]ПОНТОННЫЙ Июнь'!H36:I36,'[7]ПОНТОННЫЙ  Июль'!H36:I36,'[8]ПОНТОННЫЙ  Авг.'!H36:I36,'[9]ПОНТОННЫЙ  Сент.'!H36:I36,'[10]ПОНТОННЫЙ  Окт.'!H36:I36,'[11]ПОНТОННЫЙ  Нояб.'!H36:I36,'[12]ПОНТОННЫЙ  Дек.'!H36:I36)</f>
        <v>0.42</v>
      </c>
      <c r="J37" s="47"/>
      <c r="K37" s="53">
        <f>SUM('[1]ПОНТОННЫЙ Янв.'!J36:K36,'[2]ПОНТОННЫЙ Февр.'!J36:K36,'[3]ПОНТОННЫЙ Март'!J36:K36,'[4]ПОНТОННЫЙ  Апр.'!J36:K36,'[5]ПОНТОННЫЙ Май'!J36:K36,'[6]ПОНТОННЫЙ Июнь'!J36:K36,'[7]ПОНТОННЫЙ  Июль'!J36:K36,'[8]ПОНТОННЫЙ  Авг.'!J36:K36,'[9]ПОНТОННЫЙ  Сент.'!J36:K36,'[10]ПОНТОННЫЙ  Окт.'!J36:K36,'[11]ПОНТОННЫЙ  Нояб.'!J36:K36,'[12]ПОНТОННЫЙ  Дек.'!J36:K36)</f>
        <v>0</v>
      </c>
      <c r="L37" s="47"/>
      <c r="M37" s="53">
        <f>SUM('[1]ПОНТОННЫЙ Янв.'!L36:M36,'[2]ПОНТОННЫЙ Февр.'!L36:M36,'[3]ПОНТОННЫЙ Март'!L36:M36,'[4]ПОНТОННЫЙ  Апр.'!L36:M36,'[5]ПОНТОННЫЙ Май'!L36:M36,'[6]ПОНТОННЫЙ Июнь'!L36:M36,'[7]ПОНТОННЫЙ  Июль'!L36:M36,'[8]ПОНТОННЫЙ  Авг.'!L36:M36,'[9]ПОНТОННЫЙ  Сент.'!L36:M36,'[10]ПОНТОННЫЙ  Окт.'!L36:M36,'[11]ПОНТОННЫЙ  Нояб.'!L36:M36,'[12]ПОНТОННЫЙ  Дек.'!L36:M36)</f>
        <v>0</v>
      </c>
      <c r="N37" s="47"/>
      <c r="O37" s="53">
        <f>SUM('[1]ПОНТОННЫЙ Янв.'!N36:O36,'[2]ПОНТОННЫЙ Февр.'!N36:O36,'[3]ПОНТОННЫЙ Март'!N36:O36,'[4]ПОНТОННЫЙ  Апр.'!N36:O36,'[5]ПОНТОННЫЙ Май'!N36:O36,'[6]ПОНТОННЫЙ Июнь'!N36:O36,'[7]ПОНТОННЫЙ  Июль'!N36:O36,'[8]ПОНТОННЫЙ  Авг.'!N36:O36,'[9]ПОНТОННЫЙ  Сент.'!N36:O36,'[10]ПОНТОННЫЙ  Окт.'!N36:O36,'[11]ПОНТОННЫЙ  Нояб.'!N36:O36,'[12]ПОНТОННЫЙ  Дек.'!N36:O36)</f>
        <v>3.2480000000000002</v>
      </c>
      <c r="P37" s="47"/>
      <c r="Q37" s="53">
        <f>SUM('[1]ПОНТОННЫЙ Янв.'!P36:Q36,'[2]ПОНТОННЫЙ Февр.'!P36:Q36,'[3]ПОНТОННЫЙ Март'!P36:Q36,'[4]ПОНТОННЫЙ  Апр.'!P36:Q36,'[5]ПОНТОННЫЙ Май'!P36:Q36,'[6]ПОНТОННЫЙ Июнь'!P36:Q36,'[7]ПОНТОННЫЙ  Июль'!P36:Q36,'[8]ПОНТОННЫЙ  Авг.'!P36:Q36,'[9]ПОНТОННЫЙ  Сент.'!P36:Q36,'[10]ПОНТОННЫЙ  Окт.'!P36:Q36,'[11]ПОНТОННЫЙ  Нояб.'!P36:Q36,'[12]ПОНТОННЫЙ  Дек.'!P36:Q36)</f>
        <v>1.68</v>
      </c>
      <c r="R37" s="47"/>
      <c r="S37" s="53">
        <f>SUM('[1]ПОНТОННЫЙ Янв.'!R36:S36,'[2]ПОНТОННЫЙ Февр.'!R36:S36,'[3]ПОНТОННЫЙ Март'!R36:S36,'[4]ПОНТОННЫЙ  Апр.'!R36:S36,'[5]ПОНТОННЫЙ Май'!R36:S36,'[6]ПОНТОННЫЙ Июнь'!R36:S36,'[7]ПОНТОННЫЙ  Июль'!R36:S36,'[8]ПОНТОННЫЙ  Авг.'!R36:S36,'[9]ПОНТОННЫЙ  Сент.'!R36:S36,'[10]ПОНТОННЫЙ  Окт.'!R36:S36,'[11]ПОНТОННЫЙ  Нояб.'!R36:S36,'[12]ПОНТОННЫЙ  Дек.'!R36:S36)</f>
        <v>6.1069999999999993</v>
      </c>
      <c r="T37" s="47"/>
      <c r="U37" s="53">
        <f>SUM('[1]ПОНТОННЫЙ Янв.'!T36:U36,'[2]ПОНТОННЫЙ Февр.'!T36:U36,'[3]ПОНТОННЫЙ Март'!T36:U36,'[4]ПОНТОННЫЙ  Апр.'!T36:U36,'[5]ПОНТОННЫЙ Май'!T36:U36,'[6]ПОНТОННЫЙ Июнь'!T36:U36,'[7]ПОНТОННЫЙ  Июль'!T36:U36,'[8]ПОНТОННЫЙ  Авг.'!T36:U36,'[9]ПОНТОННЫЙ  Сент.'!T36:U36,'[10]ПОНТОННЫЙ  Окт.'!T36:U36,'[11]ПОНТОННЫЙ  Нояб.'!T36:U36,'[12]ПОНТОННЫЙ  Дек.'!T36:U36)</f>
        <v>0.247</v>
      </c>
      <c r="V37" s="47"/>
      <c r="W37" s="53">
        <f>SUM('[1]ПОНТОННЫЙ Янв.'!V36:W36,'[2]ПОНТОННЫЙ Февр.'!V36:W36,'[3]ПОНТОННЫЙ Март'!V36:W36,'[4]ПОНТОННЫЙ  Апр.'!V36:W36,'[5]ПОНТОННЫЙ Май'!V36:W36,'[6]ПОНТОННЫЙ Июнь'!V36:W36,'[7]ПОНТОННЫЙ  Июль'!V36:W36,'[8]ПОНТОННЫЙ  Авг.'!V36:W36,'[9]ПОНТОННЫЙ  Сент.'!V36:W36,'[10]ПОНТОННЫЙ  Окт.'!V36:W36,'[11]ПОНТОННЫЙ  Нояб.'!V36:W36,'[12]ПОНТОННЫЙ  Дек.'!V36:W36)</f>
        <v>0</v>
      </c>
      <c r="X37" s="47"/>
      <c r="Y37" s="53">
        <f>SUM('[1]ПОНТОННЫЙ Янв.'!X36:Y36,'[2]ПОНТОННЫЙ Февр.'!X36:Y36,'[3]ПОНТОННЫЙ Март'!X36:Y36,'[4]ПОНТОННЫЙ  Апр.'!X36:Y36,'[5]ПОНТОННЫЙ Май'!X36:Y36,'[6]ПОНТОННЫЙ Июнь'!X36:Y36,'[7]ПОНТОННЫЙ  Июль'!X36:Y36,'[8]ПОНТОННЫЙ  Авг.'!X36:Y36,'[9]ПОНТОННЫЙ  Сент.'!X36:Y36,'[10]ПОНТОННЫЙ  Окт.'!X36:Y36,'[11]ПОНТОННЫЙ  Нояб.'!X36:Y36,'[12]ПОНТОННЫЙ  Дек.'!X36:Y36)</f>
        <v>5.1159999999999997</v>
      </c>
      <c r="Z37" s="47"/>
      <c r="AA37" s="53">
        <f>SUM('[1]ПОНТОННЫЙ Янв.'!Z36:AA36,'[2]ПОНТОННЫЙ Февр.'!Z36:AA36,'[3]ПОНТОННЫЙ Март'!Z36:AA36,'[4]ПОНТОННЫЙ  Апр.'!Z36:AA36,'[5]ПОНТОННЫЙ Май'!Z36:AA36,'[6]ПОНТОННЫЙ Июнь'!Z36:AA36,'[7]ПОНТОННЫЙ  Июль'!Z36:AA36,'[8]ПОНТОННЫЙ  Авг.'!Z36:AA36,'[9]ПОНТОННЫЙ  Сент.'!Z36:AA36,'[10]ПОНТОННЫЙ  Окт.'!Z36:AA36,'[11]ПОНТОННЫЙ  Нояб.'!Z36:AA36,'[12]ПОНТОННЫЙ  Дек.'!Z36:AA36)</f>
        <v>0</v>
      </c>
      <c r="AB37" s="47"/>
      <c r="AC37" s="53">
        <f>SUM('[1]ПОНТОННЫЙ Янв.'!AB36:AC36,'[2]ПОНТОННЫЙ Февр.'!AB36:AC36,'[3]ПОНТОННЫЙ Март'!AB36:AC36,'[4]ПОНТОННЫЙ  Апр.'!AB36:AC36,'[5]ПОНТОННЫЙ Май'!AB36:AC36,'[6]ПОНТОННЫЙ Июнь'!AB36:AC36,'[7]ПОНТОННЫЙ  Июль'!AB36:AC36,'[8]ПОНТОННЫЙ  Авг.'!AB36:AC36,'[9]ПОНТОННЫЙ  Сент.'!AB36:AC36,'[10]ПОНТОННЫЙ  Окт.'!AB36:AC36,'[11]ПОНТОННЫЙ  Нояб.'!AB36:AC36,'[12]ПОНТОННЫЙ  Дек.'!AB36:AC36)</f>
        <v>1.736</v>
      </c>
      <c r="AD37" s="47"/>
      <c r="AE37" s="53">
        <f>SUM('[1]ПОНТОННЫЙ Янв.'!AD36:AE36,'[2]ПОНТОННЫЙ Февр.'!AD36:AE36,'[3]ПОНТОННЫЙ Март'!AD36:AE36,'[4]ПОНТОННЫЙ  Апр.'!AD36:AE36,'[5]ПОНТОННЫЙ Май'!AD36:AE36,'[6]ПОНТОННЫЙ Июнь'!AD36:AE36,'[7]ПОНТОННЫЙ  Июль'!AD36:AE36,'[8]ПОНТОННЫЙ  Авг.'!AD36:AE36,'[9]ПОНТОННЫЙ  Сент.'!AD36:AE36,'[10]ПОНТОННЫЙ  Окт.'!AD36:AE36,'[11]ПОНТОННЫЙ  Нояб.'!AD36:AE36,'[12]ПОНТОННЫЙ  Дек.'!AD36:AE36)</f>
        <v>0</v>
      </c>
      <c r="AF37" s="47"/>
      <c r="AG37" s="53">
        <f>SUM('[1]ПОНТОННЫЙ Янв.'!AF36:AG36,'[2]ПОНТОННЫЙ Февр.'!AF36:AG36,'[3]ПОНТОННЫЙ Март'!AF36:AG36,'[4]ПОНТОННЫЙ  Апр.'!AF36:AG36,'[5]ПОНТОННЫЙ Май'!AF36:AG36,'[6]ПОНТОННЫЙ Июнь'!AF36:AG36,'[7]ПОНТОННЫЙ  Июль'!AF36:AG36,'[8]ПОНТОННЫЙ  Авг.'!AF36:AG36,'[9]ПОНТОННЫЙ  Сент.'!AF36:AG36,'[10]ПОНТОННЫЙ  Окт.'!AF36:AG36,'[11]ПОНТОННЫЙ  Нояб.'!AF36:AG36,'[12]ПОНТОННЫЙ  Дек.'!AF36:AG36)</f>
        <v>2.4169999999999998</v>
      </c>
      <c r="AH37" s="47"/>
      <c r="AI37" s="53">
        <f>SUM('[1]ПОНТОННЫЙ Янв.'!AH36:AI36,'[2]ПОНТОННЫЙ Февр.'!AH36:AI36,'[3]ПОНТОННЫЙ Март'!AH36:AI36,'[4]ПОНТОННЫЙ  Апр.'!AH36:AI36,'[5]ПОНТОННЫЙ Май'!AH36:AI36,'[6]ПОНТОННЫЙ Июнь'!AH36:AI36,'[7]ПОНТОННЫЙ  Июль'!AH36:AI36,'[8]ПОНТОННЫЙ  Авг.'!AH36:AI36,'[9]ПОНТОННЫЙ  Сент.'!AH36:AI36,'[10]ПОНТОННЫЙ  Окт.'!AH36:AI36,'[11]ПОНТОННЫЙ  Нояб.'!AH36:AI36,'[12]ПОНТОННЫЙ  Дек.'!AH36:AI36)</f>
        <v>2.4169999999999998</v>
      </c>
      <c r="AJ37" s="47"/>
      <c r="AK37" s="53">
        <f>SUM('[1]ПОНТОННЫЙ Янв.'!AJ36:AK36,'[2]ПОНТОННЫЙ Февр.'!AJ36:AK36,'[3]ПОНТОННЫЙ Март'!AJ36:AK36,'[4]ПОНТОННЫЙ  Апр.'!AJ36:AK36,'[5]ПОНТОННЫЙ Май'!AJ36:AK36,'[6]ПОНТОННЫЙ Июнь'!AJ36:AK36,'[7]ПОНТОННЫЙ  Июль'!AJ36:AK36,'[8]ПОНТОННЫЙ  Авг.'!AJ36:AK36,'[9]ПОНТОННЫЙ  Сент.'!AJ36:AK36,'[10]ПОНТОННЫЙ  Окт.'!AJ36:AK36,'[11]ПОНТОННЫЙ  Нояб.'!AJ36:AK36,'[12]ПОНТОННЫЙ  Дек.'!AJ36:AK36)</f>
        <v>0</v>
      </c>
      <c r="AL37" s="47"/>
      <c r="AM37" s="53">
        <f>SUM('[1]ПОНТОННЫЙ Янв.'!AL36:AM36,'[2]ПОНТОННЫЙ Февр.'!AL36:AM36,'[3]ПОНТОННЫЙ Март'!AL36:AM36,'[4]ПОНТОННЫЙ  Апр.'!AL36:AM36,'[5]ПОНТОННЫЙ Май'!AL36:AM36,'[6]ПОНТОННЫЙ Июнь'!AL36:AM36,'[7]ПОНТОННЫЙ  Июль'!AL36:AM36,'[8]ПОНТОННЫЙ  Авг.'!AL36:AM36,'[9]ПОНТОННЫЙ  Сент.'!AL36:AM36,'[10]ПОНТОННЫЙ  Окт.'!AL36:AM36,'[11]ПОНТОННЫЙ  Нояб.'!AL36:AM36,'[12]ПОНТОННЫЙ  Дек.'!AL36:AM36)</f>
        <v>0.42</v>
      </c>
      <c r="AN37" s="47"/>
      <c r="AO37" s="53">
        <f>SUM('[1]ПОНТОННЫЙ Янв.'!AN36:AO36,'[2]ПОНТОННЫЙ Февр.'!AN36:AO36,'[3]ПОНТОННЫЙ Март'!AN36:AO36,'[4]ПОНТОННЫЙ  Апр.'!AN36:AO36,'[5]ПОНТОННЫЙ Май'!AN36:AO36,'[6]ПОНТОННЫЙ Июнь'!AN36:AO36,'[7]ПОНТОННЫЙ  Июль'!AN36:AO36,'[8]ПОНТОННЫЙ  Авг.'!AN36:AO36,'[9]ПОНТОННЫЙ  Сент.'!AN36:AO36,'[10]ПОНТОННЫЙ  Окт.'!AN36:AO36,'[11]ПОНТОННЫЙ  Нояб.'!AN36:AO36,'[12]ПОНТОННЫЙ  Дек.'!AN36:AO36)</f>
        <v>0</v>
      </c>
      <c r="AP37" s="47"/>
      <c r="AQ37" s="53">
        <f>SUM('[1]ПОНТОННЫЙ Янв.'!AP36:AQ36,'[2]ПОНТОННЫЙ Февр.'!AP36:AQ36,'[3]ПОНТОННЫЙ Март'!AP36:AQ36,'[4]ПОНТОННЫЙ  Апр.'!AP36:AQ36,'[5]ПОНТОННЫЙ Май'!AP36:AQ36,'[6]ПОНТОННЫЙ Июнь'!AP36:AQ36,'[7]ПОНТОННЫЙ  Июль'!AP36:AQ36,'[8]ПОНТОННЫЙ  Авг.'!AP36:AQ36,'[9]ПОНТОННЫЙ  Сент.'!AP36:AQ36,'[10]ПОНТОННЫЙ  Окт.'!AP36:AQ36,'[11]ПОНТОННЫЙ  Нояб.'!AP36:AQ36,'[12]ПОНТОННЫЙ  Дек.'!AP36:AQ36)</f>
        <v>9.8179999999999996</v>
      </c>
      <c r="AR37" s="47"/>
      <c r="AS37" s="53">
        <f>SUM('[1]ПОНТОННЫЙ Янв.'!AR36:AS36,'[2]ПОНТОННЫЙ Февр.'!AR36:AS36,'[3]ПОНТОННЫЙ Март'!AR36:AS36,'[4]ПОНТОННЫЙ  Апр.'!AR36:AS36,'[5]ПОНТОННЫЙ Май'!AR36:AS36,'[6]ПОНТОННЫЙ Июнь'!AR36:AS36,'[7]ПОНТОННЫЙ  Июль'!AR36:AS36,'[8]ПОНТОННЫЙ  Авг.'!AR36:AS36,'[9]ПОНТОННЫЙ  Сент.'!AR36:AS36,'[10]ПОНТОННЫЙ  Окт.'!AR36:AS36,'[11]ПОНТОННЫЙ  Нояб.'!AR36:AS36,'[12]ПОНТОННЫЙ  Дек.'!AR36:AS36)</f>
        <v>4.1269999999999998</v>
      </c>
      <c r="AT37" s="47"/>
      <c r="AU37" s="53">
        <f>SUM('[1]ПОНТОННЫЙ Янв.'!AT36:AU36,'[2]ПОНТОННЫЙ Февр.'!AT36:AU36,'[3]ПОНТОННЫЙ Март'!AT36:AU36,'[4]ПОНТОННЫЙ  Апр.'!AT36:AU36,'[5]ПОНТОННЫЙ Май'!AT36:AU36,'[6]ПОНТОННЫЙ Июнь'!AT36:AU36,'[7]ПОНТОННЫЙ  Июль'!AT36:AU36,'[8]ПОНТОННЫЙ  Авг.'!AT36:AU36,'[9]ПОНТОННЫЙ  Сент.'!AT36:AU36,'[10]ПОНТОННЫЙ  Окт.'!AT36:AU36,'[11]ПОНТОННЫЙ  Нояб.'!AT36:AU36,'[12]ПОНТОННЫЙ  Дек.'!AT36:AU36)</f>
        <v>1.26</v>
      </c>
      <c r="AV37" s="47"/>
      <c r="AW37" s="53">
        <f>SUM('[1]ПОНТОННЫЙ Янв.'!AV36:AW36,'[2]ПОНТОННЫЙ Февр.'!AV36:AW36,'[3]ПОНТОННЫЙ Март'!AV36:AW36,'[4]ПОНТОННЫЙ  Апр.'!AV36:AW36,'[5]ПОНТОННЫЙ Май'!AV36:AW36,'[6]ПОНТОННЫЙ Июнь'!AV36:AW36,'[7]ПОНТОННЫЙ  Июль'!AV36:AW36,'[8]ПОНТОННЫЙ  Авг.'!AV36:AW36,'[9]ПОНТОННЫЙ  Сент.'!AV36:AW36,'[10]ПОНТОННЫЙ  Окт.'!AV36:AW36,'[11]ПОНТОННЫЙ  Нояб.'!AV36:AW36,'[12]ПОНТОННЫЙ  Дек.'!AV36:AW36)</f>
        <v>2.851</v>
      </c>
      <c r="AX37" s="47"/>
      <c r="AY37" s="53">
        <f>SUM('[1]ПОНТОННЫЙ Янв.'!AX36:AY36,'[2]ПОНТОННЫЙ Февр.'!AX36:AY36,'[3]ПОНТОННЫЙ Март'!AX36:AY36,'[4]ПОНТОННЫЙ  Апр.'!AX36:AY36,'[5]ПОНТОННЫЙ Май'!AX36:AY36,'[6]ПОНТОННЫЙ Июнь'!AX36:AY36,'[7]ПОНТОННЫЙ  Июль'!AX36:AY36,'[8]ПОНТОННЫЙ  Авг.'!AX36:AY36,'[9]ПОНТОННЫЙ  Сент.'!AX36:AY36,'[10]ПОНТОННЫЙ  Окт.'!AX36:AY36,'[11]ПОНТОННЫЙ  Нояб.'!AX36:AY36,'[12]ПОНТОННЫЙ  Дек.'!AX36:AY36)</f>
        <v>1.556</v>
      </c>
      <c r="AZ37" s="47"/>
      <c r="BA37" s="53">
        <f>SUM('[1]ПОНТОННЫЙ Янв.'!AZ36:BA36,'[2]ПОНТОННЫЙ Февр.'!AZ36:BA36,'[3]ПОНТОННЫЙ Март'!AZ36:BA36,'[4]ПОНТОННЫЙ  Апр.'!AZ36:BA36,'[5]ПОНТОННЫЙ Май'!AZ36:BA36,'[6]ПОНТОННЫЙ Июнь'!AZ36:BA36,'[7]ПОНТОННЫЙ  Июль'!AZ36:BA36,'[8]ПОНТОННЫЙ  Авг.'!AZ36:BA36,'[9]ПОНТОННЫЙ  Сент.'!AZ36:BA36,'[10]ПОНТОННЫЙ  Окт.'!AZ36:BA36,'[11]ПОНТОННЫЙ  Нояб.'!AZ36:BA36,'[12]ПОНТОННЫЙ  Дек.'!AZ36:BA36)</f>
        <v>0</v>
      </c>
      <c r="BB37" s="47"/>
      <c r="BC37" s="53">
        <f>SUM('[1]ПОНТОННЫЙ Янв.'!BB36:BC36,'[2]ПОНТОННЫЙ Февр.'!BB36:BC36,'[3]ПОНТОННЫЙ Март'!BB36:BC36,'[4]ПОНТОННЫЙ  Апр.'!BB36:BC36,'[5]ПОНТОННЫЙ Май'!BB36:BC36,'[6]ПОНТОННЫЙ Июнь'!BB36:BC36,'[7]ПОНТОННЫЙ  Июль'!BB36:BC36,'[8]ПОНТОННЫЙ  Авг.'!BB36:BC36,'[9]ПОНТОННЫЙ  Сент.'!BB36:BC36,'[10]ПОНТОННЫЙ  Окт.'!BB36:BC36,'[11]ПОНТОННЫЙ  Нояб.'!BB36:BC36,'[12]ПОНТОННЫЙ  Дек.'!BB36:BC36)</f>
        <v>0.95299999999999996</v>
      </c>
      <c r="BD37" s="47"/>
      <c r="BE37" s="53">
        <f>SUM('[1]ПОНТОННЫЙ Янв.'!BD36:BE36,'[2]ПОНТОННЫЙ Февр.'!BD36:BE36,'[3]ПОНТОННЫЙ Март'!BD36:BE36,'[4]ПОНТОННЫЙ  Апр.'!BD36:BE36,'[5]ПОНТОННЫЙ Май'!BD36:BE36,'[6]ПОНТОННЫЙ Июнь'!BD36:BE36,'[7]ПОНТОННЫЙ  Июль'!BD36:BE36,'[8]ПОНТОННЫЙ  Авг.'!BD36:BE36,'[9]ПОНТОННЫЙ  Сент.'!BD36:BE36,'[10]ПОНТОННЫЙ  Окт.'!BD36:BE36,'[11]ПОНТОННЫЙ  Нояб.'!BD36:BE36,'[12]ПОНТОННЫЙ  Дек.'!BD36:BE36)</f>
        <v>0</v>
      </c>
      <c r="BF37" s="47"/>
      <c r="BG37" s="53">
        <f>SUM('[1]ПОНТОННЫЙ Янв.'!BF36:BG36,'[2]ПОНТОННЫЙ Февр.'!BF36:BG36,'[3]ПОНТОННЫЙ Март'!BF36:BG36,'[4]ПОНТОННЫЙ  Апр.'!BF36:BG36,'[5]ПОНТОННЫЙ Май'!BF36:BG36,'[6]ПОНТОННЫЙ Июнь'!BF36:BG36,'[7]ПОНТОННЫЙ  Июль'!BF36:BG36,'[8]ПОНТОННЫЙ  Авг.'!BF36:BG36,'[9]ПОНТОННЫЙ  Сент.'!BF36:BG36,'[10]ПОНТОННЫЙ  Окт.'!BF36:BG36,'[11]ПОНТОННЫЙ  Нояб.'!BF36:BG36,'[12]ПОНТОННЫЙ  Дек.'!BF36:BG36)</f>
        <v>0</v>
      </c>
      <c r="BH37" s="47"/>
      <c r="BI37" s="53">
        <f>SUM('[1]ПОНТОННЫЙ Янв.'!BH36:BI36,'[2]ПОНТОННЫЙ Февр.'!BH36:BI36,'[3]ПОНТОННЫЙ Март'!BH36:BI36,'[4]ПОНТОННЫЙ  Апр.'!BH36:BI36,'[5]ПОНТОННЫЙ Май'!BH36:BI36,'[6]ПОНТОННЫЙ Июнь'!BH36:BI36,'[7]ПОНТОННЫЙ  Июль'!BH36:BI36,'[8]ПОНТОННЫЙ  Авг.'!BH36:BI36,'[9]ПОНТОННЫЙ  Сент.'!BH36:BI36,'[10]ПОНТОННЫЙ  Окт.'!BH36:BI36,'[11]ПОНТОННЫЙ  Нояб.'!BH36:BI36,'[12]ПОНТОННЫЙ  Дек.'!BH36:BI36)</f>
        <v>1.512</v>
      </c>
      <c r="BJ37" s="47"/>
      <c r="BK37" s="53">
        <f>SUM('[1]ПОНТОННЫЙ Янв.'!BJ36:BK36,'[2]ПОНТОННЫЙ Февр.'!BJ36:BK36,'[3]ПОНТОННЫЙ Март'!BJ36:BK36,'[4]ПОНТОННЫЙ  Апр.'!BJ36:BK36,'[5]ПОНТОННЫЙ Май'!BJ36:BK36,'[6]ПОНТОННЫЙ Июнь'!BJ36:BK36,'[7]ПОНТОННЫЙ  Июль'!BJ36:BK36,'[8]ПОНТОННЫЙ  Авг.'!BJ36:BK36,'[9]ПОНТОННЫЙ  Сент.'!BJ36:BK36,'[10]ПОНТОННЫЙ  Окт.'!BJ36:BK36,'[11]ПОНТОННЫЙ  Нояб.'!BJ36:BK36,'[12]ПОНТОННЫЙ  Дек.'!BJ36:BK36)</f>
        <v>4.117</v>
      </c>
      <c r="BL37" s="47"/>
      <c r="BM37" s="53">
        <f>SUM('[1]ПОНТОННЫЙ Янв.'!BL36:BM36,'[2]ПОНТОННЫЙ Февр.'!BL36:BM36,'[3]ПОНТОННЫЙ Март'!BL36:BM36,'[4]ПОНТОННЫЙ  Апр.'!BL36:BM36,'[5]ПОНТОННЫЙ Май'!BL36:BM36,'[6]ПОНТОННЫЙ Июнь'!BL36:BM36,'[7]ПОНТОННЫЙ  Июль'!BL36:BM36,'[8]ПОНТОННЫЙ  Авг.'!BL36:BM36,'[9]ПОНТОННЫЙ  Сент.'!BL36:BM36,'[10]ПОНТОННЫЙ  Окт.'!BL36:BM36,'[11]ПОНТОННЫЙ  Нояб.'!BL36:BM36,'[12]ПОНТОННЫЙ  Дек.'!BL36:BM36)</f>
        <v>6.7970000000000006</v>
      </c>
      <c r="BN37" s="47"/>
      <c r="BO37" s="53">
        <f>SUM('[1]ПОНТОННЫЙ Янв.'!BN36:BO36,'[2]ПОНТОННЫЙ Февр.'!BN36:BO36,'[3]ПОНТОННЫЙ Март'!BN36:BO36,'[4]ПОНТОННЫЙ  Апр.'!BN36:BO36,'[5]ПОНТОННЫЙ Май'!BN36:BO36,'[6]ПОНТОННЫЙ Июнь'!BN36:BO36,'[7]ПОНТОННЫЙ  Июль'!BN36:BO36,'[8]ПОНТОННЫЙ  Авг.'!BN36:BO36,'[9]ПОНТОННЫЙ  Сент.'!BN36:BO36,'[10]ПОНТОННЫЙ  Окт.'!BN36:BO36,'[11]ПОНТОННЫЙ  Нояб.'!BN36:BO36,'[12]ПОНТОННЫЙ  Дек.'!BN36:BO36)</f>
        <v>0</v>
      </c>
      <c r="BP37" s="47"/>
      <c r="BQ37" s="53">
        <f>SUM('[1]ПОНТОННЫЙ Янв.'!BP36:BQ36,'[2]ПОНТОННЫЙ Февр.'!BP36:BQ36,'[3]ПОНТОННЫЙ Март'!BP36:BQ36,'[4]ПОНТОННЫЙ  Апр.'!BP36:BQ36,'[5]ПОНТОННЫЙ Май'!BP36:BQ36,'[6]ПОНТОННЫЙ Июнь'!BP36:BQ36,'[7]ПОНТОННЫЙ  Июль'!BP36:BQ36,'[8]ПОНТОННЫЙ  Авг.'!BP36:BQ36,'[9]ПОНТОННЫЙ  Сент.'!BP36:BQ36,'[10]ПОНТОННЫЙ  Окт.'!BP36:BQ36,'[11]ПОНТОННЫЙ  Нояб.'!BP36:BQ36,'[12]ПОНТОННЫЙ  Дек.'!BP36:BQ36)</f>
        <v>0</v>
      </c>
      <c r="BR37" s="47"/>
      <c r="BS37" s="53">
        <f>SUM('[1]ПОНТОННЫЙ Янв.'!BR36:BS36,'[2]ПОНТОННЫЙ Февр.'!BR36:BS36,'[3]ПОНТОННЫЙ Март'!BR36:BS36,'[4]ПОНТОННЫЙ  Апр.'!BR36:BS36,'[5]ПОНТОННЫЙ Май'!BR36:BS36,'[6]ПОНТОННЫЙ Июнь'!BR36:BS36,'[7]ПОНТОННЫЙ  Июль'!BR36:BS36,'[8]ПОНТОННЫЙ  Авг.'!BR36:BS36,'[9]ПОНТОННЫЙ  Сент.'!BR36:BS36,'[10]ПОНТОННЫЙ  Окт.'!BR36:BS36,'[11]ПОНТОННЫЙ  Нояб.'!BR36:BS36,'[12]ПОНТОННЫЙ  Дек.'!BR36:BS36)</f>
        <v>0.42</v>
      </c>
      <c r="BT37" s="47"/>
      <c r="BU37" s="53">
        <f>SUM('[1]ПОНТОННЫЙ Янв.'!BT36:BU36,'[2]ПОНТОННЫЙ Февр.'!BT36:BU36,'[3]ПОНТОННЫЙ Март'!BT36:BU36,'[4]ПОНТОННЫЙ  Апр.'!BT36:BU36,'[5]ПОНТОННЫЙ Май'!BT36:BU36,'[6]ПОНТОННЫЙ Июнь'!BT36:BU36,'[7]ПОНТОННЫЙ  Июль'!BT36:BU36,'[8]ПОНТОННЫЙ  Авг.'!BT36:BU36,'[9]ПОНТОННЫЙ  Сент.'!BT36:BU36,'[10]ПОНТОННЫЙ  Окт.'!BT36:BU36,'[11]ПОНТОННЫЙ  Нояб.'!BT36:BU36,'[12]ПОНТОННЫЙ  Дек.'!BT36:BU36)</f>
        <v>1.9209999999999998</v>
      </c>
      <c r="BV37" s="47"/>
      <c r="BW37" s="53">
        <f>SUM('[1]ПОНТОННЫЙ Янв.'!BV36:BW36,'[2]ПОНТОННЫЙ Февр.'!BV36:BW36,'[3]ПОНТОННЫЙ Март'!BV36:BW36,'[4]ПОНТОННЫЙ  Апр.'!BV36:BW36,'[5]ПОНТОННЫЙ Май'!BV36:BW36,'[6]ПОНТОННЫЙ Июнь'!BV36:BW36,'[7]ПОНТОННЫЙ  Июль'!BV36:BW36,'[8]ПОНТОННЫЙ  Авг.'!BV36:BW36,'[9]ПОНТОННЫЙ  Сент.'!BV36:BW36,'[10]ПОНТОННЫЙ  Окт.'!BV36:BW36,'[11]ПОНТОННЫЙ  Нояб.'!BV36:BW36,'[12]ПОНТОННЫЙ  Дек.'!BV36:BW36)</f>
        <v>2.6259999999999999</v>
      </c>
      <c r="BX37" s="47"/>
      <c r="BY37" s="53">
        <f>SUM('[1]ПОНТОННЫЙ Янв.'!BX36:BY36,'[2]ПОНТОННЫЙ Февр.'!BX36:BY36,'[3]ПОНТОННЫЙ Март'!BX36:BY36,'[4]ПОНТОННЫЙ  Апр.'!BX36:BY36,'[5]ПОНТОННЫЙ Май'!BX36:BY36,'[6]ПОНТОННЫЙ Июнь'!BX36:BY36,'[7]ПОНТОННЫЙ  Июль'!BX36:BY36,'[8]ПОНТОННЫЙ  Авг.'!BX36:BY36,'[9]ПОНТОННЫЙ  Сент.'!BX36:BY36,'[10]ПОНТОННЫЙ  Окт.'!BX36:BY36,'[11]ПОНТОННЫЙ  Нояб.'!BX36:BY36,'[12]ПОНТОННЫЙ  Дек.'!BX36:BY36)</f>
        <v>0</v>
      </c>
      <c r="BZ37" s="47"/>
      <c r="CA37" s="53">
        <f>SUM('[1]ПОНТОННЫЙ Янв.'!BZ36:CA36,'[2]ПОНТОННЫЙ Февр.'!BZ36:CA36,'[3]ПОНТОННЫЙ Март'!BZ36:CA36,'[4]ПОНТОННЫЙ  Апр.'!BZ36:CA36,'[5]ПОНТОННЫЙ Май'!BZ36:CA36,'[6]ПОНТОННЫЙ Июнь'!BZ36:CA36,'[7]ПОНТОННЫЙ  Июль'!BZ36:CA36,'[8]ПОНТОННЫЙ  Авг.'!BZ36:CA36,'[9]ПОНТОННЫЙ  Сент.'!BZ36:CA36,'[10]ПОНТОННЫЙ  Окт.'!BZ36:CA36,'[11]ПОНТОННЫЙ  Нояб.'!BZ36:CA36,'[12]ПОНТОННЫЙ  Дек.'!BZ36:CA36)</f>
        <v>0</v>
      </c>
      <c r="CB37" s="47"/>
      <c r="CC37" s="53">
        <f>SUM('[1]ПОНТОННЫЙ Янв.'!CB36:CC36,'[2]ПОНТОННЫЙ Февр.'!CB36:CC36,'[3]ПОНТОННЫЙ Март'!CB36:CC36,'[4]ПОНТОННЫЙ  Апр.'!CB36:CC36,'[5]ПОНТОННЫЙ Май'!CB36:CC36,'[6]ПОНТОННЫЙ Июнь'!CB36:CC36,'[7]ПОНТОННЫЙ  Июль'!CB36:CC36,'[8]ПОНТОННЫЙ  Авг.'!CB36:CC36,'[9]ПОНТОННЫЙ  Сент.'!CB36:CC36,'[10]ПОНТОННЫЙ  Окт.'!CB36:CC36,'[11]ПОНТОННЫЙ  Нояб.'!CB36:CC36,'[12]ПОНТОННЫЙ  Дек.'!CB36:CC36)</f>
        <v>7.1960000000000006</v>
      </c>
      <c r="CD37" s="47"/>
      <c r="CE37" s="53">
        <f>SUM('[1]ПОНТОННЫЙ Янв.'!CD36:CE36,'[2]ПОНТОННЫЙ Февр.'!CD36:CE36,'[3]ПОНТОННЫЙ Март'!CD36:CE36,'[4]ПОНТОННЫЙ  Апр.'!CD36:CE36,'[5]ПОНТОННЫЙ Май'!CD36:CE36,'[6]ПОНТОННЫЙ Июнь'!CD36:CE36,'[7]ПОНТОННЫЙ  Июль'!CD36:CE36,'[8]ПОНТОННЫЙ  Авг.'!CD36:CE36,'[9]ПОНТОННЫЙ  Сент.'!CD36:CE36,'[10]ПОНТОННЫЙ  Окт.'!CD36:CE36,'[11]ПОНТОННЫЙ  Нояб.'!CD36:CE36,'[12]ПОНТОННЫЙ  Дек.'!CD36:CE36)</f>
        <v>20.863</v>
      </c>
      <c r="CF37" s="47"/>
      <c r="CG37" s="53">
        <f>SUM('[1]ПОНТОННЫЙ Янв.'!CF36:CG36,'[2]ПОНТОННЫЙ Февр.'!CF36:CG36,'[3]ПОНТОННЫЙ Март'!CF36:CG36,'[4]ПОНТОННЫЙ  Апр.'!CF36:CG36,'[5]ПОНТОННЫЙ Май'!CF36:CG36,'[6]ПОНТОННЫЙ Июнь'!CF36:CG36,'[7]ПОНТОННЫЙ  Июль'!CF36:CG36,'[8]ПОНТОННЫЙ  Авг.'!CF36:CG36,'[9]ПОНТОННЫЙ  Сент.'!CF36:CG36,'[10]ПОНТОННЫЙ  Окт.'!CF36:CG36,'[11]ПОНТОННЫЙ  Нояб.'!CF36:CG36,'[12]ПОНТОННЫЙ  Дек.'!CF36:CG36)</f>
        <v>7.6230000000000002</v>
      </c>
      <c r="CH37" s="47"/>
      <c r="CI37" s="53">
        <f>SUM('[1]ПОНТОННЫЙ Янв.'!CH36:CI36,'[2]ПОНТОННЫЙ Февр.'!CH36:CI36,'[3]ПОНТОННЫЙ Март'!CH36:CI36,'[4]ПОНТОННЫЙ  Апр.'!CH36:CI36,'[5]ПОНТОННЫЙ Май'!CH36:CI36,'[6]ПОНТОННЫЙ Июнь'!CH36:CI36,'[7]ПОНТОННЫЙ  Июль'!CH36:CI36,'[8]ПОНТОННЫЙ  Авг.'!CH36:CI36,'[9]ПОНТОННЫЙ  Сент.'!CH36:CI36,'[10]ПОНТОННЫЙ  Окт.'!CH36:CI36,'[11]ПОНТОННЫЙ  Нояб.'!CH36:CI36,'[12]ПОНТОННЫЙ  Дек.'!CH36:CI36)</f>
        <v>1.8460000000000001</v>
      </c>
      <c r="CJ37" s="47"/>
      <c r="CK37" s="53">
        <f>SUM('[1]ПОНТОННЫЙ Янв.'!CJ36:CK36,'[2]ПОНТОННЫЙ Февр.'!CJ36:CK36,'[3]ПОНТОННЫЙ Март'!CJ36:CK36,'[4]ПОНТОННЫЙ  Апр.'!CJ36:CK36,'[5]ПОНТОННЫЙ Май'!CJ36:CK36,'[6]ПОНТОННЫЙ Июнь'!CJ36:CK36,'[7]ПОНТОННЫЙ  Июль'!CJ36:CK36,'[8]ПОНТОННЫЙ  Авг.'!CJ36:CK36,'[9]ПОНТОННЫЙ  Сент.'!CJ36:CK36,'[10]ПОНТОННЫЙ  Окт.'!CJ36:CK36,'[11]ПОНТОННЫЙ  Нояб.'!CJ36:CK36,'[12]ПОНТОННЫЙ  Дек.'!CJ36:CK36)</f>
        <v>1.776</v>
      </c>
      <c r="CL37" s="47"/>
      <c r="CM37" s="53">
        <f>SUM('[1]ПОНТОННЫЙ Янв.'!CL36:CM36,'[2]ПОНТОННЫЙ Февр.'!CL36:CM36,'[3]ПОНТОННЫЙ Март'!CL36:CM36,'[4]ПОНТОННЫЙ  Апр.'!CL36:CM36,'[5]ПОНТОННЫЙ Май'!CL36:CM36,'[6]ПОНТОННЫЙ Июнь'!CL36:CM36,'[7]ПОНТОННЫЙ  Июль'!CL36:CM36,'[8]ПОНТОННЫЙ  Авг.'!CL36:CM36,'[9]ПОНТОННЫЙ  Сент.'!CL36:CM36,'[10]ПОНТОННЫЙ  Окт.'!CL36:CM36,'[11]ПОНТОННЫЙ  Нояб.'!CL36:CM36,'[12]ПОНТОННЫЙ  Дек.'!CL36:CM36)</f>
        <v>2.1</v>
      </c>
      <c r="CN37" s="47"/>
      <c r="CO37" s="53">
        <f>SUM('[1]ПОНТОННЫЙ Янв.'!CN36:CO36,'[2]ПОНТОННЫЙ Февр.'!CN36:CO36,'[3]ПОНТОННЫЙ Март'!CN36:CO36,'[4]ПОНТОННЫЙ  Апр.'!CN36:CO36,'[5]ПОНТОННЫЙ Май'!CN36:CO36,'[6]ПОНТОННЫЙ Июнь'!CN36:CO36,'[7]ПОНТОННЫЙ  Июль'!CN36:CO36,'[8]ПОНТОННЫЙ  Авг.'!CN36:CO36,'[9]ПОНТОННЫЙ  Сент.'!CN36:CO36,'[10]ПОНТОННЫЙ  Окт.'!CN36:CO36,'[11]ПОНТОННЫЙ  Нояб.'!CN36:CO36,'[12]ПОНТОННЫЙ  Дек.'!CN36:CO36)</f>
        <v>0</v>
      </c>
      <c r="CQ37" s="93"/>
    </row>
    <row r="38" spans="1:95" ht="15.95" customHeight="1" x14ac:dyDescent="0.25">
      <c r="A38" s="198">
        <v>16</v>
      </c>
      <c r="B38" s="233" t="s">
        <v>24</v>
      </c>
      <c r="C38" s="22" t="s">
        <v>58</v>
      </c>
      <c r="D38" s="47"/>
      <c r="E38" s="53">
        <f>SUM('[1]ПОНТОННЫЙ Янв.'!D37:E37,'[2]ПОНТОННЫЙ Февр.'!D37:E37,'[3]ПОНТОННЫЙ Март'!D37:E37,'[4]ПОНТОННЫЙ  Апр.'!D37:E37,'[5]ПОНТОННЫЙ Май'!D37:E37,'[6]ПОНТОННЫЙ Июнь'!D37:E37,'[7]ПОНТОННЫЙ  Июль'!D37:E37,'[8]ПОНТОННЫЙ  Авг.'!D37:E37,'[9]ПОНТОННЫЙ  Сент.'!D37:E37,'[10]ПОНТОННЫЙ  Окт.'!D37:E37,'[11]ПОНТОННЫЙ  Нояб.'!D37:E37,'[12]ПОНТОННЫЙ  Дек.'!D37:E37)</f>
        <v>0</v>
      </c>
      <c r="F38" s="47"/>
      <c r="G38" s="53">
        <f>SUM('[1]ПОНТОННЫЙ Янв.'!F37:G37,'[2]ПОНТОННЫЙ Февр.'!F37:G37,'[3]ПОНТОННЫЙ Март'!F37:G37,'[4]ПОНТОННЫЙ  Апр.'!F37:G37,'[5]ПОНТОННЫЙ Май'!F37:G37,'[6]ПОНТОННЫЙ Июнь'!F37:G37,'[7]ПОНТОННЫЙ  Июль'!F37:G37,'[8]ПОНТОННЫЙ  Авг.'!F37:G37,'[9]ПОНТОННЫЙ  Сент.'!F37:G37,'[10]ПОНТОННЫЙ  Окт.'!F37:G37,'[11]ПОНТОННЫЙ  Нояб.'!F37:G37,'[12]ПОНТОННЫЙ  Дек.'!F37:G37)</f>
        <v>0</v>
      </c>
      <c r="H38" s="47"/>
      <c r="I38" s="53">
        <f>SUM('[1]ПОНТОННЫЙ Янв.'!H37:I37,'[2]ПОНТОННЫЙ Февр.'!H37:I37,'[3]ПОНТОННЫЙ Март'!H37:I37,'[4]ПОНТОННЫЙ  Апр.'!H37:I37,'[5]ПОНТОННЫЙ Май'!H37:I37,'[6]ПОНТОННЫЙ Июнь'!H37:I37,'[7]ПОНТОННЫЙ  Июль'!H37:I37,'[8]ПОНТОННЫЙ  Авг.'!H37:I37,'[9]ПОНТОННЫЙ  Сент.'!H37:I37,'[10]ПОНТОННЫЙ  Окт.'!H37:I37,'[11]ПОНТОННЫЙ  Нояб.'!H37:I37,'[12]ПОНТОННЫЙ  Дек.'!H37:I37)</f>
        <v>0</v>
      </c>
      <c r="J38" s="47"/>
      <c r="K38" s="53">
        <f>SUM('[1]ПОНТОННЫЙ Янв.'!J37:K37,'[2]ПОНТОННЫЙ Февр.'!J37:K37,'[3]ПОНТОННЫЙ Март'!J37:K37,'[4]ПОНТОННЫЙ  Апр.'!J37:K37,'[5]ПОНТОННЫЙ Май'!J37:K37,'[6]ПОНТОННЫЙ Июнь'!J37:K37,'[7]ПОНТОННЫЙ  Июль'!J37:K37,'[8]ПОНТОННЫЙ  Авг.'!J37:K37,'[9]ПОНТОННЫЙ  Сент.'!J37:K37,'[10]ПОНТОННЫЙ  Окт.'!J37:K37,'[11]ПОНТОННЫЙ  Нояб.'!J37:K37,'[12]ПОНТОННЫЙ  Дек.'!J37:K37)</f>
        <v>0</v>
      </c>
      <c r="L38" s="47"/>
      <c r="M38" s="53">
        <f>SUM('[1]ПОНТОННЫЙ Янв.'!L37:M37,'[2]ПОНТОННЫЙ Февр.'!L37:M37,'[3]ПОНТОННЫЙ Март'!L37:M37,'[4]ПОНТОННЫЙ  Апр.'!L37:M37,'[5]ПОНТОННЫЙ Май'!L37:M37,'[6]ПОНТОННЫЙ Июнь'!L37:M37,'[7]ПОНТОННЫЙ  Июль'!L37:M37,'[8]ПОНТОННЫЙ  Авг.'!L37:M37,'[9]ПОНТОННЫЙ  Сент.'!L37:M37,'[10]ПОНТОННЫЙ  Окт.'!L37:M37,'[11]ПОНТОННЫЙ  Нояб.'!L37:M37,'[12]ПОНТОННЫЙ  Дек.'!L37:M37)</f>
        <v>0</v>
      </c>
      <c r="N38" s="47"/>
      <c r="O38" s="53">
        <f>SUM('[1]ПОНТОННЫЙ Янв.'!N37:O37,'[2]ПОНТОННЫЙ Февр.'!N37:O37,'[3]ПОНТОННЫЙ Март'!N37:O37,'[4]ПОНТОННЫЙ  Апр.'!N37:O37,'[5]ПОНТОННЫЙ Май'!N37:O37,'[6]ПОНТОННЫЙ Июнь'!N37:O37,'[7]ПОНТОННЫЙ  Июль'!N37:O37,'[8]ПОНТОННЫЙ  Авг.'!N37:O37,'[9]ПОНТОННЫЙ  Сент.'!N37:O37,'[10]ПОНТОННЫЙ  Окт.'!N37:O37,'[11]ПОНТОННЫЙ  Нояб.'!N37:O37,'[12]ПОНТОННЫЙ  Дек.'!N37:O37)</f>
        <v>24</v>
      </c>
      <c r="P38" s="47"/>
      <c r="Q38" s="53">
        <f>SUM('[1]ПОНТОННЫЙ Янв.'!P37:Q37,'[2]ПОНТОННЫЙ Февр.'!P37:Q37,'[3]ПОНТОННЫЙ Март'!P37:Q37,'[4]ПОНТОННЫЙ  Апр.'!P37:Q37,'[5]ПОНТОННЫЙ Май'!P37:Q37,'[6]ПОНТОННЫЙ Июнь'!P37:Q37,'[7]ПОНТОННЫЙ  Июль'!P37:Q37,'[8]ПОНТОННЫЙ  Авг.'!P37:Q37,'[9]ПОНТОННЫЙ  Сент.'!P37:Q37,'[10]ПОНТОННЫЙ  Окт.'!P37:Q37,'[11]ПОНТОННЫЙ  Нояб.'!P37:Q37,'[12]ПОНТОННЫЙ  Дек.'!P37:Q37)</f>
        <v>0</v>
      </c>
      <c r="R38" s="47"/>
      <c r="S38" s="53">
        <f>SUM('[1]ПОНТОННЫЙ Янв.'!R37:S37,'[2]ПОНТОННЫЙ Февр.'!R37:S37,'[3]ПОНТОННЫЙ Март'!R37:S37,'[4]ПОНТОННЫЙ  Апр.'!R37:S37,'[5]ПОНТОННЫЙ Май'!R37:S37,'[6]ПОНТОННЫЙ Июнь'!R37:S37,'[7]ПОНТОННЫЙ  Июль'!R37:S37,'[8]ПОНТОННЫЙ  Авг.'!R37:S37,'[9]ПОНТОННЫЙ  Сент.'!R37:S37,'[10]ПОНТОННЫЙ  Окт.'!R37:S37,'[11]ПОНТОННЫЙ  Нояб.'!R37:S37,'[12]ПОНТОННЫЙ  Дек.'!R37:S37)</f>
        <v>5</v>
      </c>
      <c r="T38" s="47"/>
      <c r="U38" s="53">
        <f>SUM('[1]ПОНТОННЫЙ Янв.'!T37:U37,'[2]ПОНТОННЫЙ Февр.'!T37:U37,'[3]ПОНТОННЫЙ Март'!T37:U37,'[4]ПОНТОННЫЙ  Апр.'!T37:U37,'[5]ПОНТОННЫЙ Май'!T37:U37,'[6]ПОНТОННЫЙ Июнь'!T37:U37,'[7]ПОНТОННЫЙ  Июль'!T37:U37,'[8]ПОНТОННЫЙ  Авг.'!T37:U37,'[9]ПОНТОННЫЙ  Сент.'!T37:U37,'[10]ПОНТОННЫЙ  Окт.'!T37:U37,'[11]ПОНТОННЫЙ  Нояб.'!T37:U37,'[12]ПОНТОННЫЙ  Дек.'!T37:U37)</f>
        <v>0</v>
      </c>
      <c r="V38" s="47"/>
      <c r="W38" s="53">
        <f>SUM('[1]ПОНТОННЫЙ Янв.'!V37:W37,'[2]ПОНТОННЫЙ Февр.'!V37:W37,'[3]ПОНТОННЫЙ Март'!V37:W37,'[4]ПОНТОННЫЙ  Апр.'!V37:W37,'[5]ПОНТОННЫЙ Май'!V37:W37,'[6]ПОНТОННЫЙ Июнь'!V37:W37,'[7]ПОНТОННЫЙ  Июль'!V37:W37,'[8]ПОНТОННЫЙ  Авг.'!V37:W37,'[9]ПОНТОННЫЙ  Сент.'!V37:W37,'[10]ПОНТОННЫЙ  Окт.'!V37:W37,'[11]ПОНТОННЫЙ  Нояб.'!V37:W37,'[12]ПОНТОННЫЙ  Дек.'!V37:W37)</f>
        <v>0</v>
      </c>
      <c r="X38" s="47"/>
      <c r="Y38" s="53">
        <f>SUM('[1]ПОНТОННЫЙ Янв.'!X37:Y37,'[2]ПОНТОННЫЙ Февр.'!X37:Y37,'[3]ПОНТОННЫЙ Март'!X37:Y37,'[4]ПОНТОННЫЙ  Апр.'!X37:Y37,'[5]ПОНТОННЫЙ Май'!X37:Y37,'[6]ПОНТОННЫЙ Июнь'!X37:Y37,'[7]ПОНТОННЫЙ  Июль'!X37:Y37,'[8]ПОНТОННЫЙ  Авг.'!X37:Y37,'[9]ПОНТОННЫЙ  Сент.'!X37:Y37,'[10]ПОНТОННЫЙ  Окт.'!X37:Y37,'[11]ПОНТОННЫЙ  Нояб.'!X37:Y37,'[12]ПОНТОННЫЙ  Дек.'!X37:Y37)</f>
        <v>0</v>
      </c>
      <c r="Z38" s="47"/>
      <c r="AA38" s="53">
        <f>SUM('[1]ПОНТОННЫЙ Янв.'!Z37:AA37,'[2]ПОНТОННЫЙ Февр.'!Z37:AA37,'[3]ПОНТОННЫЙ Март'!Z37:AA37,'[4]ПОНТОННЫЙ  Апр.'!Z37:AA37,'[5]ПОНТОННЫЙ Май'!Z37:AA37,'[6]ПОНТОННЫЙ Июнь'!Z37:AA37,'[7]ПОНТОННЫЙ  Июль'!Z37:AA37,'[8]ПОНТОННЫЙ  Авг.'!Z37:AA37,'[9]ПОНТОННЫЙ  Сент.'!Z37:AA37,'[10]ПОНТОННЫЙ  Окт.'!Z37:AA37,'[11]ПОНТОННЫЙ  Нояб.'!Z37:AA37,'[12]ПОНТОННЫЙ  Дек.'!Z37:AA37)</f>
        <v>0</v>
      </c>
      <c r="AB38" s="47"/>
      <c r="AC38" s="53">
        <f>SUM('[1]ПОНТОННЫЙ Янв.'!AB37:AC37,'[2]ПОНТОННЫЙ Февр.'!AB37:AC37,'[3]ПОНТОННЫЙ Март'!AB37:AC37,'[4]ПОНТОННЫЙ  Апр.'!AB37:AC37,'[5]ПОНТОННЫЙ Май'!AB37:AC37,'[6]ПОНТОННЫЙ Июнь'!AB37:AC37,'[7]ПОНТОННЫЙ  Июль'!AB37:AC37,'[8]ПОНТОННЫЙ  Авг.'!AB37:AC37,'[9]ПОНТОННЫЙ  Сент.'!AB37:AC37,'[10]ПОНТОННЫЙ  Окт.'!AB37:AC37,'[11]ПОНТОННЫЙ  Нояб.'!AB37:AC37,'[12]ПОНТОННЫЙ  Дек.'!AB37:AC37)</f>
        <v>0</v>
      </c>
      <c r="AD38" s="47"/>
      <c r="AE38" s="53">
        <f>SUM('[1]ПОНТОННЫЙ Янв.'!AD37:AE37,'[2]ПОНТОННЫЙ Февр.'!AD37:AE37,'[3]ПОНТОННЫЙ Март'!AD37:AE37,'[4]ПОНТОННЫЙ  Апр.'!AD37:AE37,'[5]ПОНТОННЫЙ Май'!AD37:AE37,'[6]ПОНТОННЫЙ Июнь'!AD37:AE37,'[7]ПОНТОННЫЙ  Июль'!AD37:AE37,'[8]ПОНТОННЫЙ  Авг.'!AD37:AE37,'[9]ПОНТОННЫЙ  Сент.'!AD37:AE37,'[10]ПОНТОННЫЙ  Окт.'!AD37:AE37,'[11]ПОНТОННЫЙ  Нояб.'!AD37:AE37,'[12]ПОНТОННЫЙ  Дек.'!AD37:AE37)</f>
        <v>0</v>
      </c>
      <c r="AF38" s="47"/>
      <c r="AG38" s="53">
        <f>SUM('[1]ПОНТОННЫЙ Янв.'!AF37:AG37,'[2]ПОНТОННЫЙ Февр.'!AF37:AG37,'[3]ПОНТОННЫЙ Март'!AF37:AG37,'[4]ПОНТОННЫЙ  Апр.'!AF37:AG37,'[5]ПОНТОННЫЙ Май'!AF37:AG37,'[6]ПОНТОННЫЙ Июнь'!AF37:AG37,'[7]ПОНТОННЫЙ  Июль'!AF37:AG37,'[8]ПОНТОННЫЙ  Авг.'!AF37:AG37,'[9]ПОНТОННЫЙ  Сент.'!AF37:AG37,'[10]ПОНТОННЫЙ  Окт.'!AF37:AG37,'[11]ПОНТОННЫЙ  Нояб.'!AF37:AG37,'[12]ПОНТОННЫЙ  Дек.'!AF37:AG37)</f>
        <v>0</v>
      </c>
      <c r="AH38" s="47"/>
      <c r="AI38" s="53">
        <f>SUM('[1]ПОНТОННЫЙ Янв.'!AH37:AI37,'[2]ПОНТОННЫЙ Февр.'!AH37:AI37,'[3]ПОНТОННЫЙ Март'!AH37:AI37,'[4]ПОНТОННЫЙ  Апр.'!AH37:AI37,'[5]ПОНТОННЫЙ Май'!AH37:AI37,'[6]ПОНТОННЫЙ Июнь'!AH37:AI37,'[7]ПОНТОННЫЙ  Июль'!AH37:AI37,'[8]ПОНТОННЫЙ  Авг.'!AH37:AI37,'[9]ПОНТОННЫЙ  Сент.'!AH37:AI37,'[10]ПОНТОННЫЙ  Окт.'!AH37:AI37,'[11]ПОНТОННЫЙ  Нояб.'!AH37:AI37,'[12]ПОНТОННЫЙ  Дек.'!AH37:AI37)</f>
        <v>0</v>
      </c>
      <c r="AJ38" s="47"/>
      <c r="AK38" s="53">
        <f>SUM('[1]ПОНТОННЫЙ Янв.'!AJ37:AK37,'[2]ПОНТОННЫЙ Февр.'!AJ37:AK37,'[3]ПОНТОННЫЙ Март'!AJ37:AK37,'[4]ПОНТОННЫЙ  Апр.'!AJ37:AK37,'[5]ПОНТОННЫЙ Май'!AJ37:AK37,'[6]ПОНТОННЫЙ Июнь'!AJ37:AK37,'[7]ПОНТОННЫЙ  Июль'!AJ37:AK37,'[8]ПОНТОННЫЙ  Авг.'!AJ37:AK37,'[9]ПОНТОННЫЙ  Сент.'!AJ37:AK37,'[10]ПОНТОННЫЙ  Окт.'!AJ37:AK37,'[11]ПОНТОННЫЙ  Нояб.'!AJ37:AK37,'[12]ПОНТОННЫЙ  Дек.'!AJ37:AK37)</f>
        <v>0</v>
      </c>
      <c r="AL38" s="47"/>
      <c r="AM38" s="53">
        <f>SUM('[1]ПОНТОННЫЙ Янв.'!AL37:AM37,'[2]ПОНТОННЫЙ Февр.'!AL37:AM37,'[3]ПОНТОННЫЙ Март'!AL37:AM37,'[4]ПОНТОННЫЙ  Апр.'!AL37:AM37,'[5]ПОНТОННЫЙ Май'!AL37:AM37,'[6]ПОНТОННЫЙ Июнь'!AL37:AM37,'[7]ПОНТОННЫЙ  Июль'!AL37:AM37,'[8]ПОНТОННЫЙ  Авг.'!AL37:AM37,'[9]ПОНТОННЫЙ  Сент.'!AL37:AM37,'[10]ПОНТОННЫЙ  Окт.'!AL37:AM37,'[11]ПОНТОННЫЙ  Нояб.'!AL37:AM37,'[12]ПОНТОННЫЙ  Дек.'!AL37:AM37)</f>
        <v>0</v>
      </c>
      <c r="AN38" s="47"/>
      <c r="AO38" s="53">
        <f>SUM('[1]ПОНТОННЫЙ Янв.'!AN37:AO37,'[2]ПОНТОННЫЙ Февр.'!AN37:AO37,'[3]ПОНТОННЫЙ Март'!AN37:AO37,'[4]ПОНТОННЫЙ  Апр.'!AN37:AO37,'[5]ПОНТОННЫЙ Май'!AN37:AO37,'[6]ПОНТОННЫЙ Июнь'!AN37:AO37,'[7]ПОНТОННЫЙ  Июль'!AN37:AO37,'[8]ПОНТОННЫЙ  Авг.'!AN37:AO37,'[9]ПОНТОННЫЙ  Сент.'!AN37:AO37,'[10]ПОНТОННЫЙ  Окт.'!AN37:AO37,'[11]ПОНТОННЫЙ  Нояб.'!AN37:AO37,'[12]ПОНТОННЫЙ  Дек.'!AN37:AO37)</f>
        <v>0</v>
      </c>
      <c r="AP38" s="47"/>
      <c r="AQ38" s="53">
        <f>SUM('[1]ПОНТОННЫЙ Янв.'!AP37:AQ37,'[2]ПОНТОННЫЙ Февр.'!AP37:AQ37,'[3]ПОНТОННЫЙ Март'!AP37:AQ37,'[4]ПОНТОННЫЙ  Апр.'!AP37:AQ37,'[5]ПОНТОННЫЙ Май'!AP37:AQ37,'[6]ПОНТОННЫЙ Июнь'!AP37:AQ37,'[7]ПОНТОННЫЙ  Июль'!AP37:AQ37,'[8]ПОНТОННЫЙ  Авг.'!AP37:AQ37,'[9]ПОНТОННЫЙ  Сент.'!AP37:AQ37,'[10]ПОНТОННЫЙ  Окт.'!AP37:AQ37,'[11]ПОНТОННЫЙ  Нояб.'!AP37:AQ37,'[12]ПОНТОННЫЙ  Дек.'!AP37:AQ37)</f>
        <v>0</v>
      </c>
      <c r="AR38" s="47"/>
      <c r="AS38" s="53">
        <f>SUM('[1]ПОНТОННЫЙ Янв.'!AR37:AS37,'[2]ПОНТОННЫЙ Февр.'!AR37:AS37,'[3]ПОНТОННЫЙ Март'!AR37:AS37,'[4]ПОНТОННЫЙ  Апр.'!AR37:AS37,'[5]ПОНТОННЫЙ Май'!AR37:AS37,'[6]ПОНТОННЫЙ Июнь'!AR37:AS37,'[7]ПОНТОННЫЙ  Июль'!AR37:AS37,'[8]ПОНТОННЫЙ  Авг.'!AR37:AS37,'[9]ПОНТОННЫЙ  Сент.'!AR37:AS37,'[10]ПОНТОННЫЙ  Окт.'!AR37:AS37,'[11]ПОНТОННЫЙ  Нояб.'!AR37:AS37,'[12]ПОНТОННЫЙ  Дек.'!AR37:AS37)</f>
        <v>0</v>
      </c>
      <c r="AT38" s="47"/>
      <c r="AU38" s="53">
        <f>SUM('[1]ПОНТОННЫЙ Янв.'!AT37:AU37,'[2]ПОНТОННЫЙ Февр.'!AT37:AU37,'[3]ПОНТОННЫЙ Март'!AT37:AU37,'[4]ПОНТОННЫЙ  Апр.'!AT37:AU37,'[5]ПОНТОННЫЙ Май'!AT37:AU37,'[6]ПОНТОННЫЙ Июнь'!AT37:AU37,'[7]ПОНТОННЫЙ  Июль'!AT37:AU37,'[8]ПОНТОННЫЙ  Авг.'!AT37:AU37,'[9]ПОНТОННЫЙ  Сент.'!AT37:AU37,'[10]ПОНТОННЫЙ  Окт.'!AT37:AU37,'[11]ПОНТОННЫЙ  Нояб.'!AT37:AU37,'[12]ПОНТОННЫЙ  Дек.'!AT37:AU37)</f>
        <v>0</v>
      </c>
      <c r="AV38" s="47"/>
      <c r="AW38" s="53">
        <f>SUM('[1]ПОНТОННЫЙ Янв.'!AV37:AW37,'[2]ПОНТОННЫЙ Февр.'!AV37:AW37,'[3]ПОНТОННЫЙ Март'!AV37:AW37,'[4]ПОНТОННЫЙ  Апр.'!AV37:AW37,'[5]ПОНТОННЫЙ Май'!AV37:AW37,'[6]ПОНТОННЫЙ Июнь'!AV37:AW37,'[7]ПОНТОННЫЙ  Июль'!AV37:AW37,'[8]ПОНТОННЫЙ  Авг.'!AV37:AW37,'[9]ПОНТОННЫЙ  Сент.'!AV37:AW37,'[10]ПОНТОННЫЙ  Окт.'!AV37:AW37,'[11]ПОНТОННЫЙ  Нояб.'!AV37:AW37,'[12]ПОНТОННЫЙ  Дек.'!AV37:AW37)</f>
        <v>0</v>
      </c>
      <c r="AX38" s="47"/>
      <c r="AY38" s="53">
        <f>SUM('[1]ПОНТОННЫЙ Янв.'!AX37:AY37,'[2]ПОНТОННЫЙ Февр.'!AX37:AY37,'[3]ПОНТОННЫЙ Март'!AX37:AY37,'[4]ПОНТОННЫЙ  Апр.'!AX37:AY37,'[5]ПОНТОННЫЙ Май'!AX37:AY37,'[6]ПОНТОННЫЙ Июнь'!AX37:AY37,'[7]ПОНТОННЫЙ  Июль'!AX37:AY37,'[8]ПОНТОННЫЙ  Авг.'!AX37:AY37,'[9]ПОНТОННЫЙ  Сент.'!AX37:AY37,'[10]ПОНТОННЫЙ  Окт.'!AX37:AY37,'[11]ПОНТОННЫЙ  Нояб.'!AX37:AY37,'[12]ПОНТОННЫЙ  Дек.'!AX37:AY37)</f>
        <v>0</v>
      </c>
      <c r="AZ38" s="47"/>
      <c r="BA38" s="53">
        <f>SUM('[1]ПОНТОННЫЙ Янв.'!AZ37:BA37,'[2]ПОНТОННЫЙ Февр.'!AZ37:BA37,'[3]ПОНТОННЫЙ Март'!AZ37:BA37,'[4]ПОНТОННЫЙ  Апр.'!AZ37:BA37,'[5]ПОНТОННЫЙ Май'!AZ37:BA37,'[6]ПОНТОННЫЙ Июнь'!AZ37:BA37,'[7]ПОНТОННЫЙ  Июль'!AZ37:BA37,'[8]ПОНТОННЫЙ  Авг.'!AZ37:BA37,'[9]ПОНТОННЫЙ  Сент.'!AZ37:BA37,'[10]ПОНТОННЫЙ  Окт.'!AZ37:BA37,'[11]ПОНТОННЫЙ  Нояб.'!AZ37:BA37,'[12]ПОНТОННЫЙ  Дек.'!AZ37:BA37)</f>
        <v>0</v>
      </c>
      <c r="BB38" s="47"/>
      <c r="BC38" s="53">
        <f>SUM('[1]ПОНТОННЫЙ Янв.'!BB37:BC37,'[2]ПОНТОННЫЙ Февр.'!BB37:BC37,'[3]ПОНТОННЫЙ Март'!BB37:BC37,'[4]ПОНТОННЫЙ  Апр.'!BB37:BC37,'[5]ПОНТОННЫЙ Май'!BB37:BC37,'[6]ПОНТОННЫЙ Июнь'!BB37:BC37,'[7]ПОНТОННЫЙ  Июль'!BB37:BC37,'[8]ПОНТОННЫЙ  Авг.'!BB37:BC37,'[9]ПОНТОННЫЙ  Сент.'!BB37:BC37,'[10]ПОНТОННЫЙ  Окт.'!BB37:BC37,'[11]ПОНТОННЫЙ  Нояб.'!BB37:BC37,'[12]ПОНТОННЫЙ  Дек.'!BB37:BC37)</f>
        <v>0</v>
      </c>
      <c r="BD38" s="47"/>
      <c r="BE38" s="53">
        <f>SUM('[1]ПОНТОННЫЙ Янв.'!BD37:BE37,'[2]ПОНТОННЫЙ Февр.'!BD37:BE37,'[3]ПОНТОННЫЙ Март'!BD37:BE37,'[4]ПОНТОННЫЙ  Апр.'!BD37:BE37,'[5]ПОНТОННЫЙ Май'!BD37:BE37,'[6]ПОНТОННЫЙ Июнь'!BD37:BE37,'[7]ПОНТОННЫЙ  Июль'!BD37:BE37,'[8]ПОНТОННЫЙ  Авг.'!BD37:BE37,'[9]ПОНТОННЫЙ  Сент.'!BD37:BE37,'[10]ПОНТОННЫЙ  Окт.'!BD37:BE37,'[11]ПОНТОННЫЙ  Нояб.'!BD37:BE37,'[12]ПОНТОННЫЙ  Дек.'!BD37:BE37)</f>
        <v>0</v>
      </c>
      <c r="BF38" s="47"/>
      <c r="BG38" s="53">
        <f>SUM('[1]ПОНТОННЫЙ Янв.'!BF37:BG37,'[2]ПОНТОННЫЙ Февр.'!BF37:BG37,'[3]ПОНТОННЫЙ Март'!BF37:BG37,'[4]ПОНТОННЫЙ  Апр.'!BF37:BG37,'[5]ПОНТОННЫЙ Май'!BF37:BG37,'[6]ПОНТОННЫЙ Июнь'!BF37:BG37,'[7]ПОНТОННЫЙ  Июль'!BF37:BG37,'[8]ПОНТОННЫЙ  Авг.'!BF37:BG37,'[9]ПОНТОННЫЙ  Сент.'!BF37:BG37,'[10]ПОНТОННЫЙ  Окт.'!BF37:BG37,'[11]ПОНТОННЫЙ  Нояб.'!BF37:BG37,'[12]ПОНТОННЫЙ  Дек.'!BF37:BG37)</f>
        <v>0</v>
      </c>
      <c r="BH38" s="47"/>
      <c r="BI38" s="53">
        <f>SUM('[1]ПОНТОННЫЙ Янв.'!BH37:BI37,'[2]ПОНТОННЫЙ Февр.'!BH37:BI37,'[3]ПОНТОННЫЙ Март'!BH37:BI37,'[4]ПОНТОННЫЙ  Апр.'!BH37:BI37,'[5]ПОНТОННЫЙ Май'!BH37:BI37,'[6]ПОНТОННЫЙ Июнь'!BH37:BI37,'[7]ПОНТОННЫЙ  Июль'!BH37:BI37,'[8]ПОНТОННЫЙ  Авг.'!BH37:BI37,'[9]ПОНТОННЫЙ  Сент.'!BH37:BI37,'[10]ПОНТОННЫЙ  Окт.'!BH37:BI37,'[11]ПОНТОННЫЙ  Нояб.'!BH37:BI37,'[12]ПОНТОННЫЙ  Дек.'!BH37:BI37)</f>
        <v>0</v>
      </c>
      <c r="BJ38" s="47"/>
      <c r="BK38" s="53">
        <f>SUM('[1]ПОНТОННЫЙ Янв.'!BJ37:BK37,'[2]ПОНТОННЫЙ Февр.'!BJ37:BK37,'[3]ПОНТОННЫЙ Март'!BJ37:BK37,'[4]ПОНТОННЫЙ  Апр.'!BJ37:BK37,'[5]ПОНТОННЫЙ Май'!BJ37:BK37,'[6]ПОНТОННЫЙ Июнь'!BJ37:BK37,'[7]ПОНТОННЫЙ  Июль'!BJ37:BK37,'[8]ПОНТОННЫЙ  Авг.'!BJ37:BK37,'[9]ПОНТОННЫЙ  Сент.'!BJ37:BK37,'[10]ПОНТОННЫЙ  Окт.'!BJ37:BK37,'[11]ПОНТОННЫЙ  Нояб.'!BJ37:BK37,'[12]ПОНТОННЫЙ  Дек.'!BJ37:BK37)</f>
        <v>0</v>
      </c>
      <c r="BL38" s="47"/>
      <c r="BM38" s="53">
        <f>SUM('[1]ПОНТОННЫЙ Янв.'!BL37:BM37,'[2]ПОНТОННЫЙ Февр.'!BL37:BM37,'[3]ПОНТОННЫЙ Март'!BL37:BM37,'[4]ПОНТОННЫЙ  Апр.'!BL37:BM37,'[5]ПОНТОННЫЙ Май'!BL37:BM37,'[6]ПОНТОННЫЙ Июнь'!BL37:BM37,'[7]ПОНТОННЫЙ  Июль'!BL37:BM37,'[8]ПОНТОННЫЙ  Авг.'!BL37:BM37,'[9]ПОНТОННЫЙ  Сент.'!BL37:BM37,'[10]ПОНТОННЫЙ  Окт.'!BL37:BM37,'[11]ПОНТОННЫЙ  Нояб.'!BL37:BM37,'[12]ПОНТОННЫЙ  Дек.'!BL37:BM37)</f>
        <v>0</v>
      </c>
      <c r="BN38" s="47"/>
      <c r="BO38" s="53">
        <f>SUM('[1]ПОНТОННЫЙ Янв.'!BN37:BO37,'[2]ПОНТОННЫЙ Февр.'!BN37:BO37,'[3]ПОНТОННЫЙ Март'!BN37:BO37,'[4]ПОНТОННЫЙ  Апр.'!BN37:BO37,'[5]ПОНТОННЫЙ Май'!BN37:BO37,'[6]ПОНТОННЫЙ Июнь'!BN37:BO37,'[7]ПОНТОННЫЙ  Июль'!BN37:BO37,'[8]ПОНТОННЫЙ  Авг.'!BN37:BO37,'[9]ПОНТОННЫЙ  Сент.'!BN37:BO37,'[10]ПОНТОННЫЙ  Окт.'!BN37:BO37,'[11]ПОНТОННЫЙ  Нояб.'!BN37:BO37,'[12]ПОНТОННЫЙ  Дек.'!BN37:BO37)</f>
        <v>0</v>
      </c>
      <c r="BP38" s="47"/>
      <c r="BQ38" s="53">
        <f>SUM('[1]ПОНТОННЫЙ Янв.'!BP37:BQ37,'[2]ПОНТОННЫЙ Февр.'!BP37:BQ37,'[3]ПОНТОННЫЙ Март'!BP37:BQ37,'[4]ПОНТОННЫЙ  Апр.'!BP37:BQ37,'[5]ПОНТОННЫЙ Май'!BP37:BQ37,'[6]ПОНТОННЫЙ Июнь'!BP37:BQ37,'[7]ПОНТОННЫЙ  Июль'!BP37:BQ37,'[8]ПОНТОННЫЙ  Авг.'!BP37:BQ37,'[9]ПОНТОННЫЙ  Сент.'!BP37:BQ37,'[10]ПОНТОННЫЙ  Окт.'!BP37:BQ37,'[11]ПОНТОННЫЙ  Нояб.'!BP37:BQ37,'[12]ПОНТОННЫЙ  Дек.'!BP37:BQ37)</f>
        <v>0</v>
      </c>
      <c r="BR38" s="47"/>
      <c r="BS38" s="53">
        <f>SUM('[1]ПОНТОННЫЙ Янв.'!BR37:BS37,'[2]ПОНТОННЫЙ Февр.'!BR37:BS37,'[3]ПОНТОННЫЙ Март'!BR37:BS37,'[4]ПОНТОННЫЙ  Апр.'!BR37:BS37,'[5]ПОНТОННЫЙ Май'!BR37:BS37,'[6]ПОНТОННЫЙ Июнь'!BR37:BS37,'[7]ПОНТОННЫЙ  Июль'!BR37:BS37,'[8]ПОНТОННЫЙ  Авг.'!BR37:BS37,'[9]ПОНТОННЫЙ  Сент.'!BR37:BS37,'[10]ПОНТОННЫЙ  Окт.'!BR37:BS37,'[11]ПОНТОННЫЙ  Нояб.'!BR37:BS37,'[12]ПОНТОННЫЙ  Дек.'!BR37:BS37)</f>
        <v>0</v>
      </c>
      <c r="BT38" s="47"/>
      <c r="BU38" s="53">
        <f>SUM('[1]ПОНТОННЫЙ Янв.'!BT37:BU37,'[2]ПОНТОННЫЙ Февр.'!BT37:BU37,'[3]ПОНТОННЫЙ Март'!BT37:BU37,'[4]ПОНТОННЫЙ  Апр.'!BT37:BU37,'[5]ПОНТОННЫЙ Май'!BT37:BU37,'[6]ПОНТОННЫЙ Июнь'!BT37:BU37,'[7]ПОНТОННЫЙ  Июль'!BT37:BU37,'[8]ПОНТОННЫЙ  Авг.'!BT37:BU37,'[9]ПОНТОННЫЙ  Сент.'!BT37:BU37,'[10]ПОНТОННЫЙ  Окт.'!BT37:BU37,'[11]ПОНТОННЫЙ  Нояб.'!BT37:BU37,'[12]ПОНТОННЫЙ  Дек.'!BT37:BU37)</f>
        <v>0</v>
      </c>
      <c r="BV38" s="47"/>
      <c r="BW38" s="53">
        <f>SUM('[1]ПОНТОННЫЙ Янв.'!BV37:BW37,'[2]ПОНТОННЫЙ Февр.'!BV37:BW37,'[3]ПОНТОННЫЙ Март'!BV37:BW37,'[4]ПОНТОННЫЙ  Апр.'!BV37:BW37,'[5]ПОНТОННЫЙ Май'!BV37:BW37,'[6]ПОНТОННЫЙ Июнь'!BV37:BW37,'[7]ПОНТОННЫЙ  Июль'!BV37:BW37,'[8]ПОНТОННЫЙ  Авг.'!BV37:BW37,'[9]ПОНТОННЫЙ  Сент.'!BV37:BW37,'[10]ПОНТОННЫЙ  Окт.'!BV37:BW37,'[11]ПОНТОННЫЙ  Нояб.'!BV37:BW37,'[12]ПОНТОННЫЙ  Дек.'!BV37:BW37)</f>
        <v>0</v>
      </c>
      <c r="BX38" s="47"/>
      <c r="BY38" s="53">
        <f>SUM('[1]ПОНТОННЫЙ Янв.'!BX37:BY37,'[2]ПОНТОННЫЙ Февр.'!BX37:BY37,'[3]ПОНТОННЫЙ Март'!BX37:BY37,'[4]ПОНТОННЫЙ  Апр.'!BX37:BY37,'[5]ПОНТОННЫЙ Май'!BX37:BY37,'[6]ПОНТОННЫЙ Июнь'!BX37:BY37,'[7]ПОНТОННЫЙ  Июль'!BX37:BY37,'[8]ПОНТОННЫЙ  Авг.'!BX37:BY37,'[9]ПОНТОННЫЙ  Сент.'!BX37:BY37,'[10]ПОНТОННЫЙ  Окт.'!BX37:BY37,'[11]ПОНТОННЫЙ  Нояб.'!BX37:BY37,'[12]ПОНТОННЫЙ  Дек.'!BX37:BY37)</f>
        <v>0</v>
      </c>
      <c r="BZ38" s="47"/>
      <c r="CA38" s="53">
        <f>SUM('[1]ПОНТОННЫЙ Янв.'!BZ37:CA37,'[2]ПОНТОННЫЙ Февр.'!BZ37:CA37,'[3]ПОНТОННЫЙ Март'!BZ37:CA37,'[4]ПОНТОННЫЙ  Апр.'!BZ37:CA37,'[5]ПОНТОННЫЙ Май'!BZ37:CA37,'[6]ПОНТОННЫЙ Июнь'!BZ37:CA37,'[7]ПОНТОННЫЙ  Июль'!BZ37:CA37,'[8]ПОНТОННЫЙ  Авг.'!BZ37:CA37,'[9]ПОНТОННЫЙ  Сент.'!BZ37:CA37,'[10]ПОНТОННЫЙ  Окт.'!BZ37:CA37,'[11]ПОНТОННЫЙ  Нояб.'!BZ37:CA37,'[12]ПОНТОННЫЙ  Дек.'!BZ37:CA37)</f>
        <v>0</v>
      </c>
      <c r="CB38" s="47"/>
      <c r="CC38" s="53">
        <f>SUM('[1]ПОНТОННЫЙ Янв.'!CB37:CC37,'[2]ПОНТОННЫЙ Февр.'!CB37:CC37,'[3]ПОНТОННЫЙ Март'!CB37:CC37,'[4]ПОНТОННЫЙ  Апр.'!CB37:CC37,'[5]ПОНТОННЫЙ Май'!CB37:CC37,'[6]ПОНТОННЫЙ Июнь'!CB37:CC37,'[7]ПОНТОННЫЙ  Июль'!CB37:CC37,'[8]ПОНТОННЫЙ  Авг.'!CB37:CC37,'[9]ПОНТОННЫЙ  Сент.'!CB37:CC37,'[10]ПОНТОННЫЙ  Окт.'!CB37:CC37,'[11]ПОНТОННЫЙ  Нояб.'!CB37:CC37,'[12]ПОНТОННЫЙ  Дек.'!CB37:CC37)</f>
        <v>0</v>
      </c>
      <c r="CD38" s="47"/>
      <c r="CE38" s="53">
        <f>SUM('[1]ПОНТОННЫЙ Янв.'!CD37:CE37,'[2]ПОНТОННЫЙ Февр.'!CD37:CE37,'[3]ПОНТОННЫЙ Март'!CD37:CE37,'[4]ПОНТОННЫЙ  Апр.'!CD37:CE37,'[5]ПОНТОННЫЙ Май'!CD37:CE37,'[6]ПОНТОННЫЙ Июнь'!CD37:CE37,'[7]ПОНТОННЫЙ  Июль'!CD37:CE37,'[8]ПОНТОННЫЙ  Авг.'!CD37:CE37,'[9]ПОНТОННЫЙ  Сент.'!CD37:CE37,'[10]ПОНТОННЫЙ  Окт.'!CD37:CE37,'[11]ПОНТОННЫЙ  Нояб.'!CD37:CE37,'[12]ПОНТОННЫЙ  Дек.'!CD37:CE37)</f>
        <v>0</v>
      </c>
      <c r="CF38" s="47"/>
      <c r="CG38" s="53">
        <f>SUM('[1]ПОНТОННЫЙ Янв.'!CF37:CG37,'[2]ПОНТОННЫЙ Февр.'!CF37:CG37,'[3]ПОНТОННЫЙ Март'!CF37:CG37,'[4]ПОНТОННЫЙ  Апр.'!CF37:CG37,'[5]ПОНТОННЫЙ Май'!CF37:CG37,'[6]ПОНТОННЫЙ Июнь'!CF37:CG37,'[7]ПОНТОННЫЙ  Июль'!CF37:CG37,'[8]ПОНТОННЫЙ  Авг.'!CF37:CG37,'[9]ПОНТОННЫЙ  Сент.'!CF37:CG37,'[10]ПОНТОННЫЙ  Окт.'!CF37:CG37,'[11]ПОНТОННЫЙ  Нояб.'!CF37:CG37,'[12]ПОНТОННЫЙ  Дек.'!CF37:CG37)</f>
        <v>0</v>
      </c>
      <c r="CH38" s="47"/>
      <c r="CI38" s="53">
        <f>SUM('[1]ПОНТОННЫЙ Янв.'!CH37:CI37,'[2]ПОНТОННЫЙ Февр.'!CH37:CI37,'[3]ПОНТОННЫЙ Март'!CH37:CI37,'[4]ПОНТОННЫЙ  Апр.'!CH37:CI37,'[5]ПОНТОННЫЙ Май'!CH37:CI37,'[6]ПОНТОННЫЙ Июнь'!CH37:CI37,'[7]ПОНТОННЫЙ  Июль'!CH37:CI37,'[8]ПОНТОННЫЙ  Авг.'!CH37:CI37,'[9]ПОНТОННЫЙ  Сент.'!CH37:CI37,'[10]ПОНТОННЫЙ  Окт.'!CH37:CI37,'[11]ПОНТОННЫЙ  Нояб.'!CH37:CI37,'[12]ПОНТОННЫЙ  Дек.'!CH37:CI37)</f>
        <v>0</v>
      </c>
      <c r="CJ38" s="47"/>
      <c r="CK38" s="53">
        <f>SUM('[1]ПОНТОННЫЙ Янв.'!CJ37:CK37,'[2]ПОНТОННЫЙ Февр.'!CJ37:CK37,'[3]ПОНТОННЫЙ Март'!CJ37:CK37,'[4]ПОНТОННЫЙ  Апр.'!CJ37:CK37,'[5]ПОНТОННЫЙ Май'!CJ37:CK37,'[6]ПОНТОННЫЙ Июнь'!CJ37:CK37,'[7]ПОНТОННЫЙ  Июль'!CJ37:CK37,'[8]ПОНТОННЫЙ  Авг.'!CJ37:CK37,'[9]ПОНТОННЫЙ  Сент.'!CJ37:CK37,'[10]ПОНТОННЫЙ  Окт.'!CJ37:CK37,'[11]ПОНТОННЫЙ  Нояб.'!CJ37:CK37,'[12]ПОНТОННЫЙ  Дек.'!CJ37:CK37)</f>
        <v>0</v>
      </c>
      <c r="CL38" s="47"/>
      <c r="CM38" s="53">
        <f>SUM('[1]ПОНТОННЫЙ Янв.'!CL37:CM37,'[2]ПОНТОННЫЙ Февр.'!CL37:CM37,'[3]ПОНТОННЫЙ Март'!CL37:CM37,'[4]ПОНТОННЫЙ  Апр.'!CL37:CM37,'[5]ПОНТОННЫЙ Май'!CL37:CM37,'[6]ПОНТОННЫЙ Июнь'!CL37:CM37,'[7]ПОНТОННЫЙ  Июль'!CL37:CM37,'[8]ПОНТОННЫЙ  Авг.'!CL37:CM37,'[9]ПОНТОННЫЙ  Сент.'!CL37:CM37,'[10]ПОНТОННЫЙ  Окт.'!CL37:CM37,'[11]ПОНТОННЫЙ  Нояб.'!CL37:CM37,'[12]ПОНТОННЫЙ  Дек.'!CL37:CM37)</f>
        <v>0</v>
      </c>
      <c r="CN38" s="47"/>
      <c r="CO38" s="53">
        <f>SUM('[1]ПОНТОННЫЙ Янв.'!CN37:CO37,'[2]ПОНТОННЫЙ Февр.'!CN37:CO37,'[3]ПОНТОННЫЙ Март'!CN37:CO37,'[4]ПОНТОННЫЙ  Апр.'!CN37:CO37,'[5]ПОНТОННЫЙ Май'!CN37:CO37,'[6]ПОНТОННЫЙ Июнь'!CN37:CO37,'[7]ПОНТОННЫЙ  Июль'!CN37:CO37,'[8]ПОНТОННЫЙ  Авг.'!CN37:CO37,'[9]ПОНТОННЫЙ  Сент.'!CN37:CO37,'[10]ПОНТОННЫЙ  Окт.'!CN37:CO37,'[11]ПОНТОННЫЙ  Нояб.'!CN37:CO37,'[12]ПОНТОННЫЙ  Дек.'!CN37:CO37)</f>
        <v>0</v>
      </c>
      <c r="CQ38" s="93"/>
    </row>
    <row r="39" spans="1:95" ht="15.95" customHeight="1" x14ac:dyDescent="0.25">
      <c r="A39" s="198"/>
      <c r="B39" s="233"/>
      <c r="C39" s="22" t="s">
        <v>5</v>
      </c>
      <c r="D39" s="47"/>
      <c r="E39" s="53">
        <f>SUM('[1]ПОНТОННЫЙ Янв.'!D38:E38,'[2]ПОНТОННЫЙ Февр.'!D38:E38,'[3]ПОНТОННЫЙ Март'!D38:E38,'[4]ПОНТОННЫЙ  Апр.'!D38:E38,'[5]ПОНТОННЫЙ Май'!D38:E38,'[6]ПОНТОННЫЙ Июнь'!D38:E38,'[7]ПОНТОННЫЙ  Июль'!D38:E38,'[8]ПОНТОННЫЙ  Авг.'!D38:E38,'[9]ПОНТОННЫЙ  Сент.'!D38:E38,'[10]ПОНТОННЫЙ  Окт.'!D38:E38,'[11]ПОНТОННЫЙ  Нояб.'!D38:E38,'[12]ПОНТОННЫЙ  Дек.'!D38:E38)</f>
        <v>0</v>
      </c>
      <c r="F39" s="47"/>
      <c r="G39" s="53">
        <f>SUM('[1]ПОНТОННЫЙ Янв.'!F38:G38,'[2]ПОНТОННЫЙ Февр.'!F38:G38,'[3]ПОНТОННЫЙ Март'!F38:G38,'[4]ПОНТОННЫЙ  Апр.'!F38:G38,'[5]ПОНТОННЫЙ Май'!F38:G38,'[6]ПОНТОННЫЙ Июнь'!F38:G38,'[7]ПОНТОННЫЙ  Июль'!F38:G38,'[8]ПОНТОННЫЙ  Авг.'!F38:G38,'[9]ПОНТОННЫЙ  Сент.'!F38:G38,'[10]ПОНТОННЫЙ  Окт.'!F38:G38,'[11]ПОНТОННЫЙ  Нояб.'!F38:G38,'[12]ПОНТОННЫЙ  Дек.'!F38:G38)</f>
        <v>0</v>
      </c>
      <c r="H39" s="47"/>
      <c r="I39" s="53">
        <f>SUM('[1]ПОНТОННЫЙ Янв.'!H38:I38,'[2]ПОНТОННЫЙ Февр.'!H38:I38,'[3]ПОНТОННЫЙ Март'!H38:I38,'[4]ПОНТОННЫЙ  Апр.'!H38:I38,'[5]ПОНТОННЫЙ Май'!H38:I38,'[6]ПОНТОННЫЙ Июнь'!H38:I38,'[7]ПОНТОННЫЙ  Июль'!H38:I38,'[8]ПОНТОННЫЙ  Авг.'!H38:I38,'[9]ПОНТОННЫЙ  Сент.'!H38:I38,'[10]ПОНТОННЫЙ  Окт.'!H38:I38,'[11]ПОНТОННЫЙ  Нояб.'!H38:I38,'[12]ПОНТОННЫЙ  Дек.'!H38:I38)</f>
        <v>0</v>
      </c>
      <c r="J39" s="47"/>
      <c r="K39" s="53">
        <f>SUM('[1]ПОНТОННЫЙ Янв.'!J38:K38,'[2]ПОНТОННЫЙ Февр.'!J38:K38,'[3]ПОНТОННЫЙ Март'!J38:K38,'[4]ПОНТОННЫЙ  Апр.'!J38:K38,'[5]ПОНТОННЫЙ Май'!J38:K38,'[6]ПОНТОННЫЙ Июнь'!J38:K38,'[7]ПОНТОННЫЙ  Июль'!J38:K38,'[8]ПОНТОННЫЙ  Авг.'!J38:K38,'[9]ПОНТОННЫЙ  Сент.'!J38:K38,'[10]ПОНТОННЫЙ  Окт.'!J38:K38,'[11]ПОНТОННЫЙ  Нояб.'!J38:K38,'[12]ПОНТОННЫЙ  Дек.'!J38:K38)</f>
        <v>0</v>
      </c>
      <c r="L39" s="47"/>
      <c r="M39" s="53">
        <f>SUM('[1]ПОНТОННЫЙ Янв.'!L38:M38,'[2]ПОНТОННЫЙ Февр.'!L38:M38,'[3]ПОНТОННЫЙ Март'!L38:M38,'[4]ПОНТОННЫЙ  Апр.'!L38:M38,'[5]ПОНТОННЫЙ Май'!L38:M38,'[6]ПОНТОННЫЙ Июнь'!L38:M38,'[7]ПОНТОННЫЙ  Июль'!L38:M38,'[8]ПОНТОННЫЙ  Авг.'!L38:M38,'[9]ПОНТОННЫЙ  Сент.'!L38:M38,'[10]ПОНТОННЫЙ  Окт.'!L38:M38,'[11]ПОНТОННЫЙ  Нояб.'!L38:M38,'[12]ПОНТОННЫЙ  Дек.'!L38:M38)</f>
        <v>0</v>
      </c>
      <c r="N39" s="47"/>
      <c r="O39" s="53">
        <f>SUM('[1]ПОНТОННЫЙ Янв.'!N38:O38,'[2]ПОНТОННЫЙ Февр.'!N38:O38,'[3]ПОНТОННЫЙ Март'!N38:O38,'[4]ПОНТОННЫЙ  Апр.'!N38:O38,'[5]ПОНТОННЫЙ Май'!N38:O38,'[6]ПОНТОННЫЙ Июнь'!N38:O38,'[7]ПОНТОННЫЙ  Июль'!N38:O38,'[8]ПОНТОННЫЙ  Авг.'!N38:O38,'[9]ПОНТОННЫЙ  Сент.'!N38:O38,'[10]ПОНТОННЫЙ  Окт.'!N38:O38,'[11]ПОНТОННЫЙ  Нояб.'!N38:O38,'[12]ПОНТОННЫЙ  Дек.'!N38:O38)</f>
        <v>2.46</v>
      </c>
      <c r="P39" s="47"/>
      <c r="Q39" s="53">
        <f>SUM('[1]ПОНТОННЫЙ Янв.'!P38:Q38,'[2]ПОНТОННЫЙ Февр.'!P38:Q38,'[3]ПОНТОННЫЙ Март'!P38:Q38,'[4]ПОНТОННЫЙ  Апр.'!P38:Q38,'[5]ПОНТОННЫЙ Май'!P38:Q38,'[6]ПОНТОННЫЙ Июнь'!P38:Q38,'[7]ПОНТОННЫЙ  Июль'!P38:Q38,'[8]ПОНТОННЫЙ  Авг.'!P38:Q38,'[9]ПОНТОННЫЙ  Сент.'!P38:Q38,'[10]ПОНТОННЫЙ  Окт.'!P38:Q38,'[11]ПОНТОННЫЙ  Нояб.'!P38:Q38,'[12]ПОНТОННЫЙ  Дек.'!P38:Q38)</f>
        <v>0</v>
      </c>
      <c r="R39" s="47"/>
      <c r="S39" s="53">
        <f>SUM('[1]ПОНТОННЫЙ Янв.'!R38:S38,'[2]ПОНТОННЫЙ Февр.'!R38:S38,'[3]ПОНТОННЫЙ Март'!R38:S38,'[4]ПОНТОННЫЙ  Апр.'!R38:S38,'[5]ПОНТОННЫЙ Май'!R38:S38,'[6]ПОНТОННЫЙ Июнь'!R38:S38,'[7]ПОНТОННЫЙ  Июль'!R38:S38,'[8]ПОНТОННЫЙ  Авг.'!R38:S38,'[9]ПОНТОННЫЙ  Сент.'!R38:S38,'[10]ПОНТОННЫЙ  Окт.'!R38:S38,'[11]ПОНТОННЫЙ  Нояб.'!R38:S38,'[12]ПОНТОННЫЙ  Дек.'!R38:S38)</f>
        <v>7.0259999999999998</v>
      </c>
      <c r="T39" s="47"/>
      <c r="U39" s="53">
        <f>SUM('[1]ПОНТОННЫЙ Янв.'!T38:U38,'[2]ПОНТОННЫЙ Февр.'!T38:U38,'[3]ПОНТОННЫЙ Март'!T38:U38,'[4]ПОНТОННЫЙ  Апр.'!T38:U38,'[5]ПОНТОННЫЙ Май'!T38:U38,'[6]ПОНТОННЫЙ Июнь'!T38:U38,'[7]ПОНТОННЫЙ  Июль'!T38:U38,'[8]ПОНТОННЫЙ  Авг.'!T38:U38,'[9]ПОНТОННЫЙ  Сент.'!T38:U38,'[10]ПОНТОННЫЙ  Окт.'!T38:U38,'[11]ПОНТОННЫЙ  Нояб.'!T38:U38,'[12]ПОНТОННЫЙ  Дек.'!T38:U38)</f>
        <v>0</v>
      </c>
      <c r="V39" s="47"/>
      <c r="W39" s="53">
        <f>SUM('[1]ПОНТОННЫЙ Янв.'!V38:W38,'[2]ПОНТОННЫЙ Февр.'!V38:W38,'[3]ПОНТОННЫЙ Март'!V38:W38,'[4]ПОНТОННЫЙ  Апр.'!V38:W38,'[5]ПОНТОННЫЙ Май'!V38:W38,'[6]ПОНТОННЫЙ Июнь'!V38:W38,'[7]ПОНТОННЫЙ  Июль'!V38:W38,'[8]ПОНТОННЫЙ  Авг.'!V38:W38,'[9]ПОНТОННЫЙ  Сент.'!V38:W38,'[10]ПОНТОННЫЙ  Окт.'!V38:W38,'[11]ПОНТОННЫЙ  Нояб.'!V38:W38,'[12]ПОНТОННЫЙ  Дек.'!V38:W38)</f>
        <v>0</v>
      </c>
      <c r="X39" s="47"/>
      <c r="Y39" s="53">
        <f>SUM('[1]ПОНТОННЫЙ Янв.'!X38:Y38,'[2]ПОНТОННЫЙ Февр.'!X38:Y38,'[3]ПОНТОННЫЙ Март'!X38:Y38,'[4]ПОНТОННЫЙ  Апр.'!X38:Y38,'[5]ПОНТОННЫЙ Май'!X38:Y38,'[6]ПОНТОННЫЙ Июнь'!X38:Y38,'[7]ПОНТОННЫЙ  Июль'!X38:Y38,'[8]ПОНТОННЫЙ  Авг.'!X38:Y38,'[9]ПОНТОННЫЙ  Сент.'!X38:Y38,'[10]ПОНТОННЫЙ  Окт.'!X38:Y38,'[11]ПОНТОННЫЙ  Нояб.'!X38:Y38,'[12]ПОНТОННЫЙ  Дек.'!X38:Y38)</f>
        <v>0</v>
      </c>
      <c r="Z39" s="47"/>
      <c r="AA39" s="53">
        <f>SUM('[1]ПОНТОННЫЙ Янв.'!Z38:AA38,'[2]ПОНТОННЫЙ Февр.'!Z38:AA38,'[3]ПОНТОННЫЙ Март'!Z38:AA38,'[4]ПОНТОННЫЙ  Апр.'!Z38:AA38,'[5]ПОНТОННЫЙ Май'!Z38:AA38,'[6]ПОНТОННЫЙ Июнь'!Z38:AA38,'[7]ПОНТОННЫЙ  Июль'!Z38:AA38,'[8]ПОНТОННЫЙ  Авг.'!Z38:AA38,'[9]ПОНТОННЫЙ  Сент.'!Z38:AA38,'[10]ПОНТОННЫЙ  Окт.'!Z38:AA38,'[11]ПОНТОННЫЙ  Нояб.'!Z38:AA38,'[12]ПОНТОННЫЙ  Дек.'!Z38:AA38)</f>
        <v>0</v>
      </c>
      <c r="AB39" s="47"/>
      <c r="AC39" s="53">
        <f>SUM('[1]ПОНТОННЫЙ Янв.'!AB38:AC38,'[2]ПОНТОННЫЙ Февр.'!AB38:AC38,'[3]ПОНТОННЫЙ Март'!AB38:AC38,'[4]ПОНТОННЫЙ  Апр.'!AB38:AC38,'[5]ПОНТОННЫЙ Май'!AB38:AC38,'[6]ПОНТОННЫЙ Июнь'!AB38:AC38,'[7]ПОНТОННЫЙ  Июль'!AB38:AC38,'[8]ПОНТОННЫЙ  Авг.'!AB38:AC38,'[9]ПОНТОННЫЙ  Сент.'!AB38:AC38,'[10]ПОНТОННЫЙ  Окт.'!AB38:AC38,'[11]ПОНТОННЫЙ  Нояб.'!AB38:AC38,'[12]ПОНТОННЫЙ  Дек.'!AB38:AC38)</f>
        <v>0</v>
      </c>
      <c r="AD39" s="47"/>
      <c r="AE39" s="53">
        <f>SUM('[1]ПОНТОННЫЙ Янв.'!AD38:AE38,'[2]ПОНТОННЫЙ Февр.'!AD38:AE38,'[3]ПОНТОННЫЙ Март'!AD38:AE38,'[4]ПОНТОННЫЙ  Апр.'!AD38:AE38,'[5]ПОНТОННЫЙ Май'!AD38:AE38,'[6]ПОНТОННЫЙ Июнь'!AD38:AE38,'[7]ПОНТОННЫЙ  Июль'!AD38:AE38,'[8]ПОНТОННЫЙ  Авг.'!AD38:AE38,'[9]ПОНТОННЫЙ  Сент.'!AD38:AE38,'[10]ПОНТОННЫЙ  Окт.'!AD38:AE38,'[11]ПОНТОННЫЙ  Нояб.'!AD38:AE38,'[12]ПОНТОННЫЙ  Дек.'!AD38:AE38)</f>
        <v>0</v>
      </c>
      <c r="AF39" s="47"/>
      <c r="AG39" s="53">
        <f>SUM('[1]ПОНТОННЫЙ Янв.'!AF38:AG38,'[2]ПОНТОННЫЙ Февр.'!AF38:AG38,'[3]ПОНТОННЫЙ Март'!AF38:AG38,'[4]ПОНТОННЫЙ  Апр.'!AF38:AG38,'[5]ПОНТОННЫЙ Май'!AF38:AG38,'[6]ПОНТОННЫЙ Июнь'!AF38:AG38,'[7]ПОНТОННЫЙ  Июль'!AF38:AG38,'[8]ПОНТОННЫЙ  Авг.'!AF38:AG38,'[9]ПОНТОННЫЙ  Сент.'!AF38:AG38,'[10]ПОНТОННЫЙ  Окт.'!AF38:AG38,'[11]ПОНТОННЫЙ  Нояб.'!AF38:AG38,'[12]ПОНТОННЫЙ  Дек.'!AF38:AG38)</f>
        <v>0</v>
      </c>
      <c r="AH39" s="47"/>
      <c r="AI39" s="53">
        <f>SUM('[1]ПОНТОННЫЙ Янв.'!AH38:AI38,'[2]ПОНТОННЫЙ Февр.'!AH38:AI38,'[3]ПОНТОННЫЙ Март'!AH38:AI38,'[4]ПОНТОННЫЙ  Апр.'!AH38:AI38,'[5]ПОНТОННЫЙ Май'!AH38:AI38,'[6]ПОНТОННЫЙ Июнь'!AH38:AI38,'[7]ПОНТОННЫЙ  Июль'!AH38:AI38,'[8]ПОНТОННЫЙ  Авг.'!AH38:AI38,'[9]ПОНТОННЫЙ  Сент.'!AH38:AI38,'[10]ПОНТОННЫЙ  Окт.'!AH38:AI38,'[11]ПОНТОННЫЙ  Нояб.'!AH38:AI38,'[12]ПОНТОННЫЙ  Дек.'!AH38:AI38)</f>
        <v>0</v>
      </c>
      <c r="AJ39" s="47"/>
      <c r="AK39" s="53">
        <f>SUM('[1]ПОНТОННЫЙ Янв.'!AJ38:AK38,'[2]ПОНТОННЫЙ Февр.'!AJ38:AK38,'[3]ПОНТОННЫЙ Март'!AJ38:AK38,'[4]ПОНТОННЫЙ  Апр.'!AJ38:AK38,'[5]ПОНТОННЫЙ Май'!AJ38:AK38,'[6]ПОНТОННЫЙ Июнь'!AJ38:AK38,'[7]ПОНТОННЫЙ  Июль'!AJ38:AK38,'[8]ПОНТОННЫЙ  Авг.'!AJ38:AK38,'[9]ПОНТОННЫЙ  Сент.'!AJ38:AK38,'[10]ПОНТОННЫЙ  Окт.'!AJ38:AK38,'[11]ПОНТОННЫЙ  Нояб.'!AJ38:AK38,'[12]ПОНТОННЫЙ  Дек.'!AJ38:AK38)</f>
        <v>0</v>
      </c>
      <c r="AL39" s="47"/>
      <c r="AM39" s="53">
        <f>SUM('[1]ПОНТОННЫЙ Янв.'!AL38:AM38,'[2]ПОНТОННЫЙ Февр.'!AL38:AM38,'[3]ПОНТОННЫЙ Март'!AL38:AM38,'[4]ПОНТОННЫЙ  Апр.'!AL38:AM38,'[5]ПОНТОННЫЙ Май'!AL38:AM38,'[6]ПОНТОННЫЙ Июнь'!AL38:AM38,'[7]ПОНТОННЫЙ  Июль'!AL38:AM38,'[8]ПОНТОННЫЙ  Авг.'!AL38:AM38,'[9]ПОНТОННЫЙ  Сент.'!AL38:AM38,'[10]ПОНТОННЫЙ  Окт.'!AL38:AM38,'[11]ПОНТОННЫЙ  Нояб.'!AL38:AM38,'[12]ПОНТОННЫЙ  Дек.'!AL38:AM38)</f>
        <v>0</v>
      </c>
      <c r="AN39" s="47"/>
      <c r="AO39" s="53">
        <f>SUM('[1]ПОНТОННЫЙ Янв.'!AN38:AO38,'[2]ПОНТОННЫЙ Февр.'!AN38:AO38,'[3]ПОНТОННЫЙ Март'!AN38:AO38,'[4]ПОНТОННЫЙ  Апр.'!AN38:AO38,'[5]ПОНТОННЫЙ Май'!AN38:AO38,'[6]ПОНТОННЫЙ Июнь'!AN38:AO38,'[7]ПОНТОННЫЙ  Июль'!AN38:AO38,'[8]ПОНТОННЫЙ  Авг.'!AN38:AO38,'[9]ПОНТОННЫЙ  Сент.'!AN38:AO38,'[10]ПОНТОННЫЙ  Окт.'!AN38:AO38,'[11]ПОНТОННЫЙ  Нояб.'!AN38:AO38,'[12]ПОНТОННЫЙ  Дек.'!AN38:AO38)</f>
        <v>0</v>
      </c>
      <c r="AP39" s="47"/>
      <c r="AQ39" s="53">
        <f>SUM('[1]ПОНТОННЫЙ Янв.'!AP38:AQ38,'[2]ПОНТОННЫЙ Февр.'!AP38:AQ38,'[3]ПОНТОННЫЙ Март'!AP38:AQ38,'[4]ПОНТОННЫЙ  Апр.'!AP38:AQ38,'[5]ПОНТОННЫЙ Май'!AP38:AQ38,'[6]ПОНТОННЫЙ Июнь'!AP38:AQ38,'[7]ПОНТОННЫЙ  Июль'!AP38:AQ38,'[8]ПОНТОННЫЙ  Авг.'!AP38:AQ38,'[9]ПОНТОННЫЙ  Сент.'!AP38:AQ38,'[10]ПОНТОННЫЙ  Окт.'!AP38:AQ38,'[11]ПОНТОННЫЙ  Нояб.'!AP38:AQ38,'[12]ПОНТОННЫЙ  Дек.'!AP38:AQ38)</f>
        <v>0</v>
      </c>
      <c r="AR39" s="47"/>
      <c r="AS39" s="53">
        <f>SUM('[1]ПОНТОННЫЙ Янв.'!AR38:AS38,'[2]ПОНТОННЫЙ Февр.'!AR38:AS38,'[3]ПОНТОННЫЙ Март'!AR38:AS38,'[4]ПОНТОННЫЙ  Апр.'!AR38:AS38,'[5]ПОНТОННЫЙ Май'!AR38:AS38,'[6]ПОНТОННЫЙ Июнь'!AR38:AS38,'[7]ПОНТОННЫЙ  Июль'!AR38:AS38,'[8]ПОНТОННЫЙ  Авг.'!AR38:AS38,'[9]ПОНТОННЫЙ  Сент.'!AR38:AS38,'[10]ПОНТОННЫЙ  Окт.'!AR38:AS38,'[11]ПОНТОННЫЙ  Нояб.'!AR38:AS38,'[12]ПОНТОННЫЙ  Дек.'!AR38:AS38)</f>
        <v>0</v>
      </c>
      <c r="AT39" s="47"/>
      <c r="AU39" s="53">
        <f>SUM('[1]ПОНТОННЫЙ Янв.'!AT38:AU38,'[2]ПОНТОННЫЙ Февр.'!AT38:AU38,'[3]ПОНТОННЫЙ Март'!AT38:AU38,'[4]ПОНТОННЫЙ  Апр.'!AT38:AU38,'[5]ПОНТОННЫЙ Май'!AT38:AU38,'[6]ПОНТОННЫЙ Июнь'!AT38:AU38,'[7]ПОНТОННЫЙ  Июль'!AT38:AU38,'[8]ПОНТОННЫЙ  Авг.'!AT38:AU38,'[9]ПОНТОННЫЙ  Сент.'!AT38:AU38,'[10]ПОНТОННЫЙ  Окт.'!AT38:AU38,'[11]ПОНТОННЫЙ  Нояб.'!AT38:AU38,'[12]ПОНТОННЫЙ  Дек.'!AT38:AU38)</f>
        <v>0</v>
      </c>
      <c r="AV39" s="47"/>
      <c r="AW39" s="53">
        <f>SUM('[1]ПОНТОННЫЙ Янв.'!AV38:AW38,'[2]ПОНТОННЫЙ Февр.'!AV38:AW38,'[3]ПОНТОННЫЙ Март'!AV38:AW38,'[4]ПОНТОННЫЙ  Апр.'!AV38:AW38,'[5]ПОНТОННЫЙ Май'!AV38:AW38,'[6]ПОНТОННЫЙ Июнь'!AV38:AW38,'[7]ПОНТОННЫЙ  Июль'!AV38:AW38,'[8]ПОНТОННЫЙ  Авг.'!AV38:AW38,'[9]ПОНТОННЫЙ  Сент.'!AV38:AW38,'[10]ПОНТОННЫЙ  Окт.'!AV38:AW38,'[11]ПОНТОННЫЙ  Нояб.'!AV38:AW38,'[12]ПОНТОННЫЙ  Дек.'!AV38:AW38)</f>
        <v>0</v>
      </c>
      <c r="AX39" s="47"/>
      <c r="AY39" s="53">
        <f>SUM('[1]ПОНТОННЫЙ Янв.'!AX38:AY38,'[2]ПОНТОННЫЙ Февр.'!AX38:AY38,'[3]ПОНТОННЫЙ Март'!AX38:AY38,'[4]ПОНТОННЫЙ  Апр.'!AX38:AY38,'[5]ПОНТОННЫЙ Май'!AX38:AY38,'[6]ПОНТОННЫЙ Июнь'!AX38:AY38,'[7]ПОНТОННЫЙ  Июль'!AX38:AY38,'[8]ПОНТОННЫЙ  Авг.'!AX38:AY38,'[9]ПОНТОННЫЙ  Сент.'!AX38:AY38,'[10]ПОНТОННЫЙ  Окт.'!AX38:AY38,'[11]ПОНТОННЫЙ  Нояб.'!AX38:AY38,'[12]ПОНТОННЫЙ  Дек.'!AX38:AY38)</f>
        <v>0</v>
      </c>
      <c r="AZ39" s="47"/>
      <c r="BA39" s="53">
        <f>SUM('[1]ПОНТОННЫЙ Янв.'!AZ38:BA38,'[2]ПОНТОННЫЙ Февр.'!AZ38:BA38,'[3]ПОНТОННЫЙ Март'!AZ38:BA38,'[4]ПОНТОННЫЙ  Апр.'!AZ38:BA38,'[5]ПОНТОННЫЙ Май'!AZ38:BA38,'[6]ПОНТОННЫЙ Июнь'!AZ38:BA38,'[7]ПОНТОННЫЙ  Июль'!AZ38:BA38,'[8]ПОНТОННЫЙ  Авг.'!AZ38:BA38,'[9]ПОНТОННЫЙ  Сент.'!AZ38:BA38,'[10]ПОНТОННЫЙ  Окт.'!AZ38:BA38,'[11]ПОНТОННЫЙ  Нояб.'!AZ38:BA38,'[12]ПОНТОННЫЙ  Дек.'!AZ38:BA38)</f>
        <v>0</v>
      </c>
      <c r="BB39" s="47"/>
      <c r="BC39" s="53">
        <f>SUM('[1]ПОНТОННЫЙ Янв.'!BB38:BC38,'[2]ПОНТОННЫЙ Февр.'!BB38:BC38,'[3]ПОНТОННЫЙ Март'!BB38:BC38,'[4]ПОНТОННЫЙ  Апр.'!BB38:BC38,'[5]ПОНТОННЫЙ Май'!BB38:BC38,'[6]ПОНТОННЫЙ Июнь'!BB38:BC38,'[7]ПОНТОННЫЙ  Июль'!BB38:BC38,'[8]ПОНТОННЫЙ  Авг.'!BB38:BC38,'[9]ПОНТОННЫЙ  Сент.'!BB38:BC38,'[10]ПОНТОННЫЙ  Окт.'!BB38:BC38,'[11]ПОНТОННЫЙ  Нояб.'!BB38:BC38,'[12]ПОНТОННЫЙ  Дек.'!BB38:BC38)</f>
        <v>0</v>
      </c>
      <c r="BD39" s="47"/>
      <c r="BE39" s="53">
        <f>SUM('[1]ПОНТОННЫЙ Янв.'!BD38:BE38,'[2]ПОНТОННЫЙ Февр.'!BD38:BE38,'[3]ПОНТОННЫЙ Март'!BD38:BE38,'[4]ПОНТОННЫЙ  Апр.'!BD38:BE38,'[5]ПОНТОННЫЙ Май'!BD38:BE38,'[6]ПОНТОННЫЙ Июнь'!BD38:BE38,'[7]ПОНТОННЫЙ  Июль'!BD38:BE38,'[8]ПОНТОННЫЙ  Авг.'!BD38:BE38,'[9]ПОНТОННЫЙ  Сент.'!BD38:BE38,'[10]ПОНТОННЫЙ  Окт.'!BD38:BE38,'[11]ПОНТОННЫЙ  Нояб.'!BD38:BE38,'[12]ПОНТОННЫЙ  Дек.'!BD38:BE38)</f>
        <v>0</v>
      </c>
      <c r="BF39" s="47"/>
      <c r="BG39" s="53">
        <f>SUM('[1]ПОНТОННЫЙ Янв.'!BF38:BG38,'[2]ПОНТОННЫЙ Февр.'!BF38:BG38,'[3]ПОНТОННЫЙ Март'!BF38:BG38,'[4]ПОНТОННЫЙ  Апр.'!BF38:BG38,'[5]ПОНТОННЫЙ Май'!BF38:BG38,'[6]ПОНТОННЫЙ Июнь'!BF38:BG38,'[7]ПОНТОННЫЙ  Июль'!BF38:BG38,'[8]ПОНТОННЫЙ  Авг.'!BF38:BG38,'[9]ПОНТОННЫЙ  Сент.'!BF38:BG38,'[10]ПОНТОННЫЙ  Окт.'!BF38:BG38,'[11]ПОНТОННЫЙ  Нояб.'!BF38:BG38,'[12]ПОНТОННЫЙ  Дек.'!BF38:BG38)</f>
        <v>0</v>
      </c>
      <c r="BH39" s="47"/>
      <c r="BI39" s="53">
        <f>SUM('[1]ПОНТОННЫЙ Янв.'!BH38:BI38,'[2]ПОНТОННЫЙ Февр.'!BH38:BI38,'[3]ПОНТОННЫЙ Март'!BH38:BI38,'[4]ПОНТОННЫЙ  Апр.'!BH38:BI38,'[5]ПОНТОННЫЙ Май'!BH38:BI38,'[6]ПОНТОННЫЙ Июнь'!BH38:BI38,'[7]ПОНТОННЫЙ  Июль'!BH38:BI38,'[8]ПОНТОННЫЙ  Авг.'!BH38:BI38,'[9]ПОНТОННЫЙ  Сент.'!BH38:BI38,'[10]ПОНТОННЫЙ  Окт.'!BH38:BI38,'[11]ПОНТОННЫЙ  Нояб.'!BH38:BI38,'[12]ПОНТОННЫЙ  Дек.'!BH38:BI38)</f>
        <v>0</v>
      </c>
      <c r="BJ39" s="47"/>
      <c r="BK39" s="53">
        <f>SUM('[1]ПОНТОННЫЙ Янв.'!BJ38:BK38,'[2]ПОНТОННЫЙ Февр.'!BJ38:BK38,'[3]ПОНТОННЫЙ Март'!BJ38:BK38,'[4]ПОНТОННЫЙ  Апр.'!BJ38:BK38,'[5]ПОНТОННЫЙ Май'!BJ38:BK38,'[6]ПОНТОННЫЙ Июнь'!BJ38:BK38,'[7]ПОНТОННЫЙ  Июль'!BJ38:BK38,'[8]ПОНТОННЫЙ  Авг.'!BJ38:BK38,'[9]ПОНТОННЫЙ  Сент.'!BJ38:BK38,'[10]ПОНТОННЫЙ  Окт.'!BJ38:BK38,'[11]ПОНТОННЫЙ  Нояб.'!BJ38:BK38,'[12]ПОНТОННЫЙ  Дек.'!BJ38:BK38)</f>
        <v>0</v>
      </c>
      <c r="BL39" s="47"/>
      <c r="BM39" s="53">
        <f>SUM('[1]ПОНТОННЫЙ Янв.'!BL38:BM38,'[2]ПОНТОННЫЙ Февр.'!BL38:BM38,'[3]ПОНТОННЫЙ Март'!BL38:BM38,'[4]ПОНТОННЫЙ  Апр.'!BL38:BM38,'[5]ПОНТОННЫЙ Май'!BL38:BM38,'[6]ПОНТОННЫЙ Июнь'!BL38:BM38,'[7]ПОНТОННЫЙ  Июль'!BL38:BM38,'[8]ПОНТОННЫЙ  Авг.'!BL38:BM38,'[9]ПОНТОННЫЙ  Сент.'!BL38:BM38,'[10]ПОНТОННЫЙ  Окт.'!BL38:BM38,'[11]ПОНТОННЫЙ  Нояб.'!BL38:BM38,'[12]ПОНТОННЫЙ  Дек.'!BL38:BM38)</f>
        <v>0</v>
      </c>
      <c r="BN39" s="47"/>
      <c r="BO39" s="53">
        <f>SUM('[1]ПОНТОННЫЙ Янв.'!BN38:BO38,'[2]ПОНТОННЫЙ Февр.'!BN38:BO38,'[3]ПОНТОННЫЙ Март'!BN38:BO38,'[4]ПОНТОННЫЙ  Апр.'!BN38:BO38,'[5]ПОНТОННЫЙ Май'!BN38:BO38,'[6]ПОНТОННЫЙ Июнь'!BN38:BO38,'[7]ПОНТОННЫЙ  Июль'!BN38:BO38,'[8]ПОНТОННЫЙ  Авг.'!BN38:BO38,'[9]ПОНТОННЫЙ  Сент.'!BN38:BO38,'[10]ПОНТОННЫЙ  Окт.'!BN38:BO38,'[11]ПОНТОННЫЙ  Нояб.'!BN38:BO38,'[12]ПОНТОННЫЙ  Дек.'!BN38:BO38)</f>
        <v>0</v>
      </c>
      <c r="BP39" s="47"/>
      <c r="BQ39" s="53">
        <f>SUM('[1]ПОНТОННЫЙ Янв.'!BP38:BQ38,'[2]ПОНТОННЫЙ Февр.'!BP38:BQ38,'[3]ПОНТОННЫЙ Март'!BP38:BQ38,'[4]ПОНТОННЫЙ  Апр.'!BP38:BQ38,'[5]ПОНТОННЫЙ Май'!BP38:BQ38,'[6]ПОНТОННЫЙ Июнь'!BP38:BQ38,'[7]ПОНТОННЫЙ  Июль'!BP38:BQ38,'[8]ПОНТОННЫЙ  Авг.'!BP38:BQ38,'[9]ПОНТОННЫЙ  Сент.'!BP38:BQ38,'[10]ПОНТОННЫЙ  Окт.'!BP38:BQ38,'[11]ПОНТОННЫЙ  Нояб.'!BP38:BQ38,'[12]ПОНТОННЫЙ  Дек.'!BP38:BQ38)</f>
        <v>0</v>
      </c>
      <c r="BR39" s="47"/>
      <c r="BS39" s="53">
        <f>SUM('[1]ПОНТОННЫЙ Янв.'!BR38:BS38,'[2]ПОНТОННЫЙ Февр.'!BR38:BS38,'[3]ПОНТОННЫЙ Март'!BR38:BS38,'[4]ПОНТОННЫЙ  Апр.'!BR38:BS38,'[5]ПОНТОННЫЙ Май'!BR38:BS38,'[6]ПОНТОННЫЙ Июнь'!BR38:BS38,'[7]ПОНТОННЫЙ  Июль'!BR38:BS38,'[8]ПОНТОННЫЙ  Авг.'!BR38:BS38,'[9]ПОНТОННЫЙ  Сент.'!BR38:BS38,'[10]ПОНТОННЫЙ  Окт.'!BR38:BS38,'[11]ПОНТОННЫЙ  Нояб.'!BR38:BS38,'[12]ПОНТОННЫЙ  Дек.'!BR38:BS38)</f>
        <v>0</v>
      </c>
      <c r="BT39" s="47"/>
      <c r="BU39" s="53">
        <f>SUM('[1]ПОНТОННЫЙ Янв.'!BT38:BU38,'[2]ПОНТОННЫЙ Февр.'!BT38:BU38,'[3]ПОНТОННЫЙ Март'!BT38:BU38,'[4]ПОНТОННЫЙ  Апр.'!BT38:BU38,'[5]ПОНТОННЫЙ Май'!BT38:BU38,'[6]ПОНТОННЫЙ Июнь'!BT38:BU38,'[7]ПОНТОННЫЙ  Июль'!BT38:BU38,'[8]ПОНТОННЫЙ  Авг.'!BT38:BU38,'[9]ПОНТОННЫЙ  Сент.'!BT38:BU38,'[10]ПОНТОННЫЙ  Окт.'!BT38:BU38,'[11]ПОНТОННЫЙ  Нояб.'!BT38:BU38,'[12]ПОНТОННЫЙ  Дек.'!BT38:BU38)</f>
        <v>0</v>
      </c>
      <c r="BV39" s="47"/>
      <c r="BW39" s="53">
        <f>SUM('[1]ПОНТОННЫЙ Янв.'!BV38:BW38,'[2]ПОНТОННЫЙ Февр.'!BV38:BW38,'[3]ПОНТОННЫЙ Март'!BV38:BW38,'[4]ПОНТОННЫЙ  Апр.'!BV38:BW38,'[5]ПОНТОННЫЙ Май'!BV38:BW38,'[6]ПОНТОННЫЙ Июнь'!BV38:BW38,'[7]ПОНТОННЫЙ  Июль'!BV38:BW38,'[8]ПОНТОННЫЙ  Авг.'!BV38:BW38,'[9]ПОНТОННЫЙ  Сент.'!BV38:BW38,'[10]ПОНТОННЫЙ  Окт.'!BV38:BW38,'[11]ПОНТОННЫЙ  Нояб.'!BV38:BW38,'[12]ПОНТОННЫЙ  Дек.'!BV38:BW38)</f>
        <v>0</v>
      </c>
      <c r="BX39" s="47"/>
      <c r="BY39" s="53">
        <f>SUM('[1]ПОНТОННЫЙ Янв.'!BX38:BY38,'[2]ПОНТОННЫЙ Февр.'!BX38:BY38,'[3]ПОНТОННЫЙ Март'!BX38:BY38,'[4]ПОНТОННЫЙ  Апр.'!BX38:BY38,'[5]ПОНТОННЫЙ Май'!BX38:BY38,'[6]ПОНТОННЫЙ Июнь'!BX38:BY38,'[7]ПОНТОННЫЙ  Июль'!BX38:BY38,'[8]ПОНТОННЫЙ  Авг.'!BX38:BY38,'[9]ПОНТОННЫЙ  Сент.'!BX38:BY38,'[10]ПОНТОННЫЙ  Окт.'!BX38:BY38,'[11]ПОНТОННЫЙ  Нояб.'!BX38:BY38,'[12]ПОНТОННЫЙ  Дек.'!BX38:BY38)</f>
        <v>0</v>
      </c>
      <c r="BZ39" s="47"/>
      <c r="CA39" s="53">
        <f>SUM('[1]ПОНТОННЫЙ Янв.'!BZ38:CA38,'[2]ПОНТОННЫЙ Февр.'!BZ38:CA38,'[3]ПОНТОННЫЙ Март'!BZ38:CA38,'[4]ПОНТОННЫЙ  Апр.'!BZ38:CA38,'[5]ПОНТОННЫЙ Май'!BZ38:CA38,'[6]ПОНТОННЫЙ Июнь'!BZ38:CA38,'[7]ПОНТОННЫЙ  Июль'!BZ38:CA38,'[8]ПОНТОННЫЙ  Авг.'!BZ38:CA38,'[9]ПОНТОННЫЙ  Сент.'!BZ38:CA38,'[10]ПОНТОННЫЙ  Окт.'!BZ38:CA38,'[11]ПОНТОННЫЙ  Нояб.'!BZ38:CA38,'[12]ПОНТОННЫЙ  Дек.'!BZ38:CA38)</f>
        <v>0</v>
      </c>
      <c r="CB39" s="47"/>
      <c r="CC39" s="53">
        <f>SUM('[1]ПОНТОННЫЙ Янв.'!CB38:CC38,'[2]ПОНТОННЫЙ Февр.'!CB38:CC38,'[3]ПОНТОННЫЙ Март'!CB38:CC38,'[4]ПОНТОННЫЙ  Апр.'!CB38:CC38,'[5]ПОНТОННЫЙ Май'!CB38:CC38,'[6]ПОНТОННЫЙ Июнь'!CB38:CC38,'[7]ПОНТОННЫЙ  Июль'!CB38:CC38,'[8]ПОНТОННЫЙ  Авг.'!CB38:CC38,'[9]ПОНТОННЫЙ  Сент.'!CB38:CC38,'[10]ПОНТОННЫЙ  Окт.'!CB38:CC38,'[11]ПОНТОННЫЙ  Нояб.'!CB38:CC38,'[12]ПОНТОННЫЙ  Дек.'!CB38:CC38)</f>
        <v>0</v>
      </c>
      <c r="CD39" s="47"/>
      <c r="CE39" s="53">
        <f>SUM('[1]ПОНТОННЫЙ Янв.'!CD38:CE38,'[2]ПОНТОННЫЙ Февр.'!CD38:CE38,'[3]ПОНТОННЫЙ Март'!CD38:CE38,'[4]ПОНТОННЫЙ  Апр.'!CD38:CE38,'[5]ПОНТОННЫЙ Май'!CD38:CE38,'[6]ПОНТОННЫЙ Июнь'!CD38:CE38,'[7]ПОНТОННЫЙ  Июль'!CD38:CE38,'[8]ПОНТОННЫЙ  Авг.'!CD38:CE38,'[9]ПОНТОННЫЙ  Сент.'!CD38:CE38,'[10]ПОНТОННЫЙ  Окт.'!CD38:CE38,'[11]ПОНТОННЫЙ  Нояб.'!CD38:CE38,'[12]ПОНТОННЫЙ  Дек.'!CD38:CE38)</f>
        <v>0</v>
      </c>
      <c r="CF39" s="47"/>
      <c r="CG39" s="53">
        <f>SUM('[1]ПОНТОННЫЙ Янв.'!CF38:CG38,'[2]ПОНТОННЫЙ Февр.'!CF38:CG38,'[3]ПОНТОННЫЙ Март'!CF38:CG38,'[4]ПОНТОННЫЙ  Апр.'!CF38:CG38,'[5]ПОНТОННЫЙ Май'!CF38:CG38,'[6]ПОНТОННЫЙ Июнь'!CF38:CG38,'[7]ПОНТОННЫЙ  Июль'!CF38:CG38,'[8]ПОНТОННЫЙ  Авг.'!CF38:CG38,'[9]ПОНТОННЫЙ  Сент.'!CF38:CG38,'[10]ПОНТОННЫЙ  Окт.'!CF38:CG38,'[11]ПОНТОННЫЙ  Нояб.'!CF38:CG38,'[12]ПОНТОННЫЙ  Дек.'!CF38:CG38)</f>
        <v>0</v>
      </c>
      <c r="CH39" s="47"/>
      <c r="CI39" s="53">
        <f>SUM('[1]ПОНТОННЫЙ Янв.'!CH38:CI38,'[2]ПОНТОННЫЙ Февр.'!CH38:CI38,'[3]ПОНТОННЫЙ Март'!CH38:CI38,'[4]ПОНТОННЫЙ  Апр.'!CH38:CI38,'[5]ПОНТОННЫЙ Май'!CH38:CI38,'[6]ПОНТОННЫЙ Июнь'!CH38:CI38,'[7]ПОНТОННЫЙ  Июль'!CH38:CI38,'[8]ПОНТОННЫЙ  Авг.'!CH38:CI38,'[9]ПОНТОННЫЙ  Сент.'!CH38:CI38,'[10]ПОНТОННЫЙ  Окт.'!CH38:CI38,'[11]ПОНТОННЫЙ  Нояб.'!CH38:CI38,'[12]ПОНТОННЫЙ  Дек.'!CH38:CI38)</f>
        <v>0</v>
      </c>
      <c r="CJ39" s="47"/>
      <c r="CK39" s="53">
        <f>SUM('[1]ПОНТОННЫЙ Янв.'!CJ38:CK38,'[2]ПОНТОННЫЙ Февр.'!CJ38:CK38,'[3]ПОНТОННЫЙ Март'!CJ38:CK38,'[4]ПОНТОННЫЙ  Апр.'!CJ38:CK38,'[5]ПОНТОННЫЙ Май'!CJ38:CK38,'[6]ПОНТОННЫЙ Июнь'!CJ38:CK38,'[7]ПОНТОННЫЙ  Июль'!CJ38:CK38,'[8]ПОНТОННЫЙ  Авг.'!CJ38:CK38,'[9]ПОНТОННЫЙ  Сент.'!CJ38:CK38,'[10]ПОНТОННЫЙ  Окт.'!CJ38:CK38,'[11]ПОНТОННЫЙ  Нояб.'!CJ38:CK38,'[12]ПОНТОННЫЙ  Дек.'!CJ38:CK38)</f>
        <v>0</v>
      </c>
      <c r="CL39" s="47"/>
      <c r="CM39" s="53">
        <f>SUM('[1]ПОНТОННЫЙ Янв.'!CL38:CM38,'[2]ПОНТОННЫЙ Февр.'!CL38:CM38,'[3]ПОНТОННЫЙ Март'!CL38:CM38,'[4]ПОНТОННЫЙ  Апр.'!CL38:CM38,'[5]ПОНТОННЫЙ Май'!CL38:CM38,'[6]ПОНТОННЫЙ Июнь'!CL38:CM38,'[7]ПОНТОННЫЙ  Июль'!CL38:CM38,'[8]ПОНТОННЫЙ  Авг.'!CL38:CM38,'[9]ПОНТОННЫЙ  Сент.'!CL38:CM38,'[10]ПОНТОННЫЙ  Окт.'!CL38:CM38,'[11]ПОНТОННЫЙ  Нояб.'!CL38:CM38,'[12]ПОНТОННЫЙ  Дек.'!CL38:CM38)</f>
        <v>0</v>
      </c>
      <c r="CN39" s="47"/>
      <c r="CO39" s="53">
        <f>SUM('[1]ПОНТОННЫЙ Янв.'!CN38:CO38,'[2]ПОНТОННЫЙ Февр.'!CN38:CO38,'[3]ПОНТОННЫЙ Март'!CN38:CO38,'[4]ПОНТОННЫЙ  Апр.'!CN38:CO38,'[5]ПОНТОННЫЙ Май'!CN38:CO38,'[6]ПОНТОННЫЙ Июнь'!CN38:CO38,'[7]ПОНТОННЫЙ  Июль'!CN38:CO38,'[8]ПОНТОННЫЙ  Авг.'!CN38:CO38,'[9]ПОНТОННЫЙ  Сент.'!CN38:CO38,'[10]ПОНТОННЫЙ  Окт.'!CN38:CO38,'[11]ПОНТОННЫЙ  Нояб.'!CN38:CO38,'[12]ПОНТОННЫЙ  Дек.'!CN38:CO38)</f>
        <v>0</v>
      </c>
      <c r="CQ39" s="93"/>
    </row>
    <row r="40" spans="1:95" ht="15.95" customHeight="1" x14ac:dyDescent="0.25">
      <c r="A40" s="198">
        <v>17</v>
      </c>
      <c r="B40" s="233" t="s">
        <v>205</v>
      </c>
      <c r="C40" s="24" t="s">
        <v>10</v>
      </c>
      <c r="D40" s="47"/>
      <c r="E40" s="53">
        <f>SUM('[1]ПОНТОННЫЙ Янв.'!D39:E39,'[2]ПОНТОННЫЙ Февр.'!D39:E39,'[3]ПОНТОННЫЙ Март'!D39:E39,'[4]ПОНТОННЫЙ  Апр.'!D39:E39,'[5]ПОНТОННЫЙ Май'!D39:E39,'[6]ПОНТОННЫЙ Июнь'!D39:E39,'[7]ПОНТОННЫЙ  Июль'!D39:E39,'[8]ПОНТОННЫЙ  Авг.'!D39:E39,'[9]ПОНТОННЫЙ  Сент.'!D39:E39,'[10]ПОНТОННЫЙ  Окт.'!D39:E39,'[11]ПОНТОННЫЙ  Нояб.'!D39:E39,'[12]ПОНТОННЫЙ  Дек.'!D39:E39)</f>
        <v>0</v>
      </c>
      <c r="F40" s="47"/>
      <c r="G40" s="53">
        <f>SUM('[1]ПОНТОННЫЙ Янв.'!F39:G39,'[2]ПОНТОННЫЙ Февр.'!F39:G39,'[3]ПОНТОННЫЙ Март'!F39:G39,'[4]ПОНТОННЫЙ  Апр.'!F39:G39,'[5]ПОНТОННЫЙ Май'!F39:G39,'[6]ПОНТОННЫЙ Июнь'!F39:G39,'[7]ПОНТОННЫЙ  Июль'!F39:G39,'[8]ПОНТОННЫЙ  Авг.'!F39:G39,'[9]ПОНТОННЫЙ  Сент.'!F39:G39,'[10]ПОНТОННЫЙ  Окт.'!F39:G39,'[11]ПОНТОННЫЙ  Нояб.'!F39:G39,'[12]ПОНТОННЫЙ  Дек.'!F39:G39)</f>
        <v>0</v>
      </c>
      <c r="H40" s="47"/>
      <c r="I40" s="53">
        <f>SUM('[1]ПОНТОННЫЙ Янв.'!H39:I39,'[2]ПОНТОННЫЙ Февр.'!H39:I39,'[3]ПОНТОННЫЙ Март'!H39:I39,'[4]ПОНТОННЫЙ  Апр.'!H39:I39,'[5]ПОНТОННЫЙ Май'!H39:I39,'[6]ПОНТОННЫЙ Июнь'!H39:I39,'[7]ПОНТОННЫЙ  Июль'!H39:I39,'[8]ПОНТОННЫЙ  Авг.'!H39:I39,'[9]ПОНТОННЫЙ  Сент.'!H39:I39,'[10]ПОНТОННЫЙ  Окт.'!H39:I39,'[11]ПОНТОННЫЙ  Нояб.'!H39:I39,'[12]ПОНТОННЫЙ  Дек.'!H39:I39)</f>
        <v>0</v>
      </c>
      <c r="J40" s="47"/>
      <c r="K40" s="53">
        <f>SUM('[1]ПОНТОННЫЙ Янв.'!J39:K39,'[2]ПОНТОННЫЙ Февр.'!J39:K39,'[3]ПОНТОННЫЙ Март'!J39:K39,'[4]ПОНТОННЫЙ  Апр.'!J39:K39,'[5]ПОНТОННЫЙ Май'!J39:K39,'[6]ПОНТОННЫЙ Июнь'!J39:K39,'[7]ПОНТОННЫЙ  Июль'!J39:K39,'[8]ПОНТОННЫЙ  Авг.'!J39:K39,'[9]ПОНТОННЫЙ  Сент.'!J39:K39,'[10]ПОНТОННЫЙ  Окт.'!J39:K39,'[11]ПОНТОННЫЙ  Нояб.'!J39:K39,'[12]ПОНТОННЫЙ  Дек.'!J39:K39)</f>
        <v>0</v>
      </c>
      <c r="L40" s="47"/>
      <c r="M40" s="53">
        <f>SUM('[1]ПОНТОННЫЙ Янв.'!L39:M39,'[2]ПОНТОННЫЙ Февр.'!L39:M39,'[3]ПОНТОННЫЙ Март'!L39:M39,'[4]ПОНТОННЫЙ  Апр.'!L39:M39,'[5]ПОНТОННЫЙ Май'!L39:M39,'[6]ПОНТОННЫЙ Июнь'!L39:M39,'[7]ПОНТОННЫЙ  Июль'!L39:M39,'[8]ПОНТОННЫЙ  Авг.'!L39:M39,'[9]ПОНТОННЫЙ  Сент.'!L39:M39,'[10]ПОНТОННЫЙ  Окт.'!L39:M39,'[11]ПОНТОННЫЙ  Нояб.'!L39:M39,'[12]ПОНТОННЫЙ  Дек.'!L39:M39)</f>
        <v>0</v>
      </c>
      <c r="N40" s="47">
        <v>3</v>
      </c>
      <c r="O40" s="53">
        <f>SUM('[1]ПОНТОННЫЙ Янв.'!N39:O39,'[2]ПОНТОННЫЙ Февр.'!N39:O39,'[3]ПОНТОННЫЙ Март'!N39:O39,'[4]ПОНТОННЫЙ  Апр.'!N39:O39,'[5]ПОНТОННЫЙ Май'!N39:O39,'[6]ПОНТОННЫЙ Июнь'!N39:O39,'[7]ПОНТОННЫЙ  Июль'!N39:O39,'[8]ПОНТОННЫЙ  Авг.'!N39:O39,'[9]ПОНТОННЫЙ  Сент.'!N39:O39,'[10]ПОНТОННЫЙ  Окт.'!N39:O39,'[11]ПОНТОННЫЙ  Нояб.'!N39:O39,'[12]ПОНТОННЫЙ  Дек.'!N39:O39)</f>
        <v>0</v>
      </c>
      <c r="P40" s="47"/>
      <c r="Q40" s="53">
        <f>SUM('[1]ПОНТОННЫЙ Янв.'!P39:Q39,'[2]ПОНТОННЫЙ Февр.'!P39:Q39,'[3]ПОНТОННЫЙ Март'!P39:Q39,'[4]ПОНТОННЫЙ  Апр.'!P39:Q39,'[5]ПОНТОННЫЙ Май'!P39:Q39,'[6]ПОНТОННЫЙ Июнь'!P39:Q39,'[7]ПОНТОННЫЙ  Июль'!P39:Q39,'[8]ПОНТОННЫЙ  Авг.'!P39:Q39,'[9]ПОНТОННЫЙ  Сент.'!P39:Q39,'[10]ПОНТОННЫЙ  Окт.'!P39:Q39,'[11]ПОНТОННЫЙ  Нояб.'!P39:Q39,'[12]ПОНТОННЫЙ  Дек.'!P39:Q39)</f>
        <v>0</v>
      </c>
      <c r="R40" s="47">
        <v>1</v>
      </c>
      <c r="S40" s="53">
        <f>SUM('[1]ПОНТОННЫЙ Янв.'!R39:S39,'[2]ПОНТОННЫЙ Февр.'!R39:S39,'[3]ПОНТОННЫЙ Март'!R39:S39,'[4]ПОНТОННЫЙ  Апр.'!R39:S39,'[5]ПОНТОННЫЙ Май'!R39:S39,'[6]ПОНТОННЫЙ Июнь'!R39:S39,'[7]ПОНТОННЫЙ  Июль'!R39:S39,'[8]ПОНТОННЫЙ  Авг.'!R39:S39,'[9]ПОНТОННЫЙ  Сент.'!R39:S39,'[10]ПОНТОННЫЙ  Окт.'!R39:S39,'[11]ПОНТОННЫЙ  Нояб.'!R39:S39,'[12]ПОНТОННЫЙ  Дек.'!R39:S39)</f>
        <v>0</v>
      </c>
      <c r="T40" s="47"/>
      <c r="U40" s="53">
        <f>SUM('[1]ПОНТОННЫЙ Янв.'!T39:U39,'[2]ПОНТОННЫЙ Февр.'!T39:U39,'[3]ПОНТОННЫЙ Март'!T39:U39,'[4]ПОНТОННЫЙ  Апр.'!T39:U39,'[5]ПОНТОННЫЙ Май'!T39:U39,'[6]ПОНТОННЫЙ Июнь'!T39:U39,'[7]ПОНТОННЫЙ  Июль'!T39:U39,'[8]ПОНТОННЫЙ  Авг.'!T39:U39,'[9]ПОНТОННЫЙ  Сент.'!T39:U39,'[10]ПОНТОННЫЙ  Окт.'!T39:U39,'[11]ПОНТОННЫЙ  Нояб.'!T39:U39,'[12]ПОНТОННЫЙ  Дек.'!T39:U39)</f>
        <v>0</v>
      </c>
      <c r="V40" s="47"/>
      <c r="W40" s="53">
        <f>SUM('[1]ПОНТОННЫЙ Янв.'!V39:W39,'[2]ПОНТОННЫЙ Февр.'!V39:W39,'[3]ПОНТОННЫЙ Март'!V39:W39,'[4]ПОНТОННЫЙ  Апр.'!V39:W39,'[5]ПОНТОННЫЙ Май'!V39:W39,'[6]ПОНТОННЫЙ Июнь'!V39:W39,'[7]ПОНТОННЫЙ  Июль'!V39:W39,'[8]ПОНТОННЫЙ  Авг.'!V39:W39,'[9]ПОНТОННЫЙ  Сент.'!V39:W39,'[10]ПОНТОННЫЙ  Окт.'!V39:W39,'[11]ПОНТОННЫЙ  Нояб.'!V39:W39,'[12]ПОНТОННЫЙ  Дек.'!V39:W39)</f>
        <v>0</v>
      </c>
      <c r="X40" s="47"/>
      <c r="Y40" s="53">
        <f>SUM('[1]ПОНТОННЫЙ Янв.'!X39:Y39,'[2]ПОНТОННЫЙ Февр.'!X39:Y39,'[3]ПОНТОННЫЙ Март'!X39:Y39,'[4]ПОНТОННЫЙ  Апр.'!X39:Y39,'[5]ПОНТОННЫЙ Май'!X39:Y39,'[6]ПОНТОННЫЙ Июнь'!X39:Y39,'[7]ПОНТОННЫЙ  Июль'!X39:Y39,'[8]ПОНТОННЫЙ  Авг.'!X39:Y39,'[9]ПОНТОННЫЙ  Сент.'!X39:Y39,'[10]ПОНТОННЫЙ  Окт.'!X39:Y39,'[11]ПОНТОННЫЙ  Нояб.'!X39:Y39,'[12]ПОНТОННЫЙ  Дек.'!X39:Y39)</f>
        <v>0</v>
      </c>
      <c r="Z40" s="47"/>
      <c r="AA40" s="53">
        <f>SUM('[1]ПОНТОННЫЙ Янв.'!Z39:AA39,'[2]ПОНТОННЫЙ Февр.'!Z39:AA39,'[3]ПОНТОННЫЙ Март'!Z39:AA39,'[4]ПОНТОННЫЙ  Апр.'!Z39:AA39,'[5]ПОНТОННЫЙ Май'!Z39:AA39,'[6]ПОНТОННЫЙ Июнь'!Z39:AA39,'[7]ПОНТОННЫЙ  Июль'!Z39:AA39,'[8]ПОНТОННЫЙ  Авг.'!Z39:AA39,'[9]ПОНТОННЫЙ  Сент.'!Z39:AA39,'[10]ПОНТОННЫЙ  Окт.'!Z39:AA39,'[11]ПОНТОННЫЙ  Нояб.'!Z39:AA39,'[12]ПОНТОННЫЙ  Дек.'!Z39:AA39)</f>
        <v>1</v>
      </c>
      <c r="AB40" s="47"/>
      <c r="AC40" s="53">
        <f>SUM('[1]ПОНТОННЫЙ Янв.'!AB39:AC39,'[2]ПОНТОННЫЙ Февр.'!AB39:AC39,'[3]ПОНТОННЫЙ Март'!AB39:AC39,'[4]ПОНТОННЫЙ  Апр.'!AB39:AC39,'[5]ПОНТОННЫЙ Май'!AB39:AC39,'[6]ПОНТОННЫЙ Июнь'!AB39:AC39,'[7]ПОНТОННЫЙ  Июль'!AB39:AC39,'[8]ПОНТОННЫЙ  Авг.'!AB39:AC39,'[9]ПОНТОННЫЙ  Сент.'!AB39:AC39,'[10]ПОНТОННЫЙ  Окт.'!AB39:AC39,'[11]ПОНТОННЫЙ  Нояб.'!AB39:AC39,'[12]ПОНТОННЫЙ  Дек.'!AB39:AC39)</f>
        <v>0</v>
      </c>
      <c r="AD40" s="47"/>
      <c r="AE40" s="53">
        <f>SUM('[1]ПОНТОННЫЙ Янв.'!AD39:AE39,'[2]ПОНТОННЫЙ Февр.'!AD39:AE39,'[3]ПОНТОННЫЙ Март'!AD39:AE39,'[4]ПОНТОННЫЙ  Апр.'!AD39:AE39,'[5]ПОНТОННЫЙ Май'!AD39:AE39,'[6]ПОНТОННЫЙ Июнь'!AD39:AE39,'[7]ПОНТОННЫЙ  Июль'!AD39:AE39,'[8]ПОНТОННЫЙ  Авг.'!AD39:AE39,'[9]ПОНТОННЫЙ  Сент.'!AD39:AE39,'[10]ПОНТОННЫЙ  Окт.'!AD39:AE39,'[11]ПОНТОННЫЙ  Нояб.'!AD39:AE39,'[12]ПОНТОННЫЙ  Дек.'!AD39:AE39)</f>
        <v>1</v>
      </c>
      <c r="AF40" s="47"/>
      <c r="AG40" s="53">
        <f>SUM('[1]ПОНТОННЫЙ Янв.'!AF39:AG39,'[2]ПОНТОННЫЙ Февр.'!AF39:AG39,'[3]ПОНТОННЫЙ Март'!AF39:AG39,'[4]ПОНТОННЫЙ  Апр.'!AF39:AG39,'[5]ПОНТОННЫЙ Май'!AF39:AG39,'[6]ПОНТОННЫЙ Июнь'!AF39:AG39,'[7]ПОНТОННЫЙ  Июль'!AF39:AG39,'[8]ПОНТОННЫЙ  Авг.'!AF39:AG39,'[9]ПОНТОННЫЙ  Сент.'!AF39:AG39,'[10]ПОНТОННЫЙ  Окт.'!AF39:AG39,'[11]ПОНТОННЫЙ  Нояб.'!AF39:AG39,'[12]ПОНТОННЫЙ  Дек.'!AF39:AG39)</f>
        <v>0</v>
      </c>
      <c r="AH40" s="47"/>
      <c r="AI40" s="53">
        <f>SUM('[1]ПОНТОННЫЙ Янв.'!AH39:AI39,'[2]ПОНТОННЫЙ Февр.'!AH39:AI39,'[3]ПОНТОННЫЙ Март'!AH39:AI39,'[4]ПОНТОННЫЙ  Апр.'!AH39:AI39,'[5]ПОНТОННЫЙ Май'!AH39:AI39,'[6]ПОНТОННЫЙ Июнь'!AH39:AI39,'[7]ПОНТОННЫЙ  Июль'!AH39:AI39,'[8]ПОНТОННЫЙ  Авг.'!AH39:AI39,'[9]ПОНТОННЫЙ  Сент.'!AH39:AI39,'[10]ПОНТОННЫЙ  Окт.'!AH39:AI39,'[11]ПОНТОННЫЙ  Нояб.'!AH39:AI39,'[12]ПОНТОННЫЙ  Дек.'!AH39:AI39)</f>
        <v>0</v>
      </c>
      <c r="AJ40" s="47"/>
      <c r="AK40" s="53">
        <f>SUM('[1]ПОНТОННЫЙ Янв.'!AJ39:AK39,'[2]ПОНТОННЫЙ Февр.'!AJ39:AK39,'[3]ПОНТОННЫЙ Март'!AJ39:AK39,'[4]ПОНТОННЫЙ  Апр.'!AJ39:AK39,'[5]ПОНТОННЫЙ Май'!AJ39:AK39,'[6]ПОНТОННЫЙ Июнь'!AJ39:AK39,'[7]ПОНТОННЫЙ  Июль'!AJ39:AK39,'[8]ПОНТОННЫЙ  Авг.'!AJ39:AK39,'[9]ПОНТОННЫЙ  Сент.'!AJ39:AK39,'[10]ПОНТОННЫЙ  Окт.'!AJ39:AK39,'[11]ПОНТОННЫЙ  Нояб.'!AJ39:AK39,'[12]ПОНТОННЫЙ  Дек.'!AJ39:AK39)</f>
        <v>0</v>
      </c>
      <c r="AL40" s="47"/>
      <c r="AM40" s="53">
        <f>SUM('[1]ПОНТОННЫЙ Янв.'!AL39:AM39,'[2]ПОНТОННЫЙ Февр.'!AL39:AM39,'[3]ПОНТОННЫЙ Март'!AL39:AM39,'[4]ПОНТОННЫЙ  Апр.'!AL39:AM39,'[5]ПОНТОННЫЙ Май'!AL39:AM39,'[6]ПОНТОННЫЙ Июнь'!AL39:AM39,'[7]ПОНТОННЫЙ  Июль'!AL39:AM39,'[8]ПОНТОННЫЙ  Авг.'!AL39:AM39,'[9]ПОНТОННЫЙ  Сент.'!AL39:AM39,'[10]ПОНТОННЫЙ  Окт.'!AL39:AM39,'[11]ПОНТОННЫЙ  Нояб.'!AL39:AM39,'[12]ПОНТОННЫЙ  Дек.'!AL39:AM39)</f>
        <v>0</v>
      </c>
      <c r="AN40" s="47"/>
      <c r="AO40" s="53">
        <f>SUM('[1]ПОНТОННЫЙ Янв.'!AN39:AO39,'[2]ПОНТОННЫЙ Февр.'!AN39:AO39,'[3]ПОНТОННЫЙ Март'!AN39:AO39,'[4]ПОНТОННЫЙ  Апр.'!AN39:AO39,'[5]ПОНТОННЫЙ Май'!AN39:AO39,'[6]ПОНТОННЫЙ Июнь'!AN39:AO39,'[7]ПОНТОННЫЙ  Июль'!AN39:AO39,'[8]ПОНТОННЫЙ  Авг.'!AN39:AO39,'[9]ПОНТОННЫЙ  Сент.'!AN39:AO39,'[10]ПОНТОННЫЙ  Окт.'!AN39:AO39,'[11]ПОНТОННЫЙ  Нояб.'!AN39:AO39,'[12]ПОНТОННЫЙ  Дек.'!AN39:AO39)</f>
        <v>1</v>
      </c>
      <c r="AP40" s="47">
        <v>1</v>
      </c>
      <c r="AQ40" s="53">
        <f>SUM('[1]ПОНТОННЫЙ Янв.'!AP39:AQ39,'[2]ПОНТОННЫЙ Февр.'!AP39:AQ39,'[3]ПОНТОННЫЙ Март'!AP39:AQ39,'[4]ПОНТОННЫЙ  Апр.'!AP39:AQ39,'[5]ПОНТОННЫЙ Май'!AP39:AQ39,'[6]ПОНТОННЫЙ Июнь'!AP39:AQ39,'[7]ПОНТОННЫЙ  Июль'!AP39:AQ39,'[8]ПОНТОННЫЙ  Авг.'!AP39:AQ39,'[9]ПОНТОННЫЙ  Сент.'!AP39:AQ39,'[10]ПОНТОННЫЙ  Окт.'!AP39:AQ39,'[11]ПОНТОННЫЙ  Нояб.'!AP39:AQ39,'[12]ПОНТОННЫЙ  Дек.'!AP39:AQ39)</f>
        <v>2</v>
      </c>
      <c r="AR40" s="47"/>
      <c r="AS40" s="53">
        <f>SUM('[1]ПОНТОННЫЙ Янв.'!AR39:AS39,'[2]ПОНТОННЫЙ Февр.'!AR39:AS39,'[3]ПОНТОННЫЙ Март'!AR39:AS39,'[4]ПОНТОННЫЙ  Апр.'!AR39:AS39,'[5]ПОНТОННЫЙ Май'!AR39:AS39,'[6]ПОНТОННЫЙ Июнь'!AR39:AS39,'[7]ПОНТОННЫЙ  Июль'!AR39:AS39,'[8]ПОНТОННЫЙ  Авг.'!AR39:AS39,'[9]ПОНТОННЫЙ  Сент.'!AR39:AS39,'[10]ПОНТОННЫЙ  Окт.'!AR39:AS39,'[11]ПОНТОННЫЙ  Нояб.'!AR39:AS39,'[12]ПОНТОННЫЙ  Дек.'!AR39:AS39)</f>
        <v>1</v>
      </c>
      <c r="AT40" s="47"/>
      <c r="AU40" s="53">
        <f>SUM('[1]ПОНТОННЫЙ Янв.'!AT39:AU39,'[2]ПОНТОННЫЙ Февр.'!AT39:AU39,'[3]ПОНТОННЫЙ Март'!AT39:AU39,'[4]ПОНТОННЫЙ  Апр.'!AT39:AU39,'[5]ПОНТОННЫЙ Май'!AT39:AU39,'[6]ПОНТОННЫЙ Июнь'!AT39:AU39,'[7]ПОНТОННЫЙ  Июль'!AT39:AU39,'[8]ПОНТОННЫЙ  Авг.'!AT39:AU39,'[9]ПОНТОННЫЙ  Сент.'!AT39:AU39,'[10]ПОНТОННЫЙ  Окт.'!AT39:AU39,'[11]ПОНТОННЫЙ  Нояб.'!AT39:AU39,'[12]ПОНТОННЫЙ  Дек.'!AT39:AU39)</f>
        <v>0</v>
      </c>
      <c r="AV40" s="47"/>
      <c r="AW40" s="53">
        <f>SUM('[1]ПОНТОННЫЙ Янв.'!AV39:AW39,'[2]ПОНТОННЫЙ Февр.'!AV39:AW39,'[3]ПОНТОННЫЙ Март'!AV39:AW39,'[4]ПОНТОННЫЙ  Апр.'!AV39:AW39,'[5]ПОНТОННЫЙ Май'!AV39:AW39,'[6]ПОНТОННЫЙ Июнь'!AV39:AW39,'[7]ПОНТОННЫЙ  Июль'!AV39:AW39,'[8]ПОНТОННЫЙ  Авг.'!AV39:AW39,'[9]ПОНТОННЫЙ  Сент.'!AV39:AW39,'[10]ПОНТОННЫЙ  Окт.'!AV39:AW39,'[11]ПОНТОННЫЙ  Нояб.'!AV39:AW39,'[12]ПОНТОННЫЙ  Дек.'!AV39:AW39)</f>
        <v>0</v>
      </c>
      <c r="AX40" s="47"/>
      <c r="AY40" s="53">
        <f>SUM('[1]ПОНТОННЫЙ Янв.'!AX39:AY39,'[2]ПОНТОННЫЙ Февр.'!AX39:AY39,'[3]ПОНТОННЫЙ Март'!AX39:AY39,'[4]ПОНТОННЫЙ  Апр.'!AX39:AY39,'[5]ПОНТОННЫЙ Май'!AX39:AY39,'[6]ПОНТОННЫЙ Июнь'!AX39:AY39,'[7]ПОНТОННЫЙ  Июль'!AX39:AY39,'[8]ПОНТОННЫЙ  Авг.'!AX39:AY39,'[9]ПОНТОННЫЙ  Сент.'!AX39:AY39,'[10]ПОНТОННЫЙ  Окт.'!AX39:AY39,'[11]ПОНТОННЫЙ  Нояб.'!AX39:AY39,'[12]ПОНТОННЫЙ  Дек.'!AX39:AY39)</f>
        <v>1</v>
      </c>
      <c r="AZ40" s="47"/>
      <c r="BA40" s="53">
        <f>SUM('[1]ПОНТОННЫЙ Янв.'!AZ39:BA39,'[2]ПОНТОННЫЙ Февр.'!AZ39:BA39,'[3]ПОНТОННЫЙ Март'!AZ39:BA39,'[4]ПОНТОННЫЙ  Апр.'!AZ39:BA39,'[5]ПОНТОННЫЙ Май'!AZ39:BA39,'[6]ПОНТОННЫЙ Июнь'!AZ39:BA39,'[7]ПОНТОННЫЙ  Июль'!AZ39:BA39,'[8]ПОНТОННЫЙ  Авг.'!AZ39:BA39,'[9]ПОНТОННЫЙ  Сент.'!AZ39:BA39,'[10]ПОНТОННЫЙ  Окт.'!AZ39:BA39,'[11]ПОНТОННЫЙ  Нояб.'!AZ39:BA39,'[12]ПОНТОННЫЙ  Дек.'!AZ39:BA39)</f>
        <v>0</v>
      </c>
      <c r="BB40" s="47"/>
      <c r="BC40" s="53">
        <f>SUM('[1]ПОНТОННЫЙ Янв.'!BB39:BC39,'[2]ПОНТОННЫЙ Февр.'!BB39:BC39,'[3]ПОНТОННЫЙ Март'!BB39:BC39,'[4]ПОНТОННЫЙ  Апр.'!BB39:BC39,'[5]ПОНТОННЫЙ Май'!BB39:BC39,'[6]ПОНТОННЫЙ Июнь'!BB39:BC39,'[7]ПОНТОННЫЙ  Июль'!BB39:BC39,'[8]ПОНТОННЫЙ  Авг.'!BB39:BC39,'[9]ПОНТОННЫЙ  Сент.'!BB39:BC39,'[10]ПОНТОННЫЙ  Окт.'!BB39:BC39,'[11]ПОНТОННЫЙ  Нояб.'!BB39:BC39,'[12]ПОНТОННЫЙ  Дек.'!BB39:BC39)</f>
        <v>0</v>
      </c>
      <c r="BD40" s="47">
        <v>1</v>
      </c>
      <c r="BE40" s="53">
        <f>SUM('[1]ПОНТОННЫЙ Янв.'!BD39:BE39,'[2]ПОНТОННЫЙ Февр.'!BD39:BE39,'[3]ПОНТОННЫЙ Март'!BD39:BE39,'[4]ПОНТОННЫЙ  Апр.'!BD39:BE39,'[5]ПОНТОННЫЙ Май'!BD39:BE39,'[6]ПОНТОННЫЙ Июнь'!BD39:BE39,'[7]ПОНТОННЫЙ  Июль'!BD39:BE39,'[8]ПОНТОННЫЙ  Авг.'!BD39:BE39,'[9]ПОНТОННЫЙ  Сент.'!BD39:BE39,'[10]ПОНТОННЫЙ  Окт.'!BD39:BE39,'[11]ПОНТОННЫЙ  Нояб.'!BD39:BE39,'[12]ПОНТОННЫЙ  Дек.'!BD39:BE39)</f>
        <v>0</v>
      </c>
      <c r="BF40" s="47"/>
      <c r="BG40" s="53">
        <f>SUM('[1]ПОНТОННЫЙ Янв.'!BF39:BG39,'[2]ПОНТОННЫЙ Февр.'!BF39:BG39,'[3]ПОНТОННЫЙ Март'!BF39:BG39,'[4]ПОНТОННЫЙ  Апр.'!BF39:BG39,'[5]ПОНТОННЫЙ Май'!BF39:BG39,'[6]ПОНТОННЫЙ Июнь'!BF39:BG39,'[7]ПОНТОННЫЙ  Июль'!BF39:BG39,'[8]ПОНТОННЫЙ  Авг.'!BF39:BG39,'[9]ПОНТОННЫЙ  Сент.'!BF39:BG39,'[10]ПОНТОННЫЙ  Окт.'!BF39:BG39,'[11]ПОНТОННЫЙ  Нояб.'!BF39:BG39,'[12]ПОНТОННЫЙ  Дек.'!BF39:BG39)</f>
        <v>0</v>
      </c>
      <c r="BH40" s="47"/>
      <c r="BI40" s="53">
        <f>SUM('[1]ПОНТОННЫЙ Янв.'!BH39:BI39,'[2]ПОНТОННЫЙ Февр.'!BH39:BI39,'[3]ПОНТОННЫЙ Март'!BH39:BI39,'[4]ПОНТОННЫЙ  Апр.'!BH39:BI39,'[5]ПОНТОННЫЙ Май'!BH39:BI39,'[6]ПОНТОННЫЙ Июнь'!BH39:BI39,'[7]ПОНТОННЫЙ  Июль'!BH39:BI39,'[8]ПОНТОННЫЙ  Авг.'!BH39:BI39,'[9]ПОНТОННЫЙ  Сент.'!BH39:BI39,'[10]ПОНТОННЫЙ  Окт.'!BH39:BI39,'[11]ПОНТОННЫЙ  Нояб.'!BH39:BI39,'[12]ПОНТОННЫЙ  Дек.'!BH39:BI39)</f>
        <v>0</v>
      </c>
      <c r="BJ40" s="47"/>
      <c r="BK40" s="53">
        <f>SUM('[1]ПОНТОННЫЙ Янв.'!BJ39:BK39,'[2]ПОНТОННЫЙ Февр.'!BJ39:BK39,'[3]ПОНТОННЫЙ Март'!BJ39:BK39,'[4]ПОНТОННЫЙ  Апр.'!BJ39:BK39,'[5]ПОНТОННЫЙ Май'!BJ39:BK39,'[6]ПОНТОННЫЙ Июнь'!BJ39:BK39,'[7]ПОНТОННЫЙ  Июль'!BJ39:BK39,'[8]ПОНТОННЫЙ  Авг.'!BJ39:BK39,'[9]ПОНТОННЫЙ  Сент.'!BJ39:BK39,'[10]ПОНТОННЫЙ  Окт.'!BJ39:BK39,'[11]ПОНТОННЫЙ  Нояб.'!BJ39:BK39,'[12]ПОНТОННЫЙ  Дек.'!BJ39:BK39)</f>
        <v>0</v>
      </c>
      <c r="BL40" s="47"/>
      <c r="BM40" s="53">
        <f>SUM('[1]ПОНТОННЫЙ Янв.'!BL39:BM39,'[2]ПОНТОННЫЙ Февр.'!BL39:BM39,'[3]ПОНТОННЫЙ Март'!BL39:BM39,'[4]ПОНТОННЫЙ  Апр.'!BL39:BM39,'[5]ПОНТОННЫЙ Май'!BL39:BM39,'[6]ПОНТОННЫЙ Июнь'!BL39:BM39,'[7]ПОНТОННЫЙ  Июль'!BL39:BM39,'[8]ПОНТОННЫЙ  Авг.'!BL39:BM39,'[9]ПОНТОННЫЙ  Сент.'!BL39:BM39,'[10]ПОНТОННЫЙ  Окт.'!BL39:BM39,'[11]ПОНТОННЫЙ  Нояб.'!BL39:BM39,'[12]ПОНТОННЫЙ  Дек.'!BL39:BM39)</f>
        <v>0</v>
      </c>
      <c r="BN40" s="47"/>
      <c r="BO40" s="53">
        <f>SUM('[1]ПОНТОННЫЙ Янв.'!BN39:BO39,'[2]ПОНТОННЫЙ Февр.'!BN39:BO39,'[3]ПОНТОННЫЙ Март'!BN39:BO39,'[4]ПОНТОННЫЙ  Апр.'!BN39:BO39,'[5]ПОНТОННЫЙ Май'!BN39:BO39,'[6]ПОНТОННЫЙ Июнь'!BN39:BO39,'[7]ПОНТОННЫЙ  Июль'!BN39:BO39,'[8]ПОНТОННЫЙ  Авг.'!BN39:BO39,'[9]ПОНТОННЫЙ  Сент.'!BN39:BO39,'[10]ПОНТОННЫЙ  Окт.'!BN39:BO39,'[11]ПОНТОННЫЙ  Нояб.'!BN39:BO39,'[12]ПОНТОННЫЙ  Дек.'!BN39:BO39)</f>
        <v>0</v>
      </c>
      <c r="BP40" s="47"/>
      <c r="BQ40" s="53">
        <f>SUM('[1]ПОНТОННЫЙ Янв.'!BP39:BQ39,'[2]ПОНТОННЫЙ Февр.'!BP39:BQ39,'[3]ПОНТОННЫЙ Март'!BP39:BQ39,'[4]ПОНТОННЫЙ  Апр.'!BP39:BQ39,'[5]ПОНТОННЫЙ Май'!BP39:BQ39,'[6]ПОНТОННЫЙ Июнь'!BP39:BQ39,'[7]ПОНТОННЫЙ  Июль'!BP39:BQ39,'[8]ПОНТОННЫЙ  Авг.'!BP39:BQ39,'[9]ПОНТОННЫЙ  Сент.'!BP39:BQ39,'[10]ПОНТОННЫЙ  Окт.'!BP39:BQ39,'[11]ПОНТОННЫЙ  Нояб.'!BP39:BQ39,'[12]ПОНТОННЫЙ  Дек.'!BP39:BQ39)</f>
        <v>1</v>
      </c>
      <c r="BR40" s="47"/>
      <c r="BS40" s="53">
        <f>SUM('[1]ПОНТОННЫЙ Янв.'!BR39:BS39,'[2]ПОНТОННЫЙ Февр.'!BR39:BS39,'[3]ПОНТОННЫЙ Март'!BR39:BS39,'[4]ПОНТОННЫЙ  Апр.'!BR39:BS39,'[5]ПОНТОННЫЙ Май'!BR39:BS39,'[6]ПОНТОННЫЙ Июнь'!BR39:BS39,'[7]ПОНТОННЫЙ  Июль'!BR39:BS39,'[8]ПОНТОННЫЙ  Авг.'!BR39:BS39,'[9]ПОНТОННЫЙ  Сент.'!BR39:BS39,'[10]ПОНТОННЫЙ  Окт.'!BR39:BS39,'[11]ПОНТОННЫЙ  Нояб.'!BR39:BS39,'[12]ПОНТОННЫЙ  Дек.'!BR39:BS39)</f>
        <v>2</v>
      </c>
      <c r="BT40" s="47"/>
      <c r="BU40" s="53">
        <f>SUM('[1]ПОНТОННЫЙ Янв.'!BT39:BU39,'[2]ПОНТОННЫЙ Февр.'!BT39:BU39,'[3]ПОНТОННЫЙ Март'!BT39:BU39,'[4]ПОНТОННЫЙ  Апр.'!BT39:BU39,'[5]ПОНТОННЫЙ Май'!BT39:BU39,'[6]ПОНТОННЫЙ Июнь'!BT39:BU39,'[7]ПОНТОННЫЙ  Июль'!BT39:BU39,'[8]ПОНТОННЫЙ  Авг.'!BT39:BU39,'[9]ПОНТОННЫЙ  Сент.'!BT39:BU39,'[10]ПОНТОННЫЙ  Окт.'!BT39:BU39,'[11]ПОНТОННЫЙ  Нояб.'!BT39:BU39,'[12]ПОНТОННЫЙ  Дек.'!BT39:BU39)</f>
        <v>0</v>
      </c>
      <c r="BV40" s="47"/>
      <c r="BW40" s="53">
        <f>SUM('[1]ПОНТОННЫЙ Янв.'!BV39:BW39,'[2]ПОНТОННЫЙ Февр.'!BV39:BW39,'[3]ПОНТОННЫЙ Март'!BV39:BW39,'[4]ПОНТОННЫЙ  Апр.'!BV39:BW39,'[5]ПОНТОННЫЙ Май'!BV39:BW39,'[6]ПОНТОННЫЙ Июнь'!BV39:BW39,'[7]ПОНТОННЫЙ  Июль'!BV39:BW39,'[8]ПОНТОННЫЙ  Авг.'!BV39:BW39,'[9]ПОНТОННЫЙ  Сент.'!BV39:BW39,'[10]ПОНТОННЫЙ  Окт.'!BV39:BW39,'[11]ПОНТОННЫЙ  Нояб.'!BV39:BW39,'[12]ПОНТОННЫЙ  Дек.'!BV39:BW39)</f>
        <v>0</v>
      </c>
      <c r="BX40" s="47"/>
      <c r="BY40" s="53">
        <f>SUM('[1]ПОНТОННЫЙ Янв.'!BX39:BY39,'[2]ПОНТОННЫЙ Февр.'!BX39:BY39,'[3]ПОНТОННЫЙ Март'!BX39:BY39,'[4]ПОНТОННЫЙ  Апр.'!BX39:BY39,'[5]ПОНТОННЫЙ Май'!BX39:BY39,'[6]ПОНТОННЫЙ Июнь'!BX39:BY39,'[7]ПОНТОННЫЙ  Июль'!BX39:BY39,'[8]ПОНТОННЫЙ  Авг.'!BX39:BY39,'[9]ПОНТОННЫЙ  Сент.'!BX39:BY39,'[10]ПОНТОННЫЙ  Окт.'!BX39:BY39,'[11]ПОНТОННЫЙ  Нояб.'!BX39:BY39,'[12]ПОНТОННЫЙ  Дек.'!BX39:BY39)</f>
        <v>1</v>
      </c>
      <c r="BZ40" s="47"/>
      <c r="CA40" s="53">
        <f>SUM('[1]ПОНТОННЫЙ Янв.'!BZ39:CA39,'[2]ПОНТОННЫЙ Февр.'!BZ39:CA39,'[3]ПОНТОННЫЙ Март'!BZ39:CA39,'[4]ПОНТОННЫЙ  Апр.'!BZ39:CA39,'[5]ПОНТОННЫЙ Май'!BZ39:CA39,'[6]ПОНТОННЫЙ Июнь'!BZ39:CA39,'[7]ПОНТОННЫЙ  Июль'!BZ39:CA39,'[8]ПОНТОННЫЙ  Авг.'!BZ39:CA39,'[9]ПОНТОННЫЙ  Сент.'!BZ39:CA39,'[10]ПОНТОННЫЙ  Окт.'!BZ39:CA39,'[11]ПОНТОННЫЙ  Нояб.'!BZ39:CA39,'[12]ПОНТОННЫЙ  Дек.'!BZ39:CA39)</f>
        <v>1</v>
      </c>
      <c r="CB40" s="47"/>
      <c r="CC40" s="53">
        <f>SUM('[1]ПОНТОННЫЙ Янв.'!CB39:CC39,'[2]ПОНТОННЫЙ Февр.'!CB39:CC39,'[3]ПОНТОННЫЙ Март'!CB39:CC39,'[4]ПОНТОННЫЙ  Апр.'!CB39:CC39,'[5]ПОНТОННЫЙ Май'!CB39:CC39,'[6]ПОНТОННЫЙ Июнь'!CB39:CC39,'[7]ПОНТОННЫЙ  Июль'!CB39:CC39,'[8]ПОНТОННЫЙ  Авг.'!CB39:CC39,'[9]ПОНТОННЫЙ  Сент.'!CB39:CC39,'[10]ПОНТОННЫЙ  Окт.'!CB39:CC39,'[11]ПОНТОННЫЙ  Нояб.'!CB39:CC39,'[12]ПОНТОННЫЙ  Дек.'!CB39:CC39)</f>
        <v>4</v>
      </c>
      <c r="CD40" s="47"/>
      <c r="CE40" s="53">
        <f>SUM('[1]ПОНТОННЫЙ Янв.'!CD39:CE39,'[2]ПОНТОННЫЙ Февр.'!CD39:CE39,'[3]ПОНТОННЫЙ Март'!CD39:CE39,'[4]ПОНТОННЫЙ  Апр.'!CD39:CE39,'[5]ПОНТОННЫЙ Май'!CD39:CE39,'[6]ПОНТОННЫЙ Июнь'!CD39:CE39,'[7]ПОНТОННЫЙ  Июль'!CD39:CE39,'[8]ПОНТОННЫЙ  Авг.'!CD39:CE39,'[9]ПОНТОННЫЙ  Сент.'!CD39:CE39,'[10]ПОНТОННЫЙ  Окт.'!CD39:CE39,'[11]ПОНТОННЫЙ  Нояб.'!CD39:CE39,'[12]ПОНТОННЫЙ  Дек.'!CD39:CE39)</f>
        <v>0</v>
      </c>
      <c r="CF40" s="47"/>
      <c r="CG40" s="53">
        <f>SUM('[1]ПОНТОННЫЙ Янв.'!CF39:CG39,'[2]ПОНТОННЫЙ Февр.'!CF39:CG39,'[3]ПОНТОННЫЙ Март'!CF39:CG39,'[4]ПОНТОННЫЙ  Апр.'!CF39:CG39,'[5]ПОНТОННЫЙ Май'!CF39:CG39,'[6]ПОНТОННЫЙ Июнь'!CF39:CG39,'[7]ПОНТОННЫЙ  Июль'!CF39:CG39,'[8]ПОНТОННЫЙ  Авг.'!CF39:CG39,'[9]ПОНТОННЫЙ  Сент.'!CF39:CG39,'[10]ПОНТОННЫЙ  Окт.'!CF39:CG39,'[11]ПОНТОННЫЙ  Нояб.'!CF39:CG39,'[12]ПОНТОННЫЙ  Дек.'!CF39:CG39)</f>
        <v>0</v>
      </c>
      <c r="CH40" s="47"/>
      <c r="CI40" s="53">
        <f>SUM('[1]ПОНТОННЫЙ Янв.'!CH39:CI39,'[2]ПОНТОННЫЙ Февр.'!CH39:CI39,'[3]ПОНТОННЫЙ Март'!CH39:CI39,'[4]ПОНТОННЫЙ  Апр.'!CH39:CI39,'[5]ПОНТОННЫЙ Май'!CH39:CI39,'[6]ПОНТОННЫЙ Июнь'!CH39:CI39,'[7]ПОНТОННЫЙ  Июль'!CH39:CI39,'[8]ПОНТОННЫЙ  Авг.'!CH39:CI39,'[9]ПОНТОННЫЙ  Сент.'!CH39:CI39,'[10]ПОНТОННЫЙ  Окт.'!CH39:CI39,'[11]ПОНТОННЫЙ  Нояб.'!CH39:CI39,'[12]ПОНТОННЫЙ  Дек.'!CH39:CI39)</f>
        <v>0</v>
      </c>
      <c r="CJ40" s="47"/>
      <c r="CK40" s="53">
        <f>SUM('[1]ПОНТОННЫЙ Янв.'!CJ39:CK39,'[2]ПОНТОННЫЙ Февр.'!CJ39:CK39,'[3]ПОНТОННЫЙ Март'!CJ39:CK39,'[4]ПОНТОННЫЙ  Апр.'!CJ39:CK39,'[5]ПОНТОННЫЙ Май'!CJ39:CK39,'[6]ПОНТОННЫЙ Июнь'!CJ39:CK39,'[7]ПОНТОННЫЙ  Июль'!CJ39:CK39,'[8]ПОНТОННЫЙ  Авг.'!CJ39:CK39,'[9]ПОНТОННЫЙ  Сент.'!CJ39:CK39,'[10]ПОНТОННЫЙ  Окт.'!CJ39:CK39,'[11]ПОНТОННЫЙ  Нояб.'!CJ39:CK39,'[12]ПОНТОННЫЙ  Дек.'!CJ39:CK39)</f>
        <v>3</v>
      </c>
      <c r="CL40" s="47"/>
      <c r="CM40" s="53">
        <f>SUM('[1]ПОНТОННЫЙ Янв.'!CL39:CM39,'[2]ПОНТОННЫЙ Февр.'!CL39:CM39,'[3]ПОНТОННЫЙ Март'!CL39:CM39,'[4]ПОНТОННЫЙ  Апр.'!CL39:CM39,'[5]ПОНТОННЫЙ Май'!CL39:CM39,'[6]ПОНТОННЫЙ Июнь'!CL39:CM39,'[7]ПОНТОННЫЙ  Июль'!CL39:CM39,'[8]ПОНТОННЫЙ  Авг.'!CL39:CM39,'[9]ПОНТОННЫЙ  Сент.'!CL39:CM39,'[10]ПОНТОННЫЙ  Окт.'!CL39:CM39,'[11]ПОНТОННЫЙ  Нояб.'!CL39:CM39,'[12]ПОНТОННЫЙ  Дек.'!CL39:CM39)</f>
        <v>0</v>
      </c>
      <c r="CN40" s="47"/>
      <c r="CO40" s="53">
        <f>SUM('[1]ПОНТОННЫЙ Янв.'!CN39:CO39,'[2]ПОНТОННЫЙ Февр.'!CN39:CO39,'[3]ПОНТОННЫЙ Март'!CN39:CO39,'[4]ПОНТОННЫЙ  Апр.'!CN39:CO39,'[5]ПОНТОННЫЙ Май'!CN39:CO39,'[6]ПОНТОННЫЙ Июнь'!CN39:CO39,'[7]ПОНТОННЫЙ  Июль'!CN39:CO39,'[8]ПОНТОННЫЙ  Авг.'!CN39:CO39,'[9]ПОНТОННЫЙ  Сент.'!CN39:CO39,'[10]ПОНТОННЫЙ  Окт.'!CN39:CO39,'[11]ПОНТОННЫЙ  Нояб.'!CN39:CO39,'[12]ПОНТОННЫЙ  Дек.'!CN39:CO39)</f>
        <v>0</v>
      </c>
      <c r="CQ40" s="93"/>
    </row>
    <row r="41" spans="1:95" ht="15.95" customHeight="1" x14ac:dyDescent="0.25">
      <c r="A41" s="198"/>
      <c r="B41" s="233" t="s">
        <v>26</v>
      </c>
      <c r="C41" s="22" t="s">
        <v>5</v>
      </c>
      <c r="D41" s="47"/>
      <c r="E41" s="53">
        <f>SUM('[1]ПОНТОННЫЙ Янв.'!D40:E40,'[2]ПОНТОННЫЙ Февр.'!D40:E40,'[3]ПОНТОННЫЙ Март'!D40:E40,'[4]ПОНТОННЫЙ  Апр.'!D40:E40,'[5]ПОНТОННЫЙ Май'!D40:E40,'[6]ПОНТОННЫЙ Июнь'!D40:E40,'[7]ПОНТОННЫЙ  Июль'!D40:E40,'[8]ПОНТОННЫЙ  Авг.'!D40:E40,'[9]ПОНТОННЫЙ  Сент.'!D40:E40,'[10]ПОНТОННЫЙ  Окт.'!D40:E40,'[11]ПОНТОННЫЙ  Нояб.'!D40:E40,'[12]ПОНТОННЫЙ  Дек.'!D40:E40)</f>
        <v>0</v>
      </c>
      <c r="F41" s="47"/>
      <c r="G41" s="53">
        <f>SUM('[1]ПОНТОННЫЙ Янв.'!F40:G40,'[2]ПОНТОННЫЙ Февр.'!F40:G40,'[3]ПОНТОННЫЙ Март'!F40:G40,'[4]ПОНТОННЫЙ  Апр.'!F40:G40,'[5]ПОНТОННЫЙ Май'!F40:G40,'[6]ПОНТОННЫЙ Июнь'!F40:G40,'[7]ПОНТОННЫЙ  Июль'!F40:G40,'[8]ПОНТОННЫЙ  Авг.'!F40:G40,'[9]ПОНТОННЫЙ  Сент.'!F40:G40,'[10]ПОНТОННЫЙ  Окт.'!F40:G40,'[11]ПОНТОННЫЙ  Нояб.'!F40:G40,'[12]ПОНТОННЫЙ  Дек.'!F40:G40)</f>
        <v>0</v>
      </c>
      <c r="H41" s="47"/>
      <c r="I41" s="53">
        <f>SUM('[1]ПОНТОННЫЙ Янв.'!H40:I40,'[2]ПОНТОННЫЙ Февр.'!H40:I40,'[3]ПОНТОННЫЙ Март'!H40:I40,'[4]ПОНТОННЫЙ  Апр.'!H40:I40,'[5]ПОНТОННЫЙ Май'!H40:I40,'[6]ПОНТОННЫЙ Июнь'!H40:I40,'[7]ПОНТОННЫЙ  Июль'!H40:I40,'[8]ПОНТОННЫЙ  Авг.'!H40:I40,'[9]ПОНТОННЫЙ  Сент.'!H40:I40,'[10]ПОНТОННЫЙ  Окт.'!H40:I40,'[11]ПОНТОННЫЙ  Нояб.'!H40:I40,'[12]ПОНТОННЫЙ  Дек.'!H40:I40)</f>
        <v>0</v>
      </c>
      <c r="J41" s="47"/>
      <c r="K41" s="53">
        <f>SUM('[1]ПОНТОННЫЙ Янв.'!J40:K40,'[2]ПОНТОННЫЙ Февр.'!J40:K40,'[3]ПОНТОННЫЙ Март'!J40:K40,'[4]ПОНТОННЫЙ  Апр.'!J40:K40,'[5]ПОНТОННЫЙ Май'!J40:K40,'[6]ПОНТОННЫЙ Июнь'!J40:K40,'[7]ПОНТОННЫЙ  Июль'!J40:K40,'[8]ПОНТОННЫЙ  Авг.'!J40:K40,'[9]ПОНТОННЫЙ  Сент.'!J40:K40,'[10]ПОНТОННЫЙ  Окт.'!J40:K40,'[11]ПОНТОННЫЙ  Нояб.'!J40:K40,'[12]ПОНТОННЫЙ  Дек.'!J40:K40)</f>
        <v>0</v>
      </c>
      <c r="L41" s="47"/>
      <c r="M41" s="53">
        <f>SUM('[1]ПОНТОННЫЙ Янв.'!L40:M40,'[2]ПОНТОННЫЙ Февр.'!L40:M40,'[3]ПОНТОННЫЙ Март'!L40:M40,'[4]ПОНТОННЫЙ  Апр.'!L40:M40,'[5]ПОНТОННЫЙ Май'!L40:M40,'[6]ПОНТОННЫЙ Июнь'!L40:M40,'[7]ПОНТОННЫЙ  Июль'!L40:M40,'[8]ПОНТОННЫЙ  Авг.'!L40:M40,'[9]ПОНТОННЫЙ  Сент.'!L40:M40,'[10]ПОНТОННЫЙ  Окт.'!L40:M40,'[11]ПОНТОННЫЙ  Нояб.'!L40:M40,'[12]ПОНТОННЫЙ  Дек.'!L40:M40)</f>
        <v>0</v>
      </c>
      <c r="N41" s="55">
        <v>90</v>
      </c>
      <c r="O41" s="53">
        <f>SUM('[1]ПОНТОННЫЙ Янв.'!N40:O40,'[2]ПОНТОННЫЙ Февр.'!N40:O40,'[3]ПОНТОННЫЙ Март'!N40:O40,'[4]ПОНТОННЫЙ  Апр.'!N40:O40,'[5]ПОНТОННЫЙ Май'!N40:O40,'[6]ПОНТОННЫЙ Июнь'!N40:O40,'[7]ПОНТОННЫЙ  Июль'!N40:O40,'[8]ПОНТОННЫЙ  Авг.'!N40:O40,'[9]ПОНТОННЫЙ  Сент.'!N40:O40,'[10]ПОНТОННЫЙ  Окт.'!N40:O40,'[11]ПОНТОННЫЙ  Нояб.'!N40:O40,'[12]ПОНТОННЫЙ  Дек.'!N40:O40)</f>
        <v>0</v>
      </c>
      <c r="P41" s="47"/>
      <c r="Q41" s="53">
        <f>SUM('[1]ПОНТОННЫЙ Янв.'!P40:Q40,'[2]ПОНТОННЫЙ Февр.'!P40:Q40,'[3]ПОНТОННЫЙ Март'!P40:Q40,'[4]ПОНТОННЫЙ  Апр.'!P40:Q40,'[5]ПОНТОННЫЙ Май'!P40:Q40,'[6]ПОНТОННЫЙ Июнь'!P40:Q40,'[7]ПОНТОННЫЙ  Июль'!P40:Q40,'[8]ПОНТОННЫЙ  Авг.'!P40:Q40,'[9]ПОНТОННЫЙ  Сент.'!P40:Q40,'[10]ПОНТОННЫЙ  Окт.'!P40:Q40,'[11]ПОНТОННЫЙ  Нояб.'!P40:Q40,'[12]ПОНТОННЫЙ  Дек.'!P40:Q40)</f>
        <v>0</v>
      </c>
      <c r="R41" s="55">
        <v>30</v>
      </c>
      <c r="S41" s="53">
        <f>SUM('[1]ПОНТОННЫЙ Янв.'!R40:S40,'[2]ПОНТОННЫЙ Февр.'!R40:S40,'[3]ПОНТОННЫЙ Март'!R40:S40,'[4]ПОНТОННЫЙ  Апр.'!R40:S40,'[5]ПОНТОННЫЙ Май'!R40:S40,'[6]ПОНТОННЫЙ Июнь'!R40:S40,'[7]ПОНТОННЫЙ  Июль'!R40:S40,'[8]ПОНТОННЫЙ  Авг.'!R40:S40,'[9]ПОНТОННЫЙ  Сент.'!R40:S40,'[10]ПОНТОННЫЙ  Окт.'!R40:S40,'[11]ПОНТОННЫЙ  Нояб.'!R40:S40,'[12]ПОНТОННЫЙ  Дек.'!R40:S40)</f>
        <v>0</v>
      </c>
      <c r="T41" s="47"/>
      <c r="U41" s="53">
        <f>SUM('[1]ПОНТОННЫЙ Янв.'!T40:U40,'[2]ПОНТОННЫЙ Февр.'!T40:U40,'[3]ПОНТОННЫЙ Март'!T40:U40,'[4]ПОНТОННЫЙ  Апр.'!T40:U40,'[5]ПОНТОННЫЙ Май'!T40:U40,'[6]ПОНТОННЫЙ Июнь'!T40:U40,'[7]ПОНТОННЫЙ  Июль'!T40:U40,'[8]ПОНТОННЫЙ  Авг.'!T40:U40,'[9]ПОНТОННЫЙ  Сент.'!T40:U40,'[10]ПОНТОННЫЙ  Окт.'!T40:U40,'[11]ПОНТОННЫЙ  Нояб.'!T40:U40,'[12]ПОНТОННЫЙ  Дек.'!T40:U40)</f>
        <v>0</v>
      </c>
      <c r="V41" s="47"/>
      <c r="W41" s="53">
        <f>SUM('[1]ПОНТОННЫЙ Янв.'!V40:W40,'[2]ПОНТОННЫЙ Февр.'!V40:W40,'[3]ПОНТОННЫЙ Март'!V40:W40,'[4]ПОНТОННЫЙ  Апр.'!V40:W40,'[5]ПОНТОННЫЙ Май'!V40:W40,'[6]ПОНТОННЫЙ Июнь'!V40:W40,'[7]ПОНТОННЫЙ  Июль'!V40:W40,'[8]ПОНТОННЫЙ  Авг.'!V40:W40,'[9]ПОНТОННЫЙ  Сент.'!V40:W40,'[10]ПОНТОННЫЙ  Окт.'!V40:W40,'[11]ПОНТОННЫЙ  Нояб.'!V40:W40,'[12]ПОНТОННЫЙ  Дек.'!V40:W40)</f>
        <v>0</v>
      </c>
      <c r="X41" s="47"/>
      <c r="Y41" s="53">
        <f>SUM('[1]ПОНТОННЫЙ Янв.'!X40:Y40,'[2]ПОНТОННЫЙ Февр.'!X40:Y40,'[3]ПОНТОННЫЙ Март'!X40:Y40,'[4]ПОНТОННЫЙ  Апр.'!X40:Y40,'[5]ПОНТОННЫЙ Май'!X40:Y40,'[6]ПОНТОННЫЙ Июнь'!X40:Y40,'[7]ПОНТОННЫЙ  Июль'!X40:Y40,'[8]ПОНТОННЫЙ  Авг.'!X40:Y40,'[9]ПОНТОННЫЙ  Сент.'!X40:Y40,'[10]ПОНТОННЫЙ  Окт.'!X40:Y40,'[11]ПОНТОННЫЙ  Нояб.'!X40:Y40,'[12]ПОНТОННЫЙ  Дек.'!X40:Y40)</f>
        <v>0</v>
      </c>
      <c r="Z41" s="47"/>
      <c r="AA41" s="53">
        <f>SUM('[1]ПОНТОННЫЙ Янв.'!Z40:AA40,'[2]ПОНТОННЫЙ Февр.'!Z40:AA40,'[3]ПОНТОННЫЙ Март'!Z40:AA40,'[4]ПОНТОННЫЙ  Апр.'!Z40:AA40,'[5]ПОНТОННЫЙ Май'!Z40:AA40,'[6]ПОНТОННЫЙ Июнь'!Z40:AA40,'[7]ПОНТОННЫЙ  Июль'!Z40:AA40,'[8]ПОНТОННЫЙ  Авг.'!Z40:AA40,'[9]ПОНТОННЫЙ  Сент.'!Z40:AA40,'[10]ПОНТОННЫЙ  Окт.'!Z40:AA40,'[11]ПОНТОННЫЙ  Нояб.'!Z40:AA40,'[12]ПОНТОННЫЙ  Дек.'!Z40:AA40)</f>
        <v>0.27800000000000002</v>
      </c>
      <c r="AB41" s="47"/>
      <c r="AC41" s="53">
        <f>SUM('[1]ПОНТОННЫЙ Янв.'!AB40:AC40,'[2]ПОНТОННЫЙ Февр.'!AB40:AC40,'[3]ПОНТОННЫЙ Март'!AB40:AC40,'[4]ПОНТОННЫЙ  Апр.'!AB40:AC40,'[5]ПОНТОННЫЙ Май'!AB40:AC40,'[6]ПОНТОННЫЙ Июнь'!AB40:AC40,'[7]ПОНТОННЫЙ  Июль'!AB40:AC40,'[8]ПОНТОННЫЙ  Авг.'!AB40:AC40,'[9]ПОНТОННЫЙ  Сент.'!AB40:AC40,'[10]ПОНТОННЫЙ  Окт.'!AB40:AC40,'[11]ПОНТОННЫЙ  Нояб.'!AB40:AC40,'[12]ПОНТОННЫЙ  Дек.'!AB40:AC40)</f>
        <v>0</v>
      </c>
      <c r="AD41" s="47"/>
      <c r="AE41" s="53">
        <f>SUM('[1]ПОНТОННЫЙ Янв.'!AD40:AE40,'[2]ПОНТОННЫЙ Февр.'!AD40:AE40,'[3]ПОНТОННЫЙ Март'!AD40:AE40,'[4]ПОНТОННЫЙ  Апр.'!AD40:AE40,'[5]ПОНТОННЫЙ Май'!AD40:AE40,'[6]ПОНТОННЫЙ Июнь'!AD40:AE40,'[7]ПОНТОННЫЙ  Июль'!AD40:AE40,'[8]ПОНТОННЫЙ  Авг.'!AD40:AE40,'[9]ПОНТОННЫЙ  Сент.'!AD40:AE40,'[10]ПОНТОННЫЙ  Окт.'!AD40:AE40,'[11]ПОНТОННЫЙ  Нояб.'!AD40:AE40,'[12]ПОНТОННЫЙ  Дек.'!AD40:AE40)</f>
        <v>0.19500000000000001</v>
      </c>
      <c r="AF41" s="47"/>
      <c r="AG41" s="53">
        <f>SUM('[1]ПОНТОННЫЙ Янв.'!AF40:AG40,'[2]ПОНТОННЫЙ Февр.'!AF40:AG40,'[3]ПОНТОННЫЙ Март'!AF40:AG40,'[4]ПОНТОННЫЙ  Апр.'!AF40:AG40,'[5]ПОНТОННЫЙ Май'!AF40:AG40,'[6]ПОНТОННЫЙ Июнь'!AF40:AG40,'[7]ПОНТОННЫЙ  Июль'!AF40:AG40,'[8]ПОНТОННЫЙ  Авг.'!AF40:AG40,'[9]ПОНТОННЫЙ  Сент.'!AF40:AG40,'[10]ПОНТОННЫЙ  Окт.'!AF40:AG40,'[11]ПОНТОННЫЙ  Нояб.'!AF40:AG40,'[12]ПОНТОННЫЙ  Дек.'!AF40:AG40)</f>
        <v>0</v>
      </c>
      <c r="AH41" s="47"/>
      <c r="AI41" s="53">
        <f>SUM('[1]ПОНТОННЫЙ Янв.'!AH40:AI40,'[2]ПОНТОННЫЙ Февр.'!AH40:AI40,'[3]ПОНТОННЫЙ Март'!AH40:AI40,'[4]ПОНТОННЫЙ  Апр.'!AH40:AI40,'[5]ПОНТОННЫЙ Май'!AH40:AI40,'[6]ПОНТОННЫЙ Июнь'!AH40:AI40,'[7]ПОНТОННЫЙ  Июль'!AH40:AI40,'[8]ПОНТОННЫЙ  Авг.'!AH40:AI40,'[9]ПОНТОННЫЙ  Сент.'!AH40:AI40,'[10]ПОНТОННЫЙ  Окт.'!AH40:AI40,'[11]ПОНТОННЫЙ  Нояб.'!AH40:AI40,'[12]ПОНТОННЫЙ  Дек.'!AH40:AI40)</f>
        <v>0</v>
      </c>
      <c r="AJ41" s="47"/>
      <c r="AK41" s="53">
        <f>SUM('[1]ПОНТОННЫЙ Янв.'!AJ40:AK40,'[2]ПОНТОННЫЙ Февр.'!AJ40:AK40,'[3]ПОНТОННЫЙ Март'!AJ40:AK40,'[4]ПОНТОННЫЙ  Апр.'!AJ40:AK40,'[5]ПОНТОННЫЙ Май'!AJ40:AK40,'[6]ПОНТОННЫЙ Июнь'!AJ40:AK40,'[7]ПОНТОННЫЙ  Июль'!AJ40:AK40,'[8]ПОНТОННЫЙ  Авг.'!AJ40:AK40,'[9]ПОНТОННЫЙ  Сент.'!AJ40:AK40,'[10]ПОНТОННЫЙ  Окт.'!AJ40:AK40,'[11]ПОНТОННЫЙ  Нояб.'!AJ40:AK40,'[12]ПОНТОННЫЙ  Дек.'!AJ40:AK40)</f>
        <v>0</v>
      </c>
      <c r="AL41" s="47"/>
      <c r="AM41" s="53">
        <f>SUM('[1]ПОНТОННЫЙ Янв.'!AL40:AM40,'[2]ПОНТОННЫЙ Февр.'!AL40:AM40,'[3]ПОНТОННЫЙ Март'!AL40:AM40,'[4]ПОНТОННЫЙ  Апр.'!AL40:AM40,'[5]ПОНТОННЫЙ Май'!AL40:AM40,'[6]ПОНТОННЫЙ Июнь'!AL40:AM40,'[7]ПОНТОННЫЙ  Июль'!AL40:AM40,'[8]ПОНТОННЫЙ  Авг.'!AL40:AM40,'[9]ПОНТОННЫЙ  Сент.'!AL40:AM40,'[10]ПОНТОННЫЙ  Окт.'!AL40:AM40,'[11]ПОНТОННЫЙ  Нояб.'!AL40:AM40,'[12]ПОНТОННЫЙ  Дек.'!AL40:AM40)</f>
        <v>0</v>
      </c>
      <c r="AN41" s="47"/>
      <c r="AO41" s="53">
        <f>SUM('[1]ПОНТОННЫЙ Янв.'!AN40:AO40,'[2]ПОНТОННЫЙ Февр.'!AN40:AO40,'[3]ПОНТОННЫЙ Март'!AN40:AO40,'[4]ПОНТОННЫЙ  Апр.'!AN40:AO40,'[5]ПОНТОННЫЙ Май'!AN40:AO40,'[6]ПОНТОННЫЙ Июнь'!AN40:AO40,'[7]ПОНТОННЫЙ  Июль'!AN40:AO40,'[8]ПОНТОННЫЙ  Авг.'!AN40:AO40,'[9]ПОНТОННЫЙ  Сент.'!AN40:AO40,'[10]ПОНТОННЫЙ  Окт.'!AN40:AO40,'[11]ПОНТОННЫЙ  Нояб.'!AN40:AO40,'[12]ПОНТОННЫЙ  Дек.'!AN40:AO40)</f>
        <v>0.21099999999999999</v>
      </c>
      <c r="AP41" s="55">
        <v>30</v>
      </c>
      <c r="AQ41" s="53">
        <f>SUM('[1]ПОНТОННЫЙ Янв.'!AP40:AQ40,'[2]ПОНТОННЫЙ Февр.'!AP40:AQ40,'[3]ПОНТОННЫЙ Март'!AP40:AQ40,'[4]ПОНТОННЫЙ  Апр.'!AP40:AQ40,'[5]ПОНТОННЫЙ Май'!AP40:AQ40,'[6]ПОНТОННЫЙ Июнь'!AP40:AQ40,'[7]ПОНТОННЫЙ  Июль'!AP40:AQ40,'[8]ПОНТОННЫЙ  Авг.'!AP40:AQ40,'[9]ПОНТОННЫЙ  Сент.'!AP40:AQ40,'[10]ПОНТОННЫЙ  Окт.'!AP40:AQ40,'[11]ПОНТОННЫЙ  Нояб.'!AP40:AQ40,'[12]ПОНТОННЫЙ  Дек.'!AP40:AQ40)</f>
        <v>12.912000000000001</v>
      </c>
      <c r="AR41" s="47"/>
      <c r="AS41" s="53">
        <f>SUM('[1]ПОНТОННЫЙ Янв.'!AR40:AS40,'[2]ПОНТОННЫЙ Февр.'!AR40:AS40,'[3]ПОНТОННЫЙ Март'!AR40:AS40,'[4]ПОНТОННЫЙ  Апр.'!AR40:AS40,'[5]ПОНТОННЫЙ Май'!AR40:AS40,'[6]ПОНТОННЫЙ Июнь'!AR40:AS40,'[7]ПОНТОННЫЙ  Июль'!AR40:AS40,'[8]ПОНТОННЫЙ  Авг.'!AR40:AS40,'[9]ПОНТОННЫЙ  Сент.'!AR40:AS40,'[10]ПОНТОННЫЙ  Окт.'!AR40:AS40,'[11]ПОНТОННЫЙ  Нояб.'!AR40:AS40,'[12]ПОНТОННЫЙ  Дек.'!AR40:AS40)</f>
        <v>5.27</v>
      </c>
      <c r="AT41" s="47"/>
      <c r="AU41" s="53">
        <f>SUM('[1]ПОНТОННЫЙ Янв.'!AT40:AU40,'[2]ПОНТОННЫЙ Февр.'!AT40:AU40,'[3]ПОНТОННЫЙ Март'!AT40:AU40,'[4]ПОНТОННЫЙ  Апр.'!AT40:AU40,'[5]ПОНТОННЫЙ Май'!AT40:AU40,'[6]ПОНТОННЫЙ Июнь'!AT40:AU40,'[7]ПОНТОННЫЙ  Июль'!AT40:AU40,'[8]ПОНТОННЫЙ  Авг.'!AT40:AU40,'[9]ПОНТОННЫЙ  Сент.'!AT40:AU40,'[10]ПОНТОННЫЙ  Окт.'!AT40:AU40,'[11]ПОНТОННЫЙ  Нояб.'!AT40:AU40,'[12]ПОНТОННЫЙ  Дек.'!AT40:AU40)</f>
        <v>0</v>
      </c>
      <c r="AV41" s="47"/>
      <c r="AW41" s="53">
        <f>SUM('[1]ПОНТОННЫЙ Янв.'!AV40:AW40,'[2]ПОНТОННЫЙ Февр.'!AV40:AW40,'[3]ПОНТОННЫЙ Март'!AV40:AW40,'[4]ПОНТОННЫЙ  Апр.'!AV40:AW40,'[5]ПОНТОННЫЙ Май'!AV40:AW40,'[6]ПОНТОННЫЙ Июнь'!AV40:AW40,'[7]ПОНТОННЫЙ  Июль'!AV40:AW40,'[8]ПОНТОННЫЙ  Авг.'!AV40:AW40,'[9]ПОНТОННЫЙ  Сент.'!AV40:AW40,'[10]ПОНТОННЫЙ  Окт.'!AV40:AW40,'[11]ПОНТОННЫЙ  Нояб.'!AV40:AW40,'[12]ПОНТОННЫЙ  Дек.'!AV40:AW40)</f>
        <v>0</v>
      </c>
      <c r="AX41" s="47"/>
      <c r="AY41" s="53">
        <f>SUM('[1]ПОНТОННЫЙ Янв.'!AX40:AY40,'[2]ПОНТОННЫЙ Февр.'!AX40:AY40,'[3]ПОНТОННЫЙ Март'!AX40:AY40,'[4]ПОНТОННЫЙ  Апр.'!AX40:AY40,'[5]ПОНТОННЫЙ Май'!AX40:AY40,'[6]ПОНТОННЫЙ Июнь'!AX40:AY40,'[7]ПОНТОННЫЙ  Июль'!AX40:AY40,'[8]ПОНТОННЫЙ  Авг.'!AX40:AY40,'[9]ПОНТОННЫЙ  Сент.'!AX40:AY40,'[10]ПОНТОННЫЙ  Окт.'!AX40:AY40,'[11]ПОНТОННЫЙ  Нояб.'!AX40:AY40,'[12]ПОНТОННЫЙ  Дек.'!AX40:AY40)</f>
        <v>17.702000000000002</v>
      </c>
      <c r="AZ41" s="47"/>
      <c r="BA41" s="53">
        <f>SUM('[1]ПОНТОННЫЙ Янв.'!AZ40:BA40,'[2]ПОНТОННЫЙ Февр.'!AZ40:BA40,'[3]ПОНТОННЫЙ Март'!AZ40:BA40,'[4]ПОНТОННЫЙ  Апр.'!AZ40:BA40,'[5]ПОНТОННЫЙ Май'!AZ40:BA40,'[6]ПОНТОННЫЙ Июнь'!AZ40:BA40,'[7]ПОНТОННЫЙ  Июль'!AZ40:BA40,'[8]ПОНТОННЫЙ  Авг.'!AZ40:BA40,'[9]ПОНТОННЫЙ  Сент.'!AZ40:BA40,'[10]ПОНТОННЫЙ  Окт.'!AZ40:BA40,'[11]ПОНТОННЫЙ  Нояб.'!AZ40:BA40,'[12]ПОНТОННЫЙ  Дек.'!AZ40:BA40)</f>
        <v>0</v>
      </c>
      <c r="BB41" s="47"/>
      <c r="BC41" s="53">
        <f>SUM('[1]ПОНТОННЫЙ Янв.'!BB40:BC40,'[2]ПОНТОННЫЙ Февр.'!BB40:BC40,'[3]ПОНТОННЫЙ Март'!BB40:BC40,'[4]ПОНТОННЫЙ  Апр.'!BB40:BC40,'[5]ПОНТОННЫЙ Май'!BB40:BC40,'[6]ПОНТОННЫЙ Июнь'!BB40:BC40,'[7]ПОНТОННЫЙ  Июль'!BB40:BC40,'[8]ПОНТОННЫЙ  Авг.'!BB40:BC40,'[9]ПОНТОННЫЙ  Сент.'!BB40:BC40,'[10]ПОНТОННЫЙ  Окт.'!BB40:BC40,'[11]ПОНТОННЫЙ  Нояб.'!BB40:BC40,'[12]ПОНТОННЫЙ  Дек.'!BB40:BC40)</f>
        <v>0</v>
      </c>
      <c r="BD41" s="55">
        <v>30</v>
      </c>
      <c r="BE41" s="53">
        <f>SUM('[1]ПОНТОННЫЙ Янв.'!BD40:BE40,'[2]ПОНТОННЫЙ Февр.'!BD40:BE40,'[3]ПОНТОННЫЙ Март'!BD40:BE40,'[4]ПОНТОННЫЙ  Апр.'!BD40:BE40,'[5]ПОНТОННЫЙ Май'!BD40:BE40,'[6]ПОНТОННЫЙ Июнь'!BD40:BE40,'[7]ПОНТОННЫЙ  Июль'!BD40:BE40,'[8]ПОНТОННЫЙ  Авг.'!BD40:BE40,'[9]ПОНТОННЫЙ  Сент.'!BD40:BE40,'[10]ПОНТОННЫЙ  Окт.'!BD40:BE40,'[11]ПОНТОННЫЙ  Нояб.'!BD40:BE40,'[12]ПОНТОННЫЙ  Дек.'!BD40:BE40)</f>
        <v>0</v>
      </c>
      <c r="BF41" s="47"/>
      <c r="BG41" s="53">
        <f>SUM('[1]ПОНТОННЫЙ Янв.'!BF40:BG40,'[2]ПОНТОННЫЙ Февр.'!BF40:BG40,'[3]ПОНТОННЫЙ Март'!BF40:BG40,'[4]ПОНТОННЫЙ  Апр.'!BF40:BG40,'[5]ПОНТОННЫЙ Май'!BF40:BG40,'[6]ПОНТОННЫЙ Июнь'!BF40:BG40,'[7]ПОНТОННЫЙ  Июль'!BF40:BG40,'[8]ПОНТОННЫЙ  Авг.'!BF40:BG40,'[9]ПОНТОННЫЙ  Сент.'!BF40:BG40,'[10]ПОНТОННЫЙ  Окт.'!BF40:BG40,'[11]ПОНТОННЫЙ  Нояб.'!BF40:BG40,'[12]ПОНТОННЫЙ  Дек.'!BF40:BG40)</f>
        <v>0</v>
      </c>
      <c r="BH41" s="47"/>
      <c r="BI41" s="53">
        <f>SUM('[1]ПОНТОННЫЙ Янв.'!BH40:BI40,'[2]ПОНТОННЫЙ Февр.'!BH40:BI40,'[3]ПОНТОННЫЙ Март'!BH40:BI40,'[4]ПОНТОННЫЙ  Апр.'!BH40:BI40,'[5]ПОНТОННЫЙ Май'!BH40:BI40,'[6]ПОНТОННЫЙ Июнь'!BH40:BI40,'[7]ПОНТОННЫЙ  Июль'!BH40:BI40,'[8]ПОНТОННЫЙ  Авг.'!BH40:BI40,'[9]ПОНТОННЫЙ  Сент.'!BH40:BI40,'[10]ПОНТОННЫЙ  Окт.'!BH40:BI40,'[11]ПОНТОННЫЙ  Нояб.'!BH40:BI40,'[12]ПОНТОННЫЙ  Дек.'!BH40:BI40)</f>
        <v>0</v>
      </c>
      <c r="BJ41" s="47"/>
      <c r="BK41" s="53">
        <f>SUM('[1]ПОНТОННЫЙ Янв.'!BJ40:BK40,'[2]ПОНТОННЫЙ Февр.'!BJ40:BK40,'[3]ПОНТОННЫЙ Март'!BJ40:BK40,'[4]ПОНТОННЫЙ  Апр.'!BJ40:BK40,'[5]ПОНТОННЫЙ Май'!BJ40:BK40,'[6]ПОНТОННЫЙ Июнь'!BJ40:BK40,'[7]ПОНТОННЫЙ  Июль'!BJ40:BK40,'[8]ПОНТОННЫЙ  Авг.'!BJ40:BK40,'[9]ПОНТОННЫЙ  Сент.'!BJ40:BK40,'[10]ПОНТОННЫЙ  Окт.'!BJ40:BK40,'[11]ПОНТОННЫЙ  Нояб.'!BJ40:BK40,'[12]ПОНТОННЫЙ  Дек.'!BJ40:BK40)</f>
        <v>0</v>
      </c>
      <c r="BL41" s="47"/>
      <c r="BM41" s="53">
        <f>SUM('[1]ПОНТОННЫЙ Янв.'!BL40:BM40,'[2]ПОНТОННЫЙ Февр.'!BL40:BM40,'[3]ПОНТОННЫЙ Март'!BL40:BM40,'[4]ПОНТОННЫЙ  Апр.'!BL40:BM40,'[5]ПОНТОННЫЙ Май'!BL40:BM40,'[6]ПОНТОННЫЙ Июнь'!BL40:BM40,'[7]ПОНТОННЫЙ  Июль'!BL40:BM40,'[8]ПОНТОННЫЙ  Авг.'!BL40:BM40,'[9]ПОНТОННЫЙ  Сент.'!BL40:BM40,'[10]ПОНТОННЫЙ  Окт.'!BL40:BM40,'[11]ПОНТОННЫЙ  Нояб.'!BL40:BM40,'[12]ПОНТОННЫЙ  Дек.'!BL40:BM40)</f>
        <v>0</v>
      </c>
      <c r="BN41" s="47"/>
      <c r="BO41" s="53">
        <f>SUM('[1]ПОНТОННЫЙ Янв.'!BN40:BO40,'[2]ПОНТОННЫЙ Февр.'!BN40:BO40,'[3]ПОНТОННЫЙ Март'!BN40:BO40,'[4]ПОНТОННЫЙ  Апр.'!BN40:BO40,'[5]ПОНТОННЫЙ Май'!BN40:BO40,'[6]ПОНТОННЫЙ Июнь'!BN40:BO40,'[7]ПОНТОННЫЙ  Июль'!BN40:BO40,'[8]ПОНТОННЫЙ  Авг.'!BN40:BO40,'[9]ПОНТОННЫЙ  Сент.'!BN40:BO40,'[10]ПОНТОННЫЙ  Окт.'!BN40:BO40,'[11]ПОНТОННЫЙ  Нояб.'!BN40:BO40,'[12]ПОНТОННЫЙ  Дек.'!BN40:BO40)</f>
        <v>0</v>
      </c>
      <c r="BP41" s="47"/>
      <c r="BQ41" s="53">
        <f>SUM('[1]ПОНТОННЫЙ Янв.'!BP40:BQ40,'[2]ПОНТОННЫЙ Февр.'!BP40:BQ40,'[3]ПОНТОННЫЙ Март'!BP40:BQ40,'[4]ПОНТОННЫЙ  Апр.'!BP40:BQ40,'[5]ПОНТОННЫЙ Май'!BP40:BQ40,'[6]ПОНТОННЫЙ Июнь'!BP40:BQ40,'[7]ПОНТОННЫЙ  Июль'!BP40:BQ40,'[8]ПОНТОННЫЙ  Авг.'!BP40:BQ40,'[9]ПОНТОННЫЙ  Сент.'!BP40:BQ40,'[10]ПОНТОННЫЙ  Окт.'!BP40:BQ40,'[11]ПОНТОННЫЙ  Нояб.'!BP40:BQ40,'[12]ПОНТОННЫЙ  Дек.'!BP40:BQ40)</f>
        <v>2.5619999999999998</v>
      </c>
      <c r="BR41" s="47"/>
      <c r="BS41" s="53">
        <f>SUM('[1]ПОНТОННЫЙ Янв.'!BR40:BS40,'[2]ПОНТОННЫЙ Февр.'!BR40:BS40,'[3]ПОНТОННЫЙ Март'!BR40:BS40,'[4]ПОНТОННЫЙ  Апр.'!BR40:BS40,'[5]ПОНТОННЫЙ Май'!BR40:BS40,'[6]ПОНТОННЫЙ Июнь'!BR40:BS40,'[7]ПОНТОННЫЙ  Июль'!BR40:BS40,'[8]ПОНТОННЫЙ  Авг.'!BR40:BS40,'[9]ПОНТОННЫЙ  Сент.'!BR40:BS40,'[10]ПОНТОННЫЙ  Окт.'!BR40:BS40,'[11]ПОНТОННЫЙ  Нояб.'!BR40:BS40,'[12]ПОНТОННЫЙ  Дек.'!BR40:BS40)</f>
        <v>71.941999999999993</v>
      </c>
      <c r="BT41" s="47"/>
      <c r="BU41" s="53">
        <f>SUM('[1]ПОНТОННЫЙ Янв.'!BT40:BU40,'[2]ПОНТОННЫЙ Февр.'!BT40:BU40,'[3]ПОНТОННЫЙ Март'!BT40:BU40,'[4]ПОНТОННЫЙ  Апр.'!BT40:BU40,'[5]ПОНТОННЫЙ Май'!BT40:BU40,'[6]ПОНТОННЫЙ Июнь'!BT40:BU40,'[7]ПОНТОННЫЙ  Июль'!BT40:BU40,'[8]ПОНТОННЫЙ  Авг.'!BT40:BU40,'[9]ПОНТОННЫЙ  Сент.'!BT40:BU40,'[10]ПОНТОННЫЙ  Окт.'!BT40:BU40,'[11]ПОНТОННЫЙ  Нояб.'!BT40:BU40,'[12]ПОНТОННЫЙ  Дек.'!BT40:BU40)</f>
        <v>0</v>
      </c>
      <c r="BV41" s="47"/>
      <c r="BW41" s="53">
        <f>SUM('[1]ПОНТОННЫЙ Янв.'!BV40:BW40,'[2]ПОНТОННЫЙ Февр.'!BV40:BW40,'[3]ПОНТОННЫЙ Март'!BV40:BW40,'[4]ПОНТОННЫЙ  Апр.'!BV40:BW40,'[5]ПОНТОННЫЙ Май'!BV40:BW40,'[6]ПОНТОННЫЙ Июнь'!BV40:BW40,'[7]ПОНТОННЫЙ  Июль'!BV40:BW40,'[8]ПОНТОННЫЙ  Авг.'!BV40:BW40,'[9]ПОНТОННЫЙ  Сент.'!BV40:BW40,'[10]ПОНТОННЫЙ  Окт.'!BV40:BW40,'[11]ПОНТОННЫЙ  Нояб.'!BV40:BW40,'[12]ПОНТОННЫЙ  Дек.'!BV40:BW40)</f>
        <v>0</v>
      </c>
      <c r="BX41" s="47"/>
      <c r="BY41" s="53">
        <f>SUM('[1]ПОНТОННЫЙ Янв.'!BX40:BY40,'[2]ПОНТОННЫЙ Февр.'!BX40:BY40,'[3]ПОНТОННЫЙ Март'!BX40:BY40,'[4]ПОНТОННЫЙ  Апр.'!BX40:BY40,'[5]ПОНТОННЫЙ Май'!BX40:BY40,'[6]ПОНТОННЫЙ Июнь'!BX40:BY40,'[7]ПОНТОННЫЙ  Июль'!BX40:BY40,'[8]ПОНТОННЫЙ  Авг.'!BX40:BY40,'[9]ПОНТОННЫЙ  Сент.'!BX40:BY40,'[10]ПОНТОННЫЙ  Окт.'!BX40:BY40,'[11]ПОНТОННЫЙ  Нояб.'!BX40:BY40,'[12]ПОНТОННЫЙ  Дек.'!BX40:BY40)</f>
        <v>1.0109999999999999</v>
      </c>
      <c r="BZ41" s="47"/>
      <c r="CA41" s="53">
        <f>SUM('[1]ПОНТОННЫЙ Янв.'!BZ40:CA40,'[2]ПОНТОННЫЙ Февр.'!BZ40:CA40,'[3]ПОНТОННЫЙ Март'!BZ40:CA40,'[4]ПОНТОННЫЙ  Апр.'!BZ40:CA40,'[5]ПОНТОННЫЙ Май'!BZ40:CA40,'[6]ПОНТОННЫЙ Июнь'!BZ40:CA40,'[7]ПОНТОННЫЙ  Июль'!BZ40:CA40,'[8]ПОНТОННЫЙ  Авг.'!BZ40:CA40,'[9]ПОНТОННЫЙ  Сент.'!BZ40:CA40,'[10]ПОНТОННЫЙ  Окт.'!BZ40:CA40,'[11]ПОНТОННЫЙ  Нояб.'!BZ40:CA40,'[12]ПОНТОННЫЙ  Дек.'!BZ40:CA40)</f>
        <v>4.9809999999999999</v>
      </c>
      <c r="CB41" s="47"/>
      <c r="CC41" s="53">
        <f>SUM('[1]ПОНТОННЫЙ Янв.'!CB40:CC40,'[2]ПОНТОННЫЙ Февр.'!CB40:CC40,'[3]ПОНТОННЫЙ Март'!CB40:CC40,'[4]ПОНТОННЫЙ  Апр.'!CB40:CC40,'[5]ПОНТОННЫЙ Май'!CB40:CC40,'[6]ПОНТОННЫЙ Июнь'!CB40:CC40,'[7]ПОНТОННЫЙ  Июль'!CB40:CC40,'[8]ПОНТОННЫЙ  Авг.'!CB40:CC40,'[9]ПОНТОННЫЙ  Сент.'!CB40:CC40,'[10]ПОНТОННЫЙ  Окт.'!CB40:CC40,'[11]ПОНТОННЫЙ  Нояб.'!CB40:CC40,'[12]ПОНТОННЫЙ  Дек.'!CB40:CC40)</f>
        <v>22.719000000000001</v>
      </c>
      <c r="CD41" s="47"/>
      <c r="CE41" s="53">
        <f>SUM('[1]ПОНТОННЫЙ Янв.'!CD40:CE40,'[2]ПОНТОННЫЙ Февр.'!CD40:CE40,'[3]ПОНТОННЫЙ Март'!CD40:CE40,'[4]ПОНТОННЫЙ  Апр.'!CD40:CE40,'[5]ПОНТОННЫЙ Май'!CD40:CE40,'[6]ПОНТОННЫЙ Июнь'!CD40:CE40,'[7]ПОНТОННЫЙ  Июль'!CD40:CE40,'[8]ПОНТОННЫЙ  Авг.'!CD40:CE40,'[9]ПОНТОННЫЙ  Сент.'!CD40:CE40,'[10]ПОНТОННЫЙ  Окт.'!CD40:CE40,'[11]ПОНТОННЫЙ  Нояб.'!CD40:CE40,'[12]ПОНТОННЫЙ  Дек.'!CD40:CE40)</f>
        <v>1</v>
      </c>
      <c r="CF41" s="47"/>
      <c r="CG41" s="53">
        <f>SUM('[1]ПОНТОННЫЙ Янв.'!CF40:CG40,'[2]ПОНТОННЫЙ Февр.'!CF40:CG40,'[3]ПОНТОННЫЙ Март'!CF40:CG40,'[4]ПОНТОННЫЙ  Апр.'!CF40:CG40,'[5]ПОНТОННЫЙ Май'!CF40:CG40,'[6]ПОНТОННЫЙ Июнь'!CF40:CG40,'[7]ПОНТОННЫЙ  Июль'!CF40:CG40,'[8]ПОНТОННЫЙ  Авг.'!CF40:CG40,'[9]ПОНТОННЫЙ  Сент.'!CF40:CG40,'[10]ПОНТОННЫЙ  Окт.'!CF40:CG40,'[11]ПОНТОННЫЙ  Нояб.'!CF40:CG40,'[12]ПОНТОННЫЙ  Дек.'!CF40:CG40)</f>
        <v>0</v>
      </c>
      <c r="CH41" s="47"/>
      <c r="CI41" s="53">
        <f>SUM('[1]ПОНТОННЫЙ Янв.'!CH40:CI40,'[2]ПОНТОННЫЙ Февр.'!CH40:CI40,'[3]ПОНТОННЫЙ Март'!CH40:CI40,'[4]ПОНТОННЫЙ  Апр.'!CH40:CI40,'[5]ПОНТОННЫЙ Май'!CH40:CI40,'[6]ПОНТОННЫЙ Июнь'!CH40:CI40,'[7]ПОНТОННЫЙ  Июль'!CH40:CI40,'[8]ПОНТОННЫЙ  Авг.'!CH40:CI40,'[9]ПОНТОННЫЙ  Сент.'!CH40:CI40,'[10]ПОНТОННЫЙ  Окт.'!CH40:CI40,'[11]ПОНТОННЫЙ  Нояб.'!CH40:CI40,'[12]ПОНТОННЫЙ  Дек.'!CH40:CI40)</f>
        <v>0</v>
      </c>
      <c r="CJ41" s="47"/>
      <c r="CK41" s="53">
        <f>SUM('[1]ПОНТОННЫЙ Янв.'!CJ40:CK40,'[2]ПОНТОННЫЙ Февр.'!CJ40:CK40,'[3]ПОНТОННЫЙ Март'!CJ40:CK40,'[4]ПОНТОННЫЙ  Апр.'!CJ40:CK40,'[5]ПОНТОННЫЙ Май'!CJ40:CK40,'[6]ПОНТОННЫЙ Июнь'!CJ40:CK40,'[7]ПОНТОННЫЙ  Июль'!CJ40:CK40,'[8]ПОНТОННЫЙ  Авг.'!CJ40:CK40,'[9]ПОНТОННЫЙ  Сент.'!CJ40:CK40,'[10]ПОНТОННЫЙ  Окт.'!CJ40:CK40,'[11]ПОНТОННЫЙ  Нояб.'!CJ40:CK40,'[12]ПОНТОННЫЙ  Дек.'!CJ40:CK40)</f>
        <v>3.8959999999999999</v>
      </c>
      <c r="CL41" s="47"/>
      <c r="CM41" s="53">
        <f>SUM('[1]ПОНТОННЫЙ Янв.'!CL40:CM40,'[2]ПОНТОННЫЙ Февр.'!CL40:CM40,'[3]ПОНТОННЫЙ Март'!CL40:CM40,'[4]ПОНТОННЫЙ  Апр.'!CL40:CM40,'[5]ПОНТОННЫЙ Май'!CL40:CM40,'[6]ПОНТОННЫЙ Июнь'!CL40:CM40,'[7]ПОНТОННЫЙ  Июль'!CL40:CM40,'[8]ПОНТОННЫЙ  Авг.'!CL40:CM40,'[9]ПОНТОННЫЙ  Сент.'!CL40:CM40,'[10]ПОНТОННЫЙ  Окт.'!CL40:CM40,'[11]ПОНТОННЫЙ  Нояб.'!CL40:CM40,'[12]ПОНТОННЫЙ  Дек.'!CL40:CM40)</f>
        <v>0</v>
      </c>
      <c r="CN41" s="47"/>
      <c r="CO41" s="53">
        <f>SUM('[1]ПОНТОННЫЙ Янв.'!CN40:CO40,'[2]ПОНТОННЫЙ Февр.'!CN40:CO40,'[3]ПОНТОННЫЙ Март'!CN40:CO40,'[4]ПОНТОННЫЙ  Апр.'!CN40:CO40,'[5]ПОНТОННЫЙ Май'!CN40:CO40,'[6]ПОНТОННЫЙ Июнь'!CN40:CO40,'[7]ПОНТОННЫЙ  Июль'!CN40:CO40,'[8]ПОНТОННЫЙ  Авг.'!CN40:CO40,'[9]ПОНТОННЫЙ  Сент.'!CN40:CO40,'[10]ПОНТОННЫЙ  Окт.'!CN40:CO40,'[11]ПОНТОННЫЙ  Нояб.'!CN40:CO40,'[12]ПОНТОННЫЙ  Дек.'!CN40:CO40)</f>
        <v>0</v>
      </c>
      <c r="CQ41" s="93"/>
    </row>
    <row r="42" spans="1:95" ht="15.95" customHeight="1" x14ac:dyDescent="0.25">
      <c r="A42" s="198">
        <v>18</v>
      </c>
      <c r="B42" s="233" t="s">
        <v>28</v>
      </c>
      <c r="C42" s="24" t="s">
        <v>10</v>
      </c>
      <c r="D42" s="47"/>
      <c r="E42" s="53">
        <f>SUM('[1]ПОНТОННЫЙ Янв.'!D41:E41,'[2]ПОНТОННЫЙ Февр.'!D41:E41,'[3]ПОНТОННЫЙ Март'!D41:E41,'[4]ПОНТОННЫЙ  Апр.'!D41:E41,'[5]ПОНТОННЫЙ Май'!D41:E41,'[6]ПОНТОННЫЙ Июнь'!D41:E41,'[7]ПОНТОННЫЙ  Июль'!D41:E41,'[8]ПОНТОННЫЙ  Авг.'!D41:E41,'[9]ПОНТОННЫЙ  Сент.'!D41:E41,'[10]ПОНТОННЫЙ  Окт.'!D41:E41,'[11]ПОНТОННЫЙ  Нояб.'!D41:E41,'[12]ПОНТОННЫЙ  Дек.'!D41:E41)</f>
        <v>0</v>
      </c>
      <c r="F42" s="47"/>
      <c r="G42" s="53">
        <f>SUM('[1]ПОНТОННЫЙ Янв.'!F41:G41,'[2]ПОНТОННЫЙ Февр.'!F41:G41,'[3]ПОНТОННЫЙ Март'!F41:G41,'[4]ПОНТОННЫЙ  Апр.'!F41:G41,'[5]ПОНТОННЫЙ Май'!F41:G41,'[6]ПОНТОННЫЙ Июнь'!F41:G41,'[7]ПОНТОННЫЙ  Июль'!F41:G41,'[8]ПОНТОННЫЙ  Авг.'!F41:G41,'[9]ПОНТОННЫЙ  Сент.'!F41:G41,'[10]ПОНТОННЫЙ  Окт.'!F41:G41,'[11]ПОНТОННЫЙ  Нояб.'!F41:G41,'[12]ПОНТОННЫЙ  Дек.'!F41:G41)</f>
        <v>0</v>
      </c>
      <c r="H42" s="47"/>
      <c r="I42" s="53">
        <f>SUM('[1]ПОНТОННЫЙ Янв.'!H41:I41,'[2]ПОНТОННЫЙ Февр.'!H41:I41,'[3]ПОНТОННЫЙ Март'!H41:I41,'[4]ПОНТОННЫЙ  Апр.'!H41:I41,'[5]ПОНТОННЫЙ Май'!H41:I41,'[6]ПОНТОННЫЙ Июнь'!H41:I41,'[7]ПОНТОННЫЙ  Июль'!H41:I41,'[8]ПОНТОННЫЙ  Авг.'!H41:I41,'[9]ПОНТОННЫЙ  Сент.'!H41:I41,'[10]ПОНТОННЫЙ  Окт.'!H41:I41,'[11]ПОНТОННЫЙ  Нояб.'!H41:I41,'[12]ПОНТОННЫЙ  Дек.'!H41:I41)</f>
        <v>0</v>
      </c>
      <c r="J42" s="47"/>
      <c r="K42" s="53">
        <f>SUM('[1]ПОНТОННЫЙ Янв.'!J41:K41,'[2]ПОНТОННЫЙ Февр.'!J41:K41,'[3]ПОНТОННЫЙ Март'!J41:K41,'[4]ПОНТОННЫЙ  Апр.'!J41:K41,'[5]ПОНТОННЫЙ Май'!J41:K41,'[6]ПОНТОННЫЙ Июнь'!J41:K41,'[7]ПОНТОННЫЙ  Июль'!J41:K41,'[8]ПОНТОННЫЙ  Авг.'!J41:K41,'[9]ПОНТОННЫЙ  Сент.'!J41:K41,'[10]ПОНТОННЫЙ  Окт.'!J41:K41,'[11]ПОНТОННЫЙ  Нояб.'!J41:K41,'[12]ПОНТОННЫЙ  Дек.'!J41:K41)</f>
        <v>0</v>
      </c>
      <c r="L42" s="47"/>
      <c r="M42" s="53">
        <f>SUM('[1]ПОНТОННЫЙ Янв.'!L41:M41,'[2]ПОНТОННЫЙ Февр.'!L41:M41,'[3]ПОНТОННЫЙ Март'!L41:M41,'[4]ПОНТОННЫЙ  Апр.'!L41:M41,'[5]ПОНТОННЫЙ Май'!L41:M41,'[6]ПОНТОННЫЙ Июнь'!L41:M41,'[7]ПОНТОННЫЙ  Июль'!L41:M41,'[8]ПОНТОННЫЙ  Авг.'!L41:M41,'[9]ПОНТОННЫЙ  Сент.'!L41:M41,'[10]ПОНТОННЫЙ  Окт.'!L41:M41,'[11]ПОНТОННЫЙ  Нояб.'!L41:M41,'[12]ПОНТОННЫЙ  Дек.'!L41:M41)</f>
        <v>0</v>
      </c>
      <c r="N42" s="47"/>
      <c r="O42" s="53">
        <f>SUM('[1]ПОНТОННЫЙ Янв.'!N41:O41,'[2]ПОНТОННЫЙ Февр.'!N41:O41,'[3]ПОНТОННЫЙ Март'!N41:O41,'[4]ПОНТОННЫЙ  Апр.'!N41:O41,'[5]ПОНТОННЫЙ Май'!N41:O41,'[6]ПОНТОННЫЙ Июнь'!N41:O41,'[7]ПОНТОННЫЙ  Июль'!N41:O41,'[8]ПОНТОННЫЙ  Авг.'!N41:O41,'[9]ПОНТОННЫЙ  Сент.'!N41:O41,'[10]ПОНТОННЫЙ  Окт.'!N41:O41,'[11]ПОНТОННЫЙ  Нояб.'!N41:O41,'[12]ПОНТОННЫЙ  Дек.'!N41:O41)</f>
        <v>0</v>
      </c>
      <c r="P42" s="47"/>
      <c r="Q42" s="53">
        <f>SUM('[1]ПОНТОННЫЙ Янв.'!P41:Q41,'[2]ПОНТОННЫЙ Февр.'!P41:Q41,'[3]ПОНТОННЫЙ Март'!P41:Q41,'[4]ПОНТОННЫЙ  Апр.'!P41:Q41,'[5]ПОНТОННЫЙ Май'!P41:Q41,'[6]ПОНТОННЫЙ Июнь'!P41:Q41,'[7]ПОНТОННЫЙ  Июль'!P41:Q41,'[8]ПОНТОННЫЙ  Авг.'!P41:Q41,'[9]ПОНТОННЫЙ  Сент.'!P41:Q41,'[10]ПОНТОННЫЙ  Окт.'!P41:Q41,'[11]ПОНТОННЫЙ  Нояб.'!P41:Q41,'[12]ПОНТОННЫЙ  Дек.'!P41:Q41)</f>
        <v>0</v>
      </c>
      <c r="R42" s="47"/>
      <c r="S42" s="53">
        <f>SUM('[1]ПОНТОННЫЙ Янв.'!R41:S41,'[2]ПОНТОННЫЙ Февр.'!R41:S41,'[3]ПОНТОННЫЙ Март'!R41:S41,'[4]ПОНТОННЫЙ  Апр.'!R41:S41,'[5]ПОНТОННЫЙ Май'!R41:S41,'[6]ПОНТОННЫЙ Июнь'!R41:S41,'[7]ПОНТОННЫЙ  Июль'!R41:S41,'[8]ПОНТОННЫЙ  Авг.'!R41:S41,'[9]ПОНТОННЫЙ  Сент.'!R41:S41,'[10]ПОНТОННЫЙ  Окт.'!R41:S41,'[11]ПОНТОННЫЙ  Нояб.'!R41:S41,'[12]ПОНТОННЫЙ  Дек.'!R41:S41)</f>
        <v>0</v>
      </c>
      <c r="T42" s="47"/>
      <c r="U42" s="53">
        <f>SUM('[1]ПОНТОННЫЙ Янв.'!T41:U41,'[2]ПОНТОННЫЙ Февр.'!T41:U41,'[3]ПОНТОННЫЙ Март'!T41:U41,'[4]ПОНТОННЫЙ  Апр.'!T41:U41,'[5]ПОНТОННЫЙ Май'!T41:U41,'[6]ПОНТОННЫЙ Июнь'!T41:U41,'[7]ПОНТОННЫЙ  Июль'!T41:U41,'[8]ПОНТОННЫЙ  Авг.'!T41:U41,'[9]ПОНТОННЫЙ  Сент.'!T41:U41,'[10]ПОНТОННЫЙ  Окт.'!T41:U41,'[11]ПОНТОННЫЙ  Нояб.'!T41:U41,'[12]ПОНТОННЫЙ  Дек.'!T41:U41)</f>
        <v>0</v>
      </c>
      <c r="V42" s="47"/>
      <c r="W42" s="53">
        <f>SUM('[1]ПОНТОННЫЙ Янв.'!V41:W41,'[2]ПОНТОННЫЙ Февр.'!V41:W41,'[3]ПОНТОННЫЙ Март'!V41:W41,'[4]ПОНТОННЫЙ  Апр.'!V41:W41,'[5]ПОНТОННЫЙ Май'!V41:W41,'[6]ПОНТОННЫЙ Июнь'!V41:W41,'[7]ПОНТОННЫЙ  Июль'!V41:W41,'[8]ПОНТОННЫЙ  Авг.'!V41:W41,'[9]ПОНТОННЫЙ  Сент.'!V41:W41,'[10]ПОНТОННЫЙ  Окт.'!V41:W41,'[11]ПОНТОННЫЙ  Нояб.'!V41:W41,'[12]ПОНТОННЫЙ  Дек.'!V41:W41)</f>
        <v>0</v>
      </c>
      <c r="X42" s="47"/>
      <c r="Y42" s="53">
        <f>SUM('[1]ПОНТОННЫЙ Янв.'!X41:Y41,'[2]ПОНТОННЫЙ Февр.'!X41:Y41,'[3]ПОНТОННЫЙ Март'!X41:Y41,'[4]ПОНТОННЫЙ  Апр.'!X41:Y41,'[5]ПОНТОННЫЙ Май'!X41:Y41,'[6]ПОНТОННЫЙ Июнь'!X41:Y41,'[7]ПОНТОННЫЙ  Июль'!X41:Y41,'[8]ПОНТОННЫЙ  Авг.'!X41:Y41,'[9]ПОНТОННЫЙ  Сент.'!X41:Y41,'[10]ПОНТОННЫЙ  Окт.'!X41:Y41,'[11]ПОНТОННЫЙ  Нояб.'!X41:Y41,'[12]ПОНТОННЫЙ  Дек.'!X41:Y41)</f>
        <v>0</v>
      </c>
      <c r="Z42" s="47"/>
      <c r="AA42" s="53">
        <f>SUM('[1]ПОНТОННЫЙ Янв.'!Z41:AA41,'[2]ПОНТОННЫЙ Февр.'!Z41:AA41,'[3]ПОНТОННЫЙ Март'!Z41:AA41,'[4]ПОНТОННЫЙ  Апр.'!Z41:AA41,'[5]ПОНТОННЫЙ Май'!Z41:AA41,'[6]ПОНТОННЫЙ Июнь'!Z41:AA41,'[7]ПОНТОННЫЙ  Июль'!Z41:AA41,'[8]ПОНТОННЫЙ  Авг.'!Z41:AA41,'[9]ПОНТОННЫЙ  Сент.'!Z41:AA41,'[10]ПОНТОННЫЙ  Окт.'!Z41:AA41,'[11]ПОНТОННЫЙ  Нояб.'!Z41:AA41,'[12]ПОНТОННЫЙ  Дек.'!Z41:AA41)</f>
        <v>0</v>
      </c>
      <c r="AB42" s="47"/>
      <c r="AC42" s="53">
        <f>SUM('[1]ПОНТОННЫЙ Янв.'!AB41:AC41,'[2]ПОНТОННЫЙ Февр.'!AB41:AC41,'[3]ПОНТОННЫЙ Март'!AB41:AC41,'[4]ПОНТОННЫЙ  Апр.'!AB41:AC41,'[5]ПОНТОННЫЙ Май'!AB41:AC41,'[6]ПОНТОННЫЙ Июнь'!AB41:AC41,'[7]ПОНТОННЫЙ  Июль'!AB41:AC41,'[8]ПОНТОННЫЙ  Авг.'!AB41:AC41,'[9]ПОНТОННЫЙ  Сент.'!AB41:AC41,'[10]ПОНТОННЫЙ  Окт.'!AB41:AC41,'[11]ПОНТОННЫЙ  Нояб.'!AB41:AC41,'[12]ПОНТОННЫЙ  Дек.'!AB41:AC41)</f>
        <v>0</v>
      </c>
      <c r="AD42" s="47"/>
      <c r="AE42" s="53">
        <f>SUM('[1]ПОНТОННЫЙ Янв.'!AD41:AE41,'[2]ПОНТОННЫЙ Февр.'!AD41:AE41,'[3]ПОНТОННЫЙ Март'!AD41:AE41,'[4]ПОНТОННЫЙ  Апр.'!AD41:AE41,'[5]ПОНТОННЫЙ Май'!AD41:AE41,'[6]ПОНТОННЫЙ Июнь'!AD41:AE41,'[7]ПОНТОННЫЙ  Июль'!AD41:AE41,'[8]ПОНТОННЫЙ  Авг.'!AD41:AE41,'[9]ПОНТОННЫЙ  Сент.'!AD41:AE41,'[10]ПОНТОННЫЙ  Окт.'!AD41:AE41,'[11]ПОНТОННЫЙ  Нояб.'!AD41:AE41,'[12]ПОНТОННЫЙ  Дек.'!AD41:AE41)</f>
        <v>0</v>
      </c>
      <c r="AF42" s="47"/>
      <c r="AG42" s="53">
        <f>SUM('[1]ПОНТОННЫЙ Янв.'!AF41:AG41,'[2]ПОНТОННЫЙ Февр.'!AF41:AG41,'[3]ПОНТОННЫЙ Март'!AF41:AG41,'[4]ПОНТОННЫЙ  Апр.'!AF41:AG41,'[5]ПОНТОННЫЙ Май'!AF41:AG41,'[6]ПОНТОННЫЙ Июнь'!AF41:AG41,'[7]ПОНТОННЫЙ  Июль'!AF41:AG41,'[8]ПОНТОННЫЙ  Авг.'!AF41:AG41,'[9]ПОНТОННЫЙ  Сент.'!AF41:AG41,'[10]ПОНТОННЫЙ  Окт.'!AF41:AG41,'[11]ПОНТОННЫЙ  Нояб.'!AF41:AG41,'[12]ПОНТОННЫЙ  Дек.'!AF41:AG41)</f>
        <v>0</v>
      </c>
      <c r="AH42" s="47"/>
      <c r="AI42" s="53">
        <f>SUM('[1]ПОНТОННЫЙ Янв.'!AH41:AI41,'[2]ПОНТОННЫЙ Февр.'!AH41:AI41,'[3]ПОНТОННЫЙ Март'!AH41:AI41,'[4]ПОНТОННЫЙ  Апр.'!AH41:AI41,'[5]ПОНТОННЫЙ Май'!AH41:AI41,'[6]ПОНТОННЫЙ Июнь'!AH41:AI41,'[7]ПОНТОННЫЙ  Июль'!AH41:AI41,'[8]ПОНТОННЫЙ  Авг.'!AH41:AI41,'[9]ПОНТОННЫЙ  Сент.'!AH41:AI41,'[10]ПОНТОННЫЙ  Окт.'!AH41:AI41,'[11]ПОНТОННЫЙ  Нояб.'!AH41:AI41,'[12]ПОНТОННЫЙ  Дек.'!AH41:AI41)</f>
        <v>0</v>
      </c>
      <c r="AJ42" s="47"/>
      <c r="AK42" s="53">
        <f>SUM('[1]ПОНТОННЫЙ Янв.'!AJ41:AK41,'[2]ПОНТОННЫЙ Февр.'!AJ41:AK41,'[3]ПОНТОННЫЙ Март'!AJ41:AK41,'[4]ПОНТОННЫЙ  Апр.'!AJ41:AK41,'[5]ПОНТОННЫЙ Май'!AJ41:AK41,'[6]ПОНТОННЫЙ Июнь'!AJ41:AK41,'[7]ПОНТОННЫЙ  Июль'!AJ41:AK41,'[8]ПОНТОННЫЙ  Авг.'!AJ41:AK41,'[9]ПОНТОННЫЙ  Сент.'!AJ41:AK41,'[10]ПОНТОННЫЙ  Окт.'!AJ41:AK41,'[11]ПОНТОННЫЙ  Нояб.'!AJ41:AK41,'[12]ПОНТОННЫЙ  Дек.'!AJ41:AK41)</f>
        <v>0</v>
      </c>
      <c r="AL42" s="47"/>
      <c r="AM42" s="53">
        <f>SUM('[1]ПОНТОННЫЙ Янв.'!AL41:AM41,'[2]ПОНТОННЫЙ Февр.'!AL41:AM41,'[3]ПОНТОННЫЙ Март'!AL41:AM41,'[4]ПОНТОННЫЙ  Апр.'!AL41:AM41,'[5]ПОНТОННЫЙ Май'!AL41:AM41,'[6]ПОНТОННЫЙ Июнь'!AL41:AM41,'[7]ПОНТОННЫЙ  Июль'!AL41:AM41,'[8]ПОНТОННЫЙ  Авг.'!AL41:AM41,'[9]ПОНТОННЫЙ  Сент.'!AL41:AM41,'[10]ПОНТОННЫЙ  Окт.'!AL41:AM41,'[11]ПОНТОННЫЙ  Нояб.'!AL41:AM41,'[12]ПОНТОННЫЙ  Дек.'!AL41:AM41)</f>
        <v>0</v>
      </c>
      <c r="AN42" s="47"/>
      <c r="AO42" s="53">
        <f>SUM('[1]ПОНТОННЫЙ Янв.'!AN41:AO41,'[2]ПОНТОННЫЙ Февр.'!AN41:AO41,'[3]ПОНТОННЫЙ Март'!AN41:AO41,'[4]ПОНТОННЫЙ  Апр.'!AN41:AO41,'[5]ПОНТОННЫЙ Май'!AN41:AO41,'[6]ПОНТОННЫЙ Июнь'!AN41:AO41,'[7]ПОНТОННЫЙ  Июль'!AN41:AO41,'[8]ПОНТОННЫЙ  Авг.'!AN41:AO41,'[9]ПОНТОННЫЙ  Сент.'!AN41:AO41,'[10]ПОНТОННЫЙ  Окт.'!AN41:AO41,'[11]ПОНТОННЫЙ  Нояб.'!AN41:AO41,'[12]ПОНТОННЫЙ  Дек.'!AN41:AO41)</f>
        <v>0</v>
      </c>
      <c r="AP42" s="47"/>
      <c r="AQ42" s="53">
        <f>SUM('[1]ПОНТОННЫЙ Янв.'!AP41:AQ41,'[2]ПОНТОННЫЙ Февр.'!AP41:AQ41,'[3]ПОНТОННЫЙ Март'!AP41:AQ41,'[4]ПОНТОННЫЙ  Апр.'!AP41:AQ41,'[5]ПОНТОННЫЙ Май'!AP41:AQ41,'[6]ПОНТОННЫЙ Июнь'!AP41:AQ41,'[7]ПОНТОННЫЙ  Июль'!AP41:AQ41,'[8]ПОНТОННЫЙ  Авг.'!AP41:AQ41,'[9]ПОНТОННЫЙ  Сент.'!AP41:AQ41,'[10]ПОНТОННЫЙ  Окт.'!AP41:AQ41,'[11]ПОНТОННЫЙ  Нояб.'!AP41:AQ41,'[12]ПОНТОННЫЙ  Дек.'!AP41:AQ41)</f>
        <v>0</v>
      </c>
      <c r="AR42" s="47"/>
      <c r="AS42" s="53">
        <f>SUM('[1]ПОНТОННЫЙ Янв.'!AR41:AS41,'[2]ПОНТОННЫЙ Февр.'!AR41:AS41,'[3]ПОНТОННЫЙ Март'!AR41:AS41,'[4]ПОНТОННЫЙ  Апр.'!AR41:AS41,'[5]ПОНТОННЫЙ Май'!AR41:AS41,'[6]ПОНТОННЫЙ Июнь'!AR41:AS41,'[7]ПОНТОННЫЙ  Июль'!AR41:AS41,'[8]ПОНТОННЫЙ  Авг.'!AR41:AS41,'[9]ПОНТОННЫЙ  Сент.'!AR41:AS41,'[10]ПОНТОННЫЙ  Окт.'!AR41:AS41,'[11]ПОНТОННЫЙ  Нояб.'!AR41:AS41,'[12]ПОНТОННЫЙ  Дек.'!AR41:AS41)</f>
        <v>0</v>
      </c>
      <c r="AT42" s="47"/>
      <c r="AU42" s="53">
        <f>SUM('[1]ПОНТОННЫЙ Янв.'!AT41:AU41,'[2]ПОНТОННЫЙ Февр.'!AT41:AU41,'[3]ПОНТОННЫЙ Март'!AT41:AU41,'[4]ПОНТОННЫЙ  Апр.'!AT41:AU41,'[5]ПОНТОННЫЙ Май'!AT41:AU41,'[6]ПОНТОННЫЙ Июнь'!AT41:AU41,'[7]ПОНТОННЫЙ  Июль'!AT41:AU41,'[8]ПОНТОННЫЙ  Авг.'!AT41:AU41,'[9]ПОНТОННЫЙ  Сент.'!AT41:AU41,'[10]ПОНТОННЫЙ  Окт.'!AT41:AU41,'[11]ПОНТОННЫЙ  Нояб.'!AT41:AU41,'[12]ПОНТОННЫЙ  Дек.'!AT41:AU41)</f>
        <v>0</v>
      </c>
      <c r="AV42" s="47"/>
      <c r="AW42" s="53">
        <f>SUM('[1]ПОНТОННЫЙ Янв.'!AV41:AW41,'[2]ПОНТОННЫЙ Февр.'!AV41:AW41,'[3]ПОНТОННЫЙ Март'!AV41:AW41,'[4]ПОНТОННЫЙ  Апр.'!AV41:AW41,'[5]ПОНТОННЫЙ Май'!AV41:AW41,'[6]ПОНТОННЫЙ Июнь'!AV41:AW41,'[7]ПОНТОННЫЙ  Июль'!AV41:AW41,'[8]ПОНТОННЫЙ  Авг.'!AV41:AW41,'[9]ПОНТОННЫЙ  Сент.'!AV41:AW41,'[10]ПОНТОННЫЙ  Окт.'!AV41:AW41,'[11]ПОНТОННЫЙ  Нояб.'!AV41:AW41,'[12]ПОНТОННЫЙ  Дек.'!AV41:AW41)</f>
        <v>0</v>
      </c>
      <c r="AX42" s="47"/>
      <c r="AY42" s="53">
        <f>SUM('[1]ПОНТОННЫЙ Янв.'!AX41:AY41,'[2]ПОНТОННЫЙ Февр.'!AX41:AY41,'[3]ПОНТОННЫЙ Март'!AX41:AY41,'[4]ПОНТОННЫЙ  Апр.'!AX41:AY41,'[5]ПОНТОННЫЙ Май'!AX41:AY41,'[6]ПОНТОННЫЙ Июнь'!AX41:AY41,'[7]ПОНТОННЫЙ  Июль'!AX41:AY41,'[8]ПОНТОННЫЙ  Авг.'!AX41:AY41,'[9]ПОНТОННЫЙ  Сент.'!AX41:AY41,'[10]ПОНТОННЫЙ  Окт.'!AX41:AY41,'[11]ПОНТОННЫЙ  Нояб.'!AX41:AY41,'[12]ПОНТОННЫЙ  Дек.'!AX41:AY41)</f>
        <v>0</v>
      </c>
      <c r="AZ42" s="47"/>
      <c r="BA42" s="53">
        <f>SUM('[1]ПОНТОННЫЙ Янв.'!AZ41:BA41,'[2]ПОНТОННЫЙ Февр.'!AZ41:BA41,'[3]ПОНТОННЫЙ Март'!AZ41:BA41,'[4]ПОНТОННЫЙ  Апр.'!AZ41:BA41,'[5]ПОНТОННЫЙ Май'!AZ41:BA41,'[6]ПОНТОННЫЙ Июнь'!AZ41:BA41,'[7]ПОНТОННЫЙ  Июль'!AZ41:BA41,'[8]ПОНТОННЫЙ  Авг.'!AZ41:BA41,'[9]ПОНТОННЫЙ  Сент.'!AZ41:BA41,'[10]ПОНТОННЫЙ  Окт.'!AZ41:BA41,'[11]ПОНТОННЫЙ  Нояб.'!AZ41:BA41,'[12]ПОНТОННЫЙ  Дек.'!AZ41:BA41)</f>
        <v>0</v>
      </c>
      <c r="BB42" s="47"/>
      <c r="BC42" s="53">
        <f>SUM('[1]ПОНТОННЫЙ Янв.'!BB41:BC41,'[2]ПОНТОННЫЙ Февр.'!BB41:BC41,'[3]ПОНТОННЫЙ Март'!BB41:BC41,'[4]ПОНТОННЫЙ  Апр.'!BB41:BC41,'[5]ПОНТОННЫЙ Май'!BB41:BC41,'[6]ПОНТОННЫЙ Июнь'!BB41:BC41,'[7]ПОНТОННЫЙ  Июль'!BB41:BC41,'[8]ПОНТОННЫЙ  Авг.'!BB41:BC41,'[9]ПОНТОННЫЙ  Сент.'!BB41:BC41,'[10]ПОНТОННЫЙ  Окт.'!BB41:BC41,'[11]ПОНТОННЫЙ  Нояб.'!BB41:BC41,'[12]ПОНТОННЫЙ  Дек.'!BB41:BC41)</f>
        <v>3</v>
      </c>
      <c r="BD42" s="47"/>
      <c r="BE42" s="53">
        <f>SUM('[1]ПОНТОННЫЙ Янв.'!BD41:BE41,'[2]ПОНТОННЫЙ Февр.'!BD41:BE41,'[3]ПОНТОННЫЙ Март'!BD41:BE41,'[4]ПОНТОННЫЙ  Апр.'!BD41:BE41,'[5]ПОНТОННЫЙ Май'!BD41:BE41,'[6]ПОНТОННЫЙ Июнь'!BD41:BE41,'[7]ПОНТОННЫЙ  Июль'!BD41:BE41,'[8]ПОНТОННЫЙ  Авг.'!BD41:BE41,'[9]ПОНТОННЫЙ  Сент.'!BD41:BE41,'[10]ПОНТОННЫЙ  Окт.'!BD41:BE41,'[11]ПОНТОННЫЙ  Нояб.'!BD41:BE41,'[12]ПОНТОННЫЙ  Дек.'!BD41:BE41)</f>
        <v>0</v>
      </c>
      <c r="BF42" s="47"/>
      <c r="BG42" s="53">
        <f>SUM('[1]ПОНТОННЫЙ Янв.'!BF41:BG41,'[2]ПОНТОННЫЙ Февр.'!BF41:BG41,'[3]ПОНТОННЫЙ Март'!BF41:BG41,'[4]ПОНТОННЫЙ  Апр.'!BF41:BG41,'[5]ПОНТОННЫЙ Май'!BF41:BG41,'[6]ПОНТОННЫЙ Июнь'!BF41:BG41,'[7]ПОНТОННЫЙ  Июль'!BF41:BG41,'[8]ПОНТОННЫЙ  Авг.'!BF41:BG41,'[9]ПОНТОННЫЙ  Сент.'!BF41:BG41,'[10]ПОНТОННЫЙ  Окт.'!BF41:BG41,'[11]ПОНТОННЫЙ  Нояб.'!BF41:BG41,'[12]ПОНТОННЫЙ  Дек.'!BF41:BG41)</f>
        <v>0</v>
      </c>
      <c r="BH42" s="47"/>
      <c r="BI42" s="53">
        <f>SUM('[1]ПОНТОННЫЙ Янв.'!BH41:BI41,'[2]ПОНТОННЫЙ Февр.'!BH41:BI41,'[3]ПОНТОННЫЙ Март'!BH41:BI41,'[4]ПОНТОННЫЙ  Апр.'!BH41:BI41,'[5]ПОНТОННЫЙ Май'!BH41:BI41,'[6]ПОНТОННЫЙ Июнь'!BH41:BI41,'[7]ПОНТОННЫЙ  Июль'!BH41:BI41,'[8]ПОНТОННЫЙ  Авг.'!BH41:BI41,'[9]ПОНТОННЫЙ  Сент.'!BH41:BI41,'[10]ПОНТОННЫЙ  Окт.'!BH41:BI41,'[11]ПОНТОННЫЙ  Нояб.'!BH41:BI41,'[12]ПОНТОННЫЙ  Дек.'!BH41:BI41)</f>
        <v>0</v>
      </c>
      <c r="BJ42" s="47"/>
      <c r="BK42" s="53">
        <f>SUM('[1]ПОНТОННЫЙ Янв.'!BJ41:BK41,'[2]ПОНТОННЫЙ Февр.'!BJ41:BK41,'[3]ПОНТОННЫЙ Март'!BJ41:BK41,'[4]ПОНТОННЫЙ  Апр.'!BJ41:BK41,'[5]ПОНТОННЫЙ Май'!BJ41:BK41,'[6]ПОНТОННЫЙ Июнь'!BJ41:BK41,'[7]ПОНТОННЫЙ  Июль'!BJ41:BK41,'[8]ПОНТОННЫЙ  Авг.'!BJ41:BK41,'[9]ПОНТОННЫЙ  Сент.'!BJ41:BK41,'[10]ПОНТОННЫЙ  Окт.'!BJ41:BK41,'[11]ПОНТОННЫЙ  Нояб.'!BJ41:BK41,'[12]ПОНТОННЫЙ  Дек.'!BJ41:BK41)</f>
        <v>0</v>
      </c>
      <c r="BL42" s="47"/>
      <c r="BM42" s="53">
        <f>SUM('[1]ПОНТОННЫЙ Янв.'!BL41:BM41,'[2]ПОНТОННЫЙ Февр.'!BL41:BM41,'[3]ПОНТОННЫЙ Март'!BL41:BM41,'[4]ПОНТОННЫЙ  Апр.'!BL41:BM41,'[5]ПОНТОННЫЙ Май'!BL41:BM41,'[6]ПОНТОННЫЙ Июнь'!BL41:BM41,'[7]ПОНТОННЫЙ  Июль'!BL41:BM41,'[8]ПОНТОННЫЙ  Авг.'!BL41:BM41,'[9]ПОНТОННЫЙ  Сент.'!BL41:BM41,'[10]ПОНТОННЫЙ  Окт.'!BL41:BM41,'[11]ПОНТОННЫЙ  Нояб.'!BL41:BM41,'[12]ПОНТОННЫЙ  Дек.'!BL41:BM41)</f>
        <v>0</v>
      </c>
      <c r="BN42" s="47"/>
      <c r="BO42" s="53">
        <f>SUM('[1]ПОНТОННЫЙ Янв.'!BN41:BO41,'[2]ПОНТОННЫЙ Февр.'!BN41:BO41,'[3]ПОНТОННЫЙ Март'!BN41:BO41,'[4]ПОНТОННЫЙ  Апр.'!BN41:BO41,'[5]ПОНТОННЫЙ Май'!BN41:BO41,'[6]ПОНТОННЫЙ Июнь'!BN41:BO41,'[7]ПОНТОННЫЙ  Июль'!BN41:BO41,'[8]ПОНТОННЫЙ  Авг.'!BN41:BO41,'[9]ПОНТОННЫЙ  Сент.'!BN41:BO41,'[10]ПОНТОННЫЙ  Окт.'!BN41:BO41,'[11]ПОНТОННЫЙ  Нояб.'!BN41:BO41,'[12]ПОНТОННЫЙ  Дек.'!BN41:BO41)</f>
        <v>0</v>
      </c>
      <c r="BP42" s="47"/>
      <c r="BQ42" s="53">
        <f>SUM('[1]ПОНТОННЫЙ Янв.'!BP41:BQ41,'[2]ПОНТОННЫЙ Февр.'!BP41:BQ41,'[3]ПОНТОННЫЙ Март'!BP41:BQ41,'[4]ПОНТОННЫЙ  Апр.'!BP41:BQ41,'[5]ПОНТОННЫЙ Май'!BP41:BQ41,'[6]ПОНТОННЫЙ Июнь'!BP41:BQ41,'[7]ПОНТОННЫЙ  Июль'!BP41:BQ41,'[8]ПОНТОННЫЙ  Авг.'!BP41:BQ41,'[9]ПОНТОННЫЙ  Сент.'!BP41:BQ41,'[10]ПОНТОННЫЙ  Окт.'!BP41:BQ41,'[11]ПОНТОННЫЙ  Нояб.'!BP41:BQ41,'[12]ПОНТОННЫЙ  Дек.'!BP41:BQ41)</f>
        <v>0</v>
      </c>
      <c r="BR42" s="47"/>
      <c r="BS42" s="53">
        <f>SUM('[1]ПОНТОННЫЙ Янв.'!BR41:BS41,'[2]ПОНТОННЫЙ Февр.'!BR41:BS41,'[3]ПОНТОННЫЙ Март'!BR41:BS41,'[4]ПОНТОННЫЙ  Апр.'!BR41:BS41,'[5]ПОНТОННЫЙ Май'!BR41:BS41,'[6]ПОНТОННЫЙ Июнь'!BR41:BS41,'[7]ПОНТОННЫЙ  Июль'!BR41:BS41,'[8]ПОНТОННЫЙ  Авг.'!BR41:BS41,'[9]ПОНТОННЫЙ  Сент.'!BR41:BS41,'[10]ПОНТОННЫЙ  Окт.'!BR41:BS41,'[11]ПОНТОННЫЙ  Нояб.'!BR41:BS41,'[12]ПОНТОННЫЙ  Дек.'!BR41:BS41)</f>
        <v>0</v>
      </c>
      <c r="BT42" s="47"/>
      <c r="BU42" s="53">
        <f>SUM('[1]ПОНТОННЫЙ Янв.'!BT41:BU41,'[2]ПОНТОННЫЙ Февр.'!BT41:BU41,'[3]ПОНТОННЫЙ Март'!BT41:BU41,'[4]ПОНТОННЫЙ  Апр.'!BT41:BU41,'[5]ПОНТОННЫЙ Май'!BT41:BU41,'[6]ПОНТОННЫЙ Июнь'!BT41:BU41,'[7]ПОНТОННЫЙ  Июль'!BT41:BU41,'[8]ПОНТОННЫЙ  Авг.'!BT41:BU41,'[9]ПОНТОННЫЙ  Сент.'!BT41:BU41,'[10]ПОНТОННЫЙ  Окт.'!BT41:BU41,'[11]ПОНТОННЫЙ  Нояб.'!BT41:BU41,'[12]ПОНТОННЫЙ  Дек.'!BT41:BU41)</f>
        <v>0</v>
      </c>
      <c r="BV42" s="47"/>
      <c r="BW42" s="53">
        <f>SUM('[1]ПОНТОННЫЙ Янв.'!BV41:BW41,'[2]ПОНТОННЫЙ Февр.'!BV41:BW41,'[3]ПОНТОННЫЙ Март'!BV41:BW41,'[4]ПОНТОННЫЙ  Апр.'!BV41:BW41,'[5]ПОНТОННЫЙ Май'!BV41:BW41,'[6]ПОНТОННЫЙ Июнь'!BV41:BW41,'[7]ПОНТОННЫЙ  Июль'!BV41:BW41,'[8]ПОНТОННЫЙ  Авг.'!BV41:BW41,'[9]ПОНТОННЫЙ  Сент.'!BV41:BW41,'[10]ПОНТОННЫЙ  Окт.'!BV41:BW41,'[11]ПОНТОННЫЙ  Нояб.'!BV41:BW41,'[12]ПОНТОННЫЙ  Дек.'!BV41:BW41)</f>
        <v>0</v>
      </c>
      <c r="BX42" s="47"/>
      <c r="BY42" s="53">
        <f>SUM('[1]ПОНТОННЫЙ Янв.'!BX41:BY41,'[2]ПОНТОННЫЙ Февр.'!BX41:BY41,'[3]ПОНТОННЫЙ Март'!BX41:BY41,'[4]ПОНТОННЫЙ  Апр.'!BX41:BY41,'[5]ПОНТОННЫЙ Май'!BX41:BY41,'[6]ПОНТОННЫЙ Июнь'!BX41:BY41,'[7]ПОНТОННЫЙ  Июль'!BX41:BY41,'[8]ПОНТОННЫЙ  Авг.'!BX41:BY41,'[9]ПОНТОННЫЙ  Сент.'!BX41:BY41,'[10]ПОНТОННЫЙ  Окт.'!BX41:BY41,'[11]ПОНТОННЫЙ  Нояб.'!BX41:BY41,'[12]ПОНТОННЫЙ  Дек.'!BX41:BY41)</f>
        <v>0</v>
      </c>
      <c r="BZ42" s="47"/>
      <c r="CA42" s="53">
        <f>SUM('[1]ПОНТОННЫЙ Янв.'!BZ41:CA41,'[2]ПОНТОННЫЙ Февр.'!BZ41:CA41,'[3]ПОНТОННЫЙ Март'!BZ41:CA41,'[4]ПОНТОННЫЙ  Апр.'!BZ41:CA41,'[5]ПОНТОННЫЙ Май'!BZ41:CA41,'[6]ПОНТОННЫЙ Июнь'!BZ41:CA41,'[7]ПОНТОННЫЙ  Июль'!BZ41:CA41,'[8]ПОНТОННЫЙ  Авг.'!BZ41:CA41,'[9]ПОНТОННЫЙ  Сент.'!BZ41:CA41,'[10]ПОНТОННЫЙ  Окт.'!BZ41:CA41,'[11]ПОНТОННЫЙ  Нояб.'!BZ41:CA41,'[12]ПОНТОННЫЙ  Дек.'!BZ41:CA41)</f>
        <v>1</v>
      </c>
      <c r="CB42" s="47"/>
      <c r="CC42" s="53">
        <f>SUM('[1]ПОНТОННЫЙ Янв.'!CB41:CC41,'[2]ПОНТОННЫЙ Февр.'!CB41:CC41,'[3]ПОНТОННЫЙ Март'!CB41:CC41,'[4]ПОНТОННЫЙ  Апр.'!CB41:CC41,'[5]ПОНТОННЫЙ Май'!CB41:CC41,'[6]ПОНТОННЫЙ Июнь'!CB41:CC41,'[7]ПОНТОННЫЙ  Июль'!CB41:CC41,'[8]ПОНТОННЫЙ  Авг.'!CB41:CC41,'[9]ПОНТОННЫЙ  Сент.'!CB41:CC41,'[10]ПОНТОННЫЙ  Окт.'!CB41:CC41,'[11]ПОНТОННЫЙ  Нояб.'!CB41:CC41,'[12]ПОНТОННЫЙ  Дек.'!CB41:CC41)</f>
        <v>0</v>
      </c>
      <c r="CD42" s="47"/>
      <c r="CE42" s="53">
        <f>SUM('[1]ПОНТОННЫЙ Янв.'!CD41:CE41,'[2]ПОНТОННЫЙ Февр.'!CD41:CE41,'[3]ПОНТОННЫЙ Март'!CD41:CE41,'[4]ПОНТОННЫЙ  Апр.'!CD41:CE41,'[5]ПОНТОННЫЙ Май'!CD41:CE41,'[6]ПОНТОННЫЙ Июнь'!CD41:CE41,'[7]ПОНТОННЫЙ  Июль'!CD41:CE41,'[8]ПОНТОННЫЙ  Авг.'!CD41:CE41,'[9]ПОНТОННЫЙ  Сент.'!CD41:CE41,'[10]ПОНТОННЫЙ  Окт.'!CD41:CE41,'[11]ПОНТОННЫЙ  Нояб.'!CD41:CE41,'[12]ПОНТОННЫЙ  Дек.'!CD41:CE41)</f>
        <v>15.598000000000001</v>
      </c>
      <c r="CF42" s="47"/>
      <c r="CG42" s="53">
        <f>SUM('[1]ПОНТОННЫЙ Янв.'!CF41:CG41,'[2]ПОНТОННЫЙ Февр.'!CF41:CG41,'[3]ПОНТОННЫЙ Март'!CF41:CG41,'[4]ПОНТОННЫЙ  Апр.'!CF41:CG41,'[5]ПОНТОННЫЙ Май'!CF41:CG41,'[6]ПОНТОННЫЙ Июнь'!CF41:CG41,'[7]ПОНТОННЫЙ  Июль'!CF41:CG41,'[8]ПОНТОННЫЙ  Авг.'!CF41:CG41,'[9]ПОНТОННЫЙ  Сент.'!CF41:CG41,'[10]ПОНТОННЫЙ  Окт.'!CF41:CG41,'[11]ПОНТОННЫЙ  Нояб.'!CF41:CG41,'[12]ПОНТОННЫЙ  Дек.'!CF41:CG41)</f>
        <v>0</v>
      </c>
      <c r="CH42" s="47"/>
      <c r="CI42" s="53">
        <f>SUM('[1]ПОНТОННЫЙ Янв.'!CH41:CI41,'[2]ПОНТОННЫЙ Февр.'!CH41:CI41,'[3]ПОНТОННЫЙ Март'!CH41:CI41,'[4]ПОНТОННЫЙ  Апр.'!CH41:CI41,'[5]ПОНТОННЫЙ Май'!CH41:CI41,'[6]ПОНТОННЫЙ Июнь'!CH41:CI41,'[7]ПОНТОННЫЙ  Июль'!CH41:CI41,'[8]ПОНТОННЫЙ  Авг.'!CH41:CI41,'[9]ПОНТОННЫЙ  Сент.'!CH41:CI41,'[10]ПОНТОННЫЙ  Окт.'!CH41:CI41,'[11]ПОНТОННЫЙ  Нояб.'!CH41:CI41,'[12]ПОНТОННЫЙ  Дек.'!CH41:CI41)</f>
        <v>0</v>
      </c>
      <c r="CJ42" s="47"/>
      <c r="CK42" s="53">
        <f>SUM('[1]ПОНТОННЫЙ Янв.'!CJ41:CK41,'[2]ПОНТОННЫЙ Февр.'!CJ41:CK41,'[3]ПОНТОННЫЙ Март'!CJ41:CK41,'[4]ПОНТОННЫЙ  Апр.'!CJ41:CK41,'[5]ПОНТОННЫЙ Май'!CJ41:CK41,'[6]ПОНТОННЫЙ Июнь'!CJ41:CK41,'[7]ПОНТОННЫЙ  Июль'!CJ41:CK41,'[8]ПОНТОННЫЙ  Авг.'!CJ41:CK41,'[9]ПОНТОННЫЙ  Сент.'!CJ41:CK41,'[10]ПОНТОННЫЙ  Окт.'!CJ41:CK41,'[11]ПОНТОННЫЙ  Нояб.'!CJ41:CK41,'[12]ПОНТОННЫЙ  Дек.'!CJ41:CK41)</f>
        <v>0</v>
      </c>
      <c r="CL42" s="47"/>
      <c r="CM42" s="53">
        <f>SUM('[1]ПОНТОННЫЙ Янв.'!CL41:CM41,'[2]ПОНТОННЫЙ Февр.'!CL41:CM41,'[3]ПОНТОННЫЙ Март'!CL41:CM41,'[4]ПОНТОННЫЙ  Апр.'!CL41:CM41,'[5]ПОНТОННЫЙ Май'!CL41:CM41,'[6]ПОНТОННЫЙ Июнь'!CL41:CM41,'[7]ПОНТОННЫЙ  Июль'!CL41:CM41,'[8]ПОНТОННЫЙ  Авг.'!CL41:CM41,'[9]ПОНТОННЫЙ  Сент.'!CL41:CM41,'[10]ПОНТОННЫЙ  Окт.'!CL41:CM41,'[11]ПОНТОННЫЙ  Нояб.'!CL41:CM41,'[12]ПОНТОННЫЙ  Дек.'!CL41:CM41)</f>
        <v>1</v>
      </c>
      <c r="CN42" s="47"/>
      <c r="CO42" s="53">
        <f>SUM('[1]ПОНТОННЫЙ Янв.'!CN41:CO41,'[2]ПОНТОННЫЙ Февр.'!CN41:CO41,'[3]ПОНТОННЫЙ Март'!CN41:CO41,'[4]ПОНТОННЫЙ  Апр.'!CN41:CO41,'[5]ПОНТОННЫЙ Май'!CN41:CO41,'[6]ПОНТОННЫЙ Июнь'!CN41:CO41,'[7]ПОНТОННЫЙ  Июль'!CN41:CO41,'[8]ПОНТОННЫЙ  Авг.'!CN41:CO41,'[9]ПОНТОННЫЙ  Сент.'!CN41:CO41,'[10]ПОНТОННЫЙ  Окт.'!CN41:CO41,'[11]ПОНТОННЫЙ  Нояб.'!CN41:CO41,'[12]ПОНТОННЫЙ  Дек.'!CN41:CO41)</f>
        <v>0</v>
      </c>
      <c r="CQ42" s="93"/>
    </row>
    <row r="43" spans="1:95" ht="15.95" customHeight="1" x14ac:dyDescent="0.25">
      <c r="A43" s="198"/>
      <c r="B43" s="233"/>
      <c r="C43" s="22" t="s">
        <v>5</v>
      </c>
      <c r="D43" s="47"/>
      <c r="E43" s="53">
        <f>SUM('[1]ПОНТОННЫЙ Янв.'!D42:E42,'[2]ПОНТОННЫЙ Февр.'!D42:E42,'[3]ПОНТОННЫЙ Март'!D42:E42,'[4]ПОНТОННЫЙ  Апр.'!D42:E42,'[5]ПОНТОННЫЙ Май'!D42:E42,'[6]ПОНТОННЫЙ Июнь'!D42:E42,'[7]ПОНТОННЫЙ  Июль'!D42:E42,'[8]ПОНТОННЫЙ  Авг.'!D42:E42,'[9]ПОНТОННЫЙ  Сент.'!D42:E42,'[10]ПОНТОННЫЙ  Окт.'!D42:E42,'[11]ПОНТОННЫЙ  Нояб.'!D42:E42,'[12]ПОНТОННЫЙ  Дек.'!D42:E42)</f>
        <v>0</v>
      </c>
      <c r="F43" s="47"/>
      <c r="G43" s="53">
        <f>SUM('[1]ПОНТОННЫЙ Янв.'!F42:G42,'[2]ПОНТОННЫЙ Февр.'!F42:G42,'[3]ПОНТОННЫЙ Март'!F42:G42,'[4]ПОНТОННЫЙ  Апр.'!F42:G42,'[5]ПОНТОННЫЙ Май'!F42:G42,'[6]ПОНТОННЫЙ Июнь'!F42:G42,'[7]ПОНТОННЫЙ  Июль'!F42:G42,'[8]ПОНТОННЫЙ  Авг.'!F42:G42,'[9]ПОНТОННЫЙ  Сент.'!F42:G42,'[10]ПОНТОННЫЙ  Окт.'!F42:G42,'[11]ПОНТОННЫЙ  Нояб.'!F42:G42,'[12]ПОНТОННЫЙ  Дек.'!F42:G42)</f>
        <v>0</v>
      </c>
      <c r="H43" s="47"/>
      <c r="I43" s="53">
        <f>SUM('[1]ПОНТОННЫЙ Янв.'!H42:I42,'[2]ПОНТОННЫЙ Февр.'!H42:I42,'[3]ПОНТОННЫЙ Март'!H42:I42,'[4]ПОНТОННЫЙ  Апр.'!H42:I42,'[5]ПОНТОННЫЙ Май'!H42:I42,'[6]ПОНТОННЫЙ Июнь'!H42:I42,'[7]ПОНТОННЫЙ  Июль'!H42:I42,'[8]ПОНТОННЫЙ  Авг.'!H42:I42,'[9]ПОНТОННЫЙ  Сент.'!H42:I42,'[10]ПОНТОННЫЙ  Окт.'!H42:I42,'[11]ПОНТОННЫЙ  Нояб.'!H42:I42,'[12]ПОНТОННЫЙ  Дек.'!H42:I42)</f>
        <v>0</v>
      </c>
      <c r="J43" s="47"/>
      <c r="K43" s="53">
        <f>SUM('[1]ПОНТОННЫЙ Янв.'!J42:K42,'[2]ПОНТОННЫЙ Февр.'!J42:K42,'[3]ПОНТОННЫЙ Март'!J42:K42,'[4]ПОНТОННЫЙ  Апр.'!J42:K42,'[5]ПОНТОННЫЙ Май'!J42:K42,'[6]ПОНТОННЫЙ Июнь'!J42:K42,'[7]ПОНТОННЫЙ  Июль'!J42:K42,'[8]ПОНТОННЫЙ  Авг.'!J42:K42,'[9]ПОНТОННЫЙ  Сент.'!J42:K42,'[10]ПОНТОННЫЙ  Окт.'!J42:K42,'[11]ПОНТОННЫЙ  Нояб.'!J42:K42,'[12]ПОНТОННЫЙ  Дек.'!J42:K42)</f>
        <v>0</v>
      </c>
      <c r="L43" s="47"/>
      <c r="M43" s="53">
        <f>SUM('[1]ПОНТОННЫЙ Янв.'!L42:M42,'[2]ПОНТОННЫЙ Февр.'!L42:M42,'[3]ПОНТОННЫЙ Март'!L42:M42,'[4]ПОНТОННЫЙ  Апр.'!L42:M42,'[5]ПОНТОННЫЙ Май'!L42:M42,'[6]ПОНТОННЫЙ Июнь'!L42:M42,'[7]ПОНТОННЫЙ  Июль'!L42:M42,'[8]ПОНТОННЫЙ  Авг.'!L42:M42,'[9]ПОНТОННЫЙ  Сент.'!L42:M42,'[10]ПОНТОННЫЙ  Окт.'!L42:M42,'[11]ПОНТОННЫЙ  Нояб.'!L42:M42,'[12]ПОНТОННЫЙ  Дек.'!L42:M42)</f>
        <v>0</v>
      </c>
      <c r="N43" s="47"/>
      <c r="O43" s="53">
        <f>SUM('[1]ПОНТОННЫЙ Янв.'!N42:O42,'[2]ПОНТОННЫЙ Февр.'!N42:O42,'[3]ПОНТОННЫЙ Март'!N42:O42,'[4]ПОНТОННЫЙ  Апр.'!N42:O42,'[5]ПОНТОННЫЙ Май'!N42:O42,'[6]ПОНТОННЫЙ Июнь'!N42:O42,'[7]ПОНТОННЫЙ  Июль'!N42:O42,'[8]ПОНТОННЫЙ  Авг.'!N42:O42,'[9]ПОНТОННЫЙ  Сент.'!N42:O42,'[10]ПОНТОННЫЙ  Окт.'!N42:O42,'[11]ПОНТОННЫЙ  Нояб.'!N42:O42,'[12]ПОНТОННЫЙ  Дек.'!N42:O42)</f>
        <v>0</v>
      </c>
      <c r="P43" s="47"/>
      <c r="Q43" s="53">
        <f>SUM('[1]ПОНТОННЫЙ Янв.'!P42:Q42,'[2]ПОНТОННЫЙ Февр.'!P42:Q42,'[3]ПОНТОННЫЙ Март'!P42:Q42,'[4]ПОНТОННЫЙ  Апр.'!P42:Q42,'[5]ПОНТОННЫЙ Май'!P42:Q42,'[6]ПОНТОННЫЙ Июнь'!P42:Q42,'[7]ПОНТОННЫЙ  Июль'!P42:Q42,'[8]ПОНТОННЫЙ  Авг.'!P42:Q42,'[9]ПОНТОННЫЙ  Сент.'!P42:Q42,'[10]ПОНТОННЫЙ  Окт.'!P42:Q42,'[11]ПОНТОННЫЙ  Нояб.'!P42:Q42,'[12]ПОНТОННЫЙ  Дек.'!P42:Q42)</f>
        <v>0</v>
      </c>
      <c r="R43" s="47"/>
      <c r="S43" s="53">
        <f>SUM('[1]ПОНТОННЫЙ Янв.'!R42:S42,'[2]ПОНТОННЫЙ Февр.'!R42:S42,'[3]ПОНТОННЫЙ Март'!R42:S42,'[4]ПОНТОННЫЙ  Апр.'!R42:S42,'[5]ПОНТОННЫЙ Май'!R42:S42,'[6]ПОНТОННЫЙ Июнь'!R42:S42,'[7]ПОНТОННЫЙ  Июль'!R42:S42,'[8]ПОНТОННЫЙ  Авг.'!R42:S42,'[9]ПОНТОННЫЙ  Сент.'!R42:S42,'[10]ПОНТОННЫЙ  Окт.'!R42:S42,'[11]ПОНТОННЫЙ  Нояб.'!R42:S42,'[12]ПОНТОННЫЙ  Дек.'!R42:S42)</f>
        <v>0</v>
      </c>
      <c r="T43" s="47"/>
      <c r="U43" s="53">
        <f>SUM('[1]ПОНТОННЫЙ Янв.'!T42:U42,'[2]ПОНТОННЫЙ Февр.'!T42:U42,'[3]ПОНТОННЫЙ Март'!T42:U42,'[4]ПОНТОННЫЙ  Апр.'!T42:U42,'[5]ПОНТОННЫЙ Май'!T42:U42,'[6]ПОНТОННЫЙ Июнь'!T42:U42,'[7]ПОНТОННЫЙ  Июль'!T42:U42,'[8]ПОНТОННЫЙ  Авг.'!T42:U42,'[9]ПОНТОННЫЙ  Сент.'!T42:U42,'[10]ПОНТОННЫЙ  Окт.'!T42:U42,'[11]ПОНТОННЫЙ  Нояб.'!T42:U42,'[12]ПОНТОННЫЙ  Дек.'!T42:U42)</f>
        <v>0</v>
      </c>
      <c r="V43" s="47"/>
      <c r="W43" s="53">
        <f>SUM('[1]ПОНТОННЫЙ Янв.'!V42:W42,'[2]ПОНТОННЫЙ Февр.'!V42:W42,'[3]ПОНТОННЫЙ Март'!V42:W42,'[4]ПОНТОННЫЙ  Апр.'!V42:W42,'[5]ПОНТОННЫЙ Май'!V42:W42,'[6]ПОНТОННЫЙ Июнь'!V42:W42,'[7]ПОНТОННЫЙ  Июль'!V42:W42,'[8]ПОНТОННЫЙ  Авг.'!V42:W42,'[9]ПОНТОННЫЙ  Сент.'!V42:W42,'[10]ПОНТОННЫЙ  Окт.'!V42:W42,'[11]ПОНТОННЫЙ  Нояб.'!V42:W42,'[12]ПОНТОННЫЙ  Дек.'!V42:W42)</f>
        <v>0</v>
      </c>
      <c r="X43" s="47"/>
      <c r="Y43" s="53">
        <f>SUM('[1]ПОНТОННЫЙ Янв.'!X42:Y42,'[2]ПОНТОННЫЙ Февр.'!X42:Y42,'[3]ПОНТОННЫЙ Март'!X42:Y42,'[4]ПОНТОННЫЙ  Апр.'!X42:Y42,'[5]ПОНТОННЫЙ Май'!X42:Y42,'[6]ПОНТОННЫЙ Июнь'!X42:Y42,'[7]ПОНТОННЫЙ  Июль'!X42:Y42,'[8]ПОНТОННЫЙ  Авг.'!X42:Y42,'[9]ПОНТОННЫЙ  Сент.'!X42:Y42,'[10]ПОНТОННЫЙ  Окт.'!X42:Y42,'[11]ПОНТОННЫЙ  Нояб.'!X42:Y42,'[12]ПОНТОННЫЙ  Дек.'!X42:Y42)</f>
        <v>0</v>
      </c>
      <c r="Z43" s="47"/>
      <c r="AA43" s="53">
        <f>SUM('[1]ПОНТОННЫЙ Янв.'!Z42:AA42,'[2]ПОНТОННЫЙ Февр.'!Z42:AA42,'[3]ПОНТОННЫЙ Март'!Z42:AA42,'[4]ПОНТОННЫЙ  Апр.'!Z42:AA42,'[5]ПОНТОННЫЙ Май'!Z42:AA42,'[6]ПОНТОННЫЙ Июнь'!Z42:AA42,'[7]ПОНТОННЫЙ  Июль'!Z42:AA42,'[8]ПОНТОННЫЙ  Авг.'!Z42:AA42,'[9]ПОНТОННЫЙ  Сент.'!Z42:AA42,'[10]ПОНТОННЫЙ  Окт.'!Z42:AA42,'[11]ПОНТОННЫЙ  Нояб.'!Z42:AA42,'[12]ПОНТОННЫЙ  Дек.'!Z42:AA42)</f>
        <v>0</v>
      </c>
      <c r="AB43" s="47"/>
      <c r="AC43" s="53">
        <f>SUM('[1]ПОНТОННЫЙ Янв.'!AB42:AC42,'[2]ПОНТОННЫЙ Февр.'!AB42:AC42,'[3]ПОНТОННЫЙ Март'!AB42:AC42,'[4]ПОНТОННЫЙ  Апр.'!AB42:AC42,'[5]ПОНТОННЫЙ Май'!AB42:AC42,'[6]ПОНТОННЫЙ Июнь'!AB42:AC42,'[7]ПОНТОННЫЙ  Июль'!AB42:AC42,'[8]ПОНТОННЫЙ  Авг.'!AB42:AC42,'[9]ПОНТОННЫЙ  Сент.'!AB42:AC42,'[10]ПОНТОННЫЙ  Окт.'!AB42:AC42,'[11]ПОНТОННЫЙ  Нояб.'!AB42:AC42,'[12]ПОНТОННЫЙ  Дек.'!AB42:AC42)</f>
        <v>0</v>
      </c>
      <c r="AD43" s="47"/>
      <c r="AE43" s="53">
        <f>SUM('[1]ПОНТОННЫЙ Янв.'!AD42:AE42,'[2]ПОНТОННЫЙ Февр.'!AD42:AE42,'[3]ПОНТОННЫЙ Март'!AD42:AE42,'[4]ПОНТОННЫЙ  Апр.'!AD42:AE42,'[5]ПОНТОННЫЙ Май'!AD42:AE42,'[6]ПОНТОННЫЙ Июнь'!AD42:AE42,'[7]ПОНТОННЫЙ  Июль'!AD42:AE42,'[8]ПОНТОННЫЙ  Авг.'!AD42:AE42,'[9]ПОНТОННЫЙ  Сент.'!AD42:AE42,'[10]ПОНТОННЫЙ  Окт.'!AD42:AE42,'[11]ПОНТОННЫЙ  Нояб.'!AD42:AE42,'[12]ПОНТОННЫЙ  Дек.'!AD42:AE42)</f>
        <v>0</v>
      </c>
      <c r="AF43" s="47"/>
      <c r="AG43" s="53">
        <f>SUM('[1]ПОНТОННЫЙ Янв.'!AF42:AG42,'[2]ПОНТОННЫЙ Февр.'!AF42:AG42,'[3]ПОНТОННЫЙ Март'!AF42:AG42,'[4]ПОНТОННЫЙ  Апр.'!AF42:AG42,'[5]ПОНТОННЫЙ Май'!AF42:AG42,'[6]ПОНТОННЫЙ Июнь'!AF42:AG42,'[7]ПОНТОННЫЙ  Июль'!AF42:AG42,'[8]ПОНТОННЫЙ  Авг.'!AF42:AG42,'[9]ПОНТОННЫЙ  Сент.'!AF42:AG42,'[10]ПОНТОННЫЙ  Окт.'!AF42:AG42,'[11]ПОНТОННЫЙ  Нояб.'!AF42:AG42,'[12]ПОНТОННЫЙ  Дек.'!AF42:AG42)</f>
        <v>0</v>
      </c>
      <c r="AH43" s="47"/>
      <c r="AI43" s="53">
        <f>SUM('[1]ПОНТОННЫЙ Янв.'!AH42:AI42,'[2]ПОНТОННЫЙ Февр.'!AH42:AI42,'[3]ПОНТОННЫЙ Март'!AH42:AI42,'[4]ПОНТОННЫЙ  Апр.'!AH42:AI42,'[5]ПОНТОННЫЙ Май'!AH42:AI42,'[6]ПОНТОННЫЙ Июнь'!AH42:AI42,'[7]ПОНТОННЫЙ  Июль'!AH42:AI42,'[8]ПОНТОННЫЙ  Авг.'!AH42:AI42,'[9]ПОНТОННЫЙ  Сент.'!AH42:AI42,'[10]ПОНТОННЫЙ  Окт.'!AH42:AI42,'[11]ПОНТОННЫЙ  Нояб.'!AH42:AI42,'[12]ПОНТОННЫЙ  Дек.'!AH42:AI42)</f>
        <v>0</v>
      </c>
      <c r="AJ43" s="47"/>
      <c r="AK43" s="53">
        <f>SUM('[1]ПОНТОННЫЙ Янв.'!AJ42:AK42,'[2]ПОНТОННЫЙ Февр.'!AJ42:AK42,'[3]ПОНТОННЫЙ Март'!AJ42:AK42,'[4]ПОНТОННЫЙ  Апр.'!AJ42:AK42,'[5]ПОНТОННЫЙ Май'!AJ42:AK42,'[6]ПОНТОННЫЙ Июнь'!AJ42:AK42,'[7]ПОНТОННЫЙ  Июль'!AJ42:AK42,'[8]ПОНТОННЫЙ  Авг.'!AJ42:AK42,'[9]ПОНТОННЫЙ  Сент.'!AJ42:AK42,'[10]ПОНТОННЫЙ  Окт.'!AJ42:AK42,'[11]ПОНТОННЫЙ  Нояб.'!AJ42:AK42,'[12]ПОНТОННЫЙ  Дек.'!AJ42:AK42)</f>
        <v>0</v>
      </c>
      <c r="AL43" s="47"/>
      <c r="AM43" s="53">
        <f>SUM('[1]ПОНТОННЫЙ Янв.'!AL42:AM42,'[2]ПОНТОННЫЙ Февр.'!AL42:AM42,'[3]ПОНТОННЫЙ Март'!AL42:AM42,'[4]ПОНТОННЫЙ  Апр.'!AL42:AM42,'[5]ПОНТОННЫЙ Май'!AL42:AM42,'[6]ПОНТОННЫЙ Июнь'!AL42:AM42,'[7]ПОНТОННЫЙ  Июль'!AL42:AM42,'[8]ПОНТОННЫЙ  Авг.'!AL42:AM42,'[9]ПОНТОННЫЙ  Сент.'!AL42:AM42,'[10]ПОНТОННЫЙ  Окт.'!AL42:AM42,'[11]ПОНТОННЫЙ  Нояб.'!AL42:AM42,'[12]ПОНТОННЫЙ  Дек.'!AL42:AM42)</f>
        <v>0</v>
      </c>
      <c r="AN43" s="47"/>
      <c r="AO43" s="53">
        <f>SUM('[1]ПОНТОННЫЙ Янв.'!AN42:AO42,'[2]ПОНТОННЫЙ Февр.'!AN42:AO42,'[3]ПОНТОННЫЙ Март'!AN42:AO42,'[4]ПОНТОННЫЙ  Апр.'!AN42:AO42,'[5]ПОНТОННЫЙ Май'!AN42:AO42,'[6]ПОНТОННЫЙ Июнь'!AN42:AO42,'[7]ПОНТОННЫЙ  Июль'!AN42:AO42,'[8]ПОНТОННЫЙ  Авг.'!AN42:AO42,'[9]ПОНТОННЫЙ  Сент.'!AN42:AO42,'[10]ПОНТОННЫЙ  Окт.'!AN42:AO42,'[11]ПОНТОННЫЙ  Нояб.'!AN42:AO42,'[12]ПОНТОННЫЙ  Дек.'!AN42:AO42)</f>
        <v>0</v>
      </c>
      <c r="AP43" s="47"/>
      <c r="AQ43" s="53">
        <f>SUM('[1]ПОНТОННЫЙ Янв.'!AP42:AQ42,'[2]ПОНТОННЫЙ Февр.'!AP42:AQ42,'[3]ПОНТОННЫЙ Март'!AP42:AQ42,'[4]ПОНТОННЫЙ  Апр.'!AP42:AQ42,'[5]ПОНТОННЫЙ Май'!AP42:AQ42,'[6]ПОНТОННЫЙ Июнь'!AP42:AQ42,'[7]ПОНТОННЫЙ  Июль'!AP42:AQ42,'[8]ПОНТОННЫЙ  Авг.'!AP42:AQ42,'[9]ПОНТОННЫЙ  Сент.'!AP42:AQ42,'[10]ПОНТОННЫЙ  Окт.'!AP42:AQ42,'[11]ПОНТОННЫЙ  Нояб.'!AP42:AQ42,'[12]ПОНТОННЫЙ  Дек.'!AP42:AQ42)</f>
        <v>0</v>
      </c>
      <c r="AR43" s="47"/>
      <c r="AS43" s="53">
        <f>SUM('[1]ПОНТОННЫЙ Янв.'!AR42:AS42,'[2]ПОНТОННЫЙ Февр.'!AR42:AS42,'[3]ПОНТОННЫЙ Март'!AR42:AS42,'[4]ПОНТОННЫЙ  Апр.'!AR42:AS42,'[5]ПОНТОННЫЙ Май'!AR42:AS42,'[6]ПОНТОННЫЙ Июнь'!AR42:AS42,'[7]ПОНТОННЫЙ  Июль'!AR42:AS42,'[8]ПОНТОННЫЙ  Авг.'!AR42:AS42,'[9]ПОНТОННЫЙ  Сент.'!AR42:AS42,'[10]ПОНТОННЫЙ  Окт.'!AR42:AS42,'[11]ПОНТОННЫЙ  Нояб.'!AR42:AS42,'[12]ПОНТОННЫЙ  Дек.'!AR42:AS42)</f>
        <v>0</v>
      </c>
      <c r="AT43" s="47"/>
      <c r="AU43" s="53">
        <f>SUM('[1]ПОНТОННЫЙ Янв.'!AT42:AU42,'[2]ПОНТОННЫЙ Февр.'!AT42:AU42,'[3]ПОНТОННЫЙ Март'!AT42:AU42,'[4]ПОНТОННЫЙ  Апр.'!AT42:AU42,'[5]ПОНТОННЫЙ Май'!AT42:AU42,'[6]ПОНТОННЫЙ Июнь'!AT42:AU42,'[7]ПОНТОННЫЙ  Июль'!AT42:AU42,'[8]ПОНТОННЫЙ  Авг.'!AT42:AU42,'[9]ПОНТОННЫЙ  Сент.'!AT42:AU42,'[10]ПОНТОННЫЙ  Окт.'!AT42:AU42,'[11]ПОНТОННЫЙ  Нояб.'!AT42:AU42,'[12]ПОНТОННЫЙ  Дек.'!AT42:AU42)</f>
        <v>0</v>
      </c>
      <c r="AV43" s="47"/>
      <c r="AW43" s="53">
        <f>SUM('[1]ПОНТОННЫЙ Янв.'!AV42:AW42,'[2]ПОНТОННЫЙ Февр.'!AV42:AW42,'[3]ПОНТОННЫЙ Март'!AV42:AW42,'[4]ПОНТОННЫЙ  Апр.'!AV42:AW42,'[5]ПОНТОННЫЙ Май'!AV42:AW42,'[6]ПОНТОННЫЙ Июнь'!AV42:AW42,'[7]ПОНТОННЫЙ  Июль'!AV42:AW42,'[8]ПОНТОННЫЙ  Авг.'!AV42:AW42,'[9]ПОНТОННЫЙ  Сент.'!AV42:AW42,'[10]ПОНТОННЫЙ  Окт.'!AV42:AW42,'[11]ПОНТОННЫЙ  Нояб.'!AV42:AW42,'[12]ПОНТОННЫЙ  Дек.'!AV42:AW42)</f>
        <v>0</v>
      </c>
      <c r="AX43" s="47"/>
      <c r="AY43" s="53">
        <f>SUM('[1]ПОНТОННЫЙ Янв.'!AX42:AY42,'[2]ПОНТОННЫЙ Февр.'!AX42:AY42,'[3]ПОНТОННЫЙ Март'!AX42:AY42,'[4]ПОНТОННЫЙ  Апр.'!AX42:AY42,'[5]ПОНТОННЫЙ Май'!AX42:AY42,'[6]ПОНТОННЫЙ Июнь'!AX42:AY42,'[7]ПОНТОННЫЙ  Июль'!AX42:AY42,'[8]ПОНТОННЫЙ  Авг.'!AX42:AY42,'[9]ПОНТОННЫЙ  Сент.'!AX42:AY42,'[10]ПОНТОННЫЙ  Окт.'!AX42:AY42,'[11]ПОНТОННЫЙ  Нояб.'!AX42:AY42,'[12]ПОНТОННЫЙ  Дек.'!AX42:AY42)</f>
        <v>0</v>
      </c>
      <c r="AZ43" s="47"/>
      <c r="BA43" s="53">
        <f>SUM('[1]ПОНТОННЫЙ Янв.'!AZ42:BA42,'[2]ПОНТОННЫЙ Февр.'!AZ42:BA42,'[3]ПОНТОННЫЙ Март'!AZ42:BA42,'[4]ПОНТОННЫЙ  Апр.'!AZ42:BA42,'[5]ПОНТОННЫЙ Май'!AZ42:BA42,'[6]ПОНТОННЫЙ Июнь'!AZ42:BA42,'[7]ПОНТОННЫЙ  Июль'!AZ42:BA42,'[8]ПОНТОННЫЙ  Авг.'!AZ42:BA42,'[9]ПОНТОННЫЙ  Сент.'!AZ42:BA42,'[10]ПОНТОННЫЙ  Окт.'!AZ42:BA42,'[11]ПОНТОННЫЙ  Нояб.'!AZ42:BA42,'[12]ПОНТОННЫЙ  Дек.'!AZ42:BA42)</f>
        <v>0</v>
      </c>
      <c r="BB43" s="47"/>
      <c r="BC43" s="53">
        <f>SUM('[1]ПОНТОННЫЙ Янв.'!BB42:BC42,'[2]ПОНТОННЫЙ Февр.'!BB42:BC42,'[3]ПОНТОННЫЙ Март'!BB42:BC42,'[4]ПОНТОННЫЙ  Апр.'!BB42:BC42,'[5]ПОНТОННЫЙ Май'!BB42:BC42,'[6]ПОНТОННЫЙ Июнь'!BB42:BC42,'[7]ПОНТОННЫЙ  Июль'!BB42:BC42,'[8]ПОНТОННЫЙ  Авг.'!BB42:BC42,'[9]ПОНТОННЫЙ  Сент.'!BB42:BC42,'[10]ПОНТОННЫЙ  Окт.'!BB42:BC42,'[11]ПОНТОННЫЙ  Нояб.'!BB42:BC42,'[12]ПОНТОННЫЙ  Дек.'!BB42:BC42)</f>
        <v>66.466999999999999</v>
      </c>
      <c r="BD43" s="47"/>
      <c r="BE43" s="53">
        <f>SUM('[1]ПОНТОННЫЙ Янв.'!BD42:BE42,'[2]ПОНТОННЫЙ Февр.'!BD42:BE42,'[3]ПОНТОННЫЙ Март'!BD42:BE42,'[4]ПОНТОННЫЙ  Апр.'!BD42:BE42,'[5]ПОНТОННЫЙ Май'!BD42:BE42,'[6]ПОНТОННЫЙ Июнь'!BD42:BE42,'[7]ПОНТОННЫЙ  Июль'!BD42:BE42,'[8]ПОНТОННЫЙ  Авг.'!BD42:BE42,'[9]ПОНТОННЫЙ  Сент.'!BD42:BE42,'[10]ПОНТОННЫЙ  Окт.'!BD42:BE42,'[11]ПОНТОННЫЙ  Нояб.'!BD42:BE42,'[12]ПОНТОННЫЙ  Дек.'!BD42:BE42)</f>
        <v>0</v>
      </c>
      <c r="BF43" s="47"/>
      <c r="BG43" s="53">
        <f>SUM('[1]ПОНТОННЫЙ Янв.'!BF42:BG42,'[2]ПОНТОННЫЙ Февр.'!BF42:BG42,'[3]ПОНТОННЫЙ Март'!BF42:BG42,'[4]ПОНТОННЫЙ  Апр.'!BF42:BG42,'[5]ПОНТОННЫЙ Май'!BF42:BG42,'[6]ПОНТОННЫЙ Июнь'!BF42:BG42,'[7]ПОНТОННЫЙ  Июль'!BF42:BG42,'[8]ПОНТОННЫЙ  Авг.'!BF42:BG42,'[9]ПОНТОННЫЙ  Сент.'!BF42:BG42,'[10]ПОНТОННЫЙ  Окт.'!BF42:BG42,'[11]ПОНТОННЫЙ  Нояб.'!BF42:BG42,'[12]ПОНТОННЫЙ  Дек.'!BF42:BG42)</f>
        <v>0</v>
      </c>
      <c r="BH43" s="47"/>
      <c r="BI43" s="53">
        <f>SUM('[1]ПОНТОННЫЙ Янв.'!BH42:BI42,'[2]ПОНТОННЫЙ Февр.'!BH42:BI42,'[3]ПОНТОННЫЙ Март'!BH42:BI42,'[4]ПОНТОННЫЙ  Апр.'!BH42:BI42,'[5]ПОНТОННЫЙ Май'!BH42:BI42,'[6]ПОНТОННЫЙ Июнь'!BH42:BI42,'[7]ПОНТОННЫЙ  Июль'!BH42:BI42,'[8]ПОНТОННЫЙ  Авг.'!BH42:BI42,'[9]ПОНТОННЫЙ  Сент.'!BH42:BI42,'[10]ПОНТОННЫЙ  Окт.'!BH42:BI42,'[11]ПОНТОННЫЙ  Нояб.'!BH42:BI42,'[12]ПОНТОННЫЙ  Дек.'!BH42:BI42)</f>
        <v>0</v>
      </c>
      <c r="BJ43" s="47"/>
      <c r="BK43" s="53">
        <f>SUM('[1]ПОНТОННЫЙ Янв.'!BJ42:BK42,'[2]ПОНТОННЫЙ Февр.'!BJ42:BK42,'[3]ПОНТОННЫЙ Март'!BJ42:BK42,'[4]ПОНТОННЫЙ  Апр.'!BJ42:BK42,'[5]ПОНТОННЫЙ Май'!BJ42:BK42,'[6]ПОНТОННЫЙ Июнь'!BJ42:BK42,'[7]ПОНТОННЫЙ  Июль'!BJ42:BK42,'[8]ПОНТОННЫЙ  Авг.'!BJ42:BK42,'[9]ПОНТОННЫЙ  Сент.'!BJ42:BK42,'[10]ПОНТОННЫЙ  Окт.'!BJ42:BK42,'[11]ПОНТОННЫЙ  Нояб.'!BJ42:BK42,'[12]ПОНТОННЫЙ  Дек.'!BJ42:BK42)</f>
        <v>0</v>
      </c>
      <c r="BL43" s="47"/>
      <c r="BM43" s="53">
        <f>SUM('[1]ПОНТОННЫЙ Янв.'!BL42:BM42,'[2]ПОНТОННЫЙ Февр.'!BL42:BM42,'[3]ПОНТОННЫЙ Март'!BL42:BM42,'[4]ПОНТОННЫЙ  Апр.'!BL42:BM42,'[5]ПОНТОННЫЙ Май'!BL42:BM42,'[6]ПОНТОННЫЙ Июнь'!BL42:BM42,'[7]ПОНТОННЫЙ  Июль'!BL42:BM42,'[8]ПОНТОННЫЙ  Авг.'!BL42:BM42,'[9]ПОНТОННЫЙ  Сент.'!BL42:BM42,'[10]ПОНТОННЫЙ  Окт.'!BL42:BM42,'[11]ПОНТОННЫЙ  Нояб.'!BL42:BM42,'[12]ПОНТОННЫЙ  Дек.'!BL42:BM42)</f>
        <v>0</v>
      </c>
      <c r="BN43" s="47"/>
      <c r="BO43" s="53">
        <f>SUM('[1]ПОНТОННЫЙ Янв.'!BN42:BO42,'[2]ПОНТОННЫЙ Февр.'!BN42:BO42,'[3]ПОНТОННЫЙ Март'!BN42:BO42,'[4]ПОНТОННЫЙ  Апр.'!BN42:BO42,'[5]ПОНТОННЫЙ Май'!BN42:BO42,'[6]ПОНТОННЫЙ Июнь'!BN42:BO42,'[7]ПОНТОННЫЙ  Июль'!BN42:BO42,'[8]ПОНТОННЫЙ  Авг.'!BN42:BO42,'[9]ПОНТОННЫЙ  Сент.'!BN42:BO42,'[10]ПОНТОННЫЙ  Окт.'!BN42:BO42,'[11]ПОНТОННЫЙ  Нояб.'!BN42:BO42,'[12]ПОНТОННЫЙ  Дек.'!BN42:BO42)</f>
        <v>0</v>
      </c>
      <c r="BP43" s="47"/>
      <c r="BQ43" s="53">
        <f>SUM('[1]ПОНТОННЫЙ Янв.'!BP42:BQ42,'[2]ПОНТОННЫЙ Февр.'!BP42:BQ42,'[3]ПОНТОННЫЙ Март'!BP42:BQ42,'[4]ПОНТОННЫЙ  Апр.'!BP42:BQ42,'[5]ПОНТОННЫЙ Май'!BP42:BQ42,'[6]ПОНТОННЫЙ Июнь'!BP42:BQ42,'[7]ПОНТОННЫЙ  Июль'!BP42:BQ42,'[8]ПОНТОННЫЙ  Авг.'!BP42:BQ42,'[9]ПОНТОННЫЙ  Сент.'!BP42:BQ42,'[10]ПОНТОННЫЙ  Окт.'!BP42:BQ42,'[11]ПОНТОННЫЙ  Нояб.'!BP42:BQ42,'[12]ПОНТОННЫЙ  Дек.'!BP42:BQ42)</f>
        <v>0</v>
      </c>
      <c r="BR43" s="47"/>
      <c r="BS43" s="53">
        <f>SUM('[1]ПОНТОННЫЙ Янв.'!BR42:BS42,'[2]ПОНТОННЫЙ Февр.'!BR42:BS42,'[3]ПОНТОННЫЙ Март'!BR42:BS42,'[4]ПОНТОННЫЙ  Апр.'!BR42:BS42,'[5]ПОНТОННЫЙ Май'!BR42:BS42,'[6]ПОНТОННЫЙ Июнь'!BR42:BS42,'[7]ПОНТОННЫЙ  Июль'!BR42:BS42,'[8]ПОНТОННЫЙ  Авг.'!BR42:BS42,'[9]ПОНТОННЫЙ  Сент.'!BR42:BS42,'[10]ПОНТОННЫЙ  Окт.'!BR42:BS42,'[11]ПОНТОННЫЙ  Нояб.'!BR42:BS42,'[12]ПОНТОННЫЙ  Дек.'!BR42:BS42)</f>
        <v>0</v>
      </c>
      <c r="BT43" s="47"/>
      <c r="BU43" s="53">
        <f>SUM('[1]ПОНТОННЫЙ Янв.'!BT42:BU42,'[2]ПОНТОННЫЙ Февр.'!BT42:BU42,'[3]ПОНТОННЫЙ Март'!BT42:BU42,'[4]ПОНТОННЫЙ  Апр.'!BT42:BU42,'[5]ПОНТОННЫЙ Май'!BT42:BU42,'[6]ПОНТОННЫЙ Июнь'!BT42:BU42,'[7]ПОНТОННЫЙ  Июль'!BT42:BU42,'[8]ПОНТОННЫЙ  Авг.'!BT42:BU42,'[9]ПОНТОННЫЙ  Сент.'!BT42:BU42,'[10]ПОНТОННЫЙ  Окт.'!BT42:BU42,'[11]ПОНТОННЫЙ  Нояб.'!BT42:BU42,'[12]ПОНТОННЫЙ  Дек.'!BT42:BU42)</f>
        <v>0</v>
      </c>
      <c r="BV43" s="47"/>
      <c r="BW43" s="53">
        <f>SUM('[1]ПОНТОННЫЙ Янв.'!BV42:BW42,'[2]ПОНТОННЫЙ Февр.'!BV42:BW42,'[3]ПОНТОННЫЙ Март'!BV42:BW42,'[4]ПОНТОННЫЙ  Апр.'!BV42:BW42,'[5]ПОНТОННЫЙ Май'!BV42:BW42,'[6]ПОНТОННЫЙ Июнь'!BV42:BW42,'[7]ПОНТОННЫЙ  Июль'!BV42:BW42,'[8]ПОНТОННЫЙ  Авг.'!BV42:BW42,'[9]ПОНТОННЫЙ  Сент.'!BV42:BW42,'[10]ПОНТОННЫЙ  Окт.'!BV42:BW42,'[11]ПОНТОННЫЙ  Нояб.'!BV42:BW42,'[12]ПОНТОННЫЙ  Дек.'!BV42:BW42)</f>
        <v>0</v>
      </c>
      <c r="BX43" s="47"/>
      <c r="BY43" s="53">
        <f>SUM('[1]ПОНТОННЫЙ Янв.'!BX42:BY42,'[2]ПОНТОННЫЙ Февр.'!BX42:BY42,'[3]ПОНТОННЫЙ Март'!BX42:BY42,'[4]ПОНТОННЫЙ  Апр.'!BX42:BY42,'[5]ПОНТОННЫЙ Май'!BX42:BY42,'[6]ПОНТОННЫЙ Июнь'!BX42:BY42,'[7]ПОНТОННЫЙ  Июль'!BX42:BY42,'[8]ПОНТОННЫЙ  Авг.'!BX42:BY42,'[9]ПОНТОННЫЙ  Сент.'!BX42:BY42,'[10]ПОНТОННЫЙ  Окт.'!BX42:BY42,'[11]ПОНТОННЫЙ  Нояб.'!BX42:BY42,'[12]ПОНТОННЫЙ  Дек.'!BX42:BY42)</f>
        <v>0</v>
      </c>
      <c r="BZ43" s="47"/>
      <c r="CA43" s="53">
        <f>SUM('[1]ПОНТОННЫЙ Янв.'!BZ42:CA42,'[2]ПОНТОННЫЙ Февр.'!BZ42:CA42,'[3]ПОНТОННЫЙ Март'!BZ42:CA42,'[4]ПОНТОННЫЙ  Апр.'!BZ42:CA42,'[5]ПОНТОННЫЙ Май'!BZ42:CA42,'[6]ПОНТОННЫЙ Июнь'!BZ42:CA42,'[7]ПОНТОННЫЙ  Июль'!BZ42:CA42,'[8]ПОНТОННЫЙ  Авг.'!BZ42:CA42,'[9]ПОНТОННЫЙ  Сент.'!BZ42:CA42,'[10]ПОНТОННЫЙ  Окт.'!BZ42:CA42,'[11]ПОНТОННЫЙ  Нояб.'!BZ42:CA42,'[12]ПОНТОННЫЙ  Дек.'!BZ42:CA42)</f>
        <v>14.818</v>
      </c>
      <c r="CB43" s="47"/>
      <c r="CC43" s="53">
        <f>SUM('[1]ПОНТОННЫЙ Янв.'!CB42:CC42,'[2]ПОНТОННЫЙ Февр.'!CB42:CC42,'[3]ПОНТОННЫЙ Март'!CB42:CC42,'[4]ПОНТОННЫЙ  Апр.'!CB42:CC42,'[5]ПОНТОННЫЙ Май'!CB42:CC42,'[6]ПОНТОННЫЙ Июнь'!CB42:CC42,'[7]ПОНТОННЫЙ  Июль'!CB42:CC42,'[8]ПОНТОННЫЙ  Авг.'!CB42:CC42,'[9]ПОНТОННЫЙ  Сент.'!CB42:CC42,'[10]ПОНТОННЫЙ  Окт.'!CB42:CC42,'[11]ПОНТОННЫЙ  Нояб.'!CB42:CC42,'[12]ПОНТОННЫЙ  Дек.'!CB42:CC42)</f>
        <v>0</v>
      </c>
      <c r="CD43" s="47"/>
      <c r="CE43" s="53">
        <f>SUM('[1]ПОНТОННЫЙ Янв.'!CD42:CE42,'[2]ПОНТОННЫЙ Февр.'!CD42:CE42,'[3]ПОНТОННЫЙ Март'!CD42:CE42,'[4]ПОНТОННЫЙ  Апр.'!CD42:CE42,'[5]ПОНТОННЫЙ Май'!CD42:CE42,'[6]ПОНТОННЫЙ Июнь'!CD42:CE42,'[7]ПОНТОННЫЙ  Июль'!CD42:CE42,'[8]ПОНТОННЫЙ  Авг.'!CD42:CE42,'[9]ПОНТОННЫЙ  Сент.'!CD42:CE42,'[10]ПОНТОННЫЙ  Окт.'!CD42:CE42,'[11]ПОНТОННЫЙ  Нояб.'!CD42:CE42,'[12]ПОНТОННЫЙ  Дек.'!CD42:CE42)</f>
        <v>14.818</v>
      </c>
      <c r="CF43" s="47"/>
      <c r="CG43" s="53">
        <f>SUM('[1]ПОНТОННЫЙ Янв.'!CF42:CG42,'[2]ПОНТОННЫЙ Февр.'!CF42:CG42,'[3]ПОНТОННЫЙ Март'!CF42:CG42,'[4]ПОНТОННЫЙ  Апр.'!CF42:CG42,'[5]ПОНТОННЫЙ Май'!CF42:CG42,'[6]ПОНТОННЫЙ Июнь'!CF42:CG42,'[7]ПОНТОННЫЙ  Июль'!CF42:CG42,'[8]ПОНТОННЫЙ  Авг.'!CF42:CG42,'[9]ПОНТОННЫЙ  Сент.'!CF42:CG42,'[10]ПОНТОННЫЙ  Окт.'!CF42:CG42,'[11]ПОНТОННЫЙ  Нояб.'!CF42:CG42,'[12]ПОНТОННЫЙ  Дек.'!CF42:CG42)</f>
        <v>0</v>
      </c>
      <c r="CH43" s="47"/>
      <c r="CI43" s="53">
        <f>SUM('[1]ПОНТОННЫЙ Янв.'!CH42:CI42,'[2]ПОНТОННЫЙ Февр.'!CH42:CI42,'[3]ПОНТОННЫЙ Март'!CH42:CI42,'[4]ПОНТОННЫЙ  Апр.'!CH42:CI42,'[5]ПОНТОННЫЙ Май'!CH42:CI42,'[6]ПОНТОННЫЙ Июнь'!CH42:CI42,'[7]ПОНТОННЫЙ  Июль'!CH42:CI42,'[8]ПОНТОННЫЙ  Авг.'!CH42:CI42,'[9]ПОНТОННЫЙ  Сент.'!CH42:CI42,'[10]ПОНТОННЫЙ  Окт.'!CH42:CI42,'[11]ПОНТОННЫЙ  Нояб.'!CH42:CI42,'[12]ПОНТОННЫЙ  Дек.'!CH42:CI42)</f>
        <v>0</v>
      </c>
      <c r="CJ43" s="47"/>
      <c r="CK43" s="53">
        <f>SUM('[1]ПОНТОННЫЙ Янв.'!CJ42:CK42,'[2]ПОНТОННЫЙ Февр.'!CJ42:CK42,'[3]ПОНТОННЫЙ Март'!CJ42:CK42,'[4]ПОНТОННЫЙ  Апр.'!CJ42:CK42,'[5]ПОНТОННЫЙ Май'!CJ42:CK42,'[6]ПОНТОННЫЙ Июнь'!CJ42:CK42,'[7]ПОНТОННЫЙ  Июль'!CJ42:CK42,'[8]ПОНТОННЫЙ  Авг.'!CJ42:CK42,'[9]ПОНТОННЫЙ  Сент.'!CJ42:CK42,'[10]ПОНТОННЫЙ  Окт.'!CJ42:CK42,'[11]ПОНТОННЫЙ  Нояб.'!CJ42:CK42,'[12]ПОНТОННЫЙ  Дек.'!CJ42:CK42)</f>
        <v>0</v>
      </c>
      <c r="CL43" s="47"/>
      <c r="CM43" s="53">
        <f>SUM('[1]ПОНТОННЫЙ Янв.'!CL42:CM42,'[2]ПОНТОННЫЙ Февр.'!CL42:CM42,'[3]ПОНТОННЫЙ Март'!CL42:CM42,'[4]ПОНТОННЫЙ  Апр.'!CL42:CM42,'[5]ПОНТОННЫЙ Май'!CL42:CM42,'[6]ПОНТОННЫЙ Июнь'!CL42:CM42,'[7]ПОНТОННЫЙ  Июль'!CL42:CM42,'[8]ПОНТОННЫЙ  Авг.'!CL42:CM42,'[9]ПОНТОННЫЙ  Сент.'!CL42:CM42,'[10]ПОНТОННЫЙ  Окт.'!CL42:CM42,'[11]ПОНТОННЫЙ  Нояб.'!CL42:CM42,'[12]ПОНТОННЫЙ  Дек.'!CL42:CM42)</f>
        <v>17.346</v>
      </c>
      <c r="CN43" s="47"/>
      <c r="CO43" s="53">
        <f>SUM('[1]ПОНТОННЫЙ Янв.'!CN42:CO42,'[2]ПОНТОННЫЙ Февр.'!CN42:CO42,'[3]ПОНТОННЫЙ Март'!CN42:CO42,'[4]ПОНТОННЫЙ  Апр.'!CN42:CO42,'[5]ПОНТОННЫЙ Май'!CN42:CO42,'[6]ПОНТОННЫЙ Июнь'!CN42:CO42,'[7]ПОНТОННЫЙ  Июль'!CN42:CO42,'[8]ПОНТОННЫЙ  Авг.'!CN42:CO42,'[9]ПОНТОННЫЙ  Сент.'!CN42:CO42,'[10]ПОНТОННЫЙ  Окт.'!CN42:CO42,'[11]ПОНТОННЫЙ  Нояб.'!CN42:CO42,'[12]ПОНТОННЫЙ  Дек.'!CN42:CO42)</f>
        <v>0</v>
      </c>
      <c r="CQ43" s="93"/>
    </row>
    <row r="44" spans="1:95" ht="15.95" customHeight="1" x14ac:dyDescent="0.25">
      <c r="A44" s="198">
        <v>19</v>
      </c>
      <c r="B44" s="233" t="s">
        <v>216</v>
      </c>
      <c r="C44" s="22" t="s">
        <v>10</v>
      </c>
      <c r="D44" s="47"/>
      <c r="E44" s="53">
        <f>SUM('[1]ПОНТОННЫЙ Янв.'!D43:E43,'[2]ПОНТОННЫЙ Февр.'!D43:E43,'[3]ПОНТОННЫЙ Март'!D43:E43,'[4]ПОНТОННЫЙ  Апр.'!D43:E43,'[5]ПОНТОННЫЙ Май'!D43:E43,'[6]ПОНТОННЫЙ Июнь'!D43:E43,'[7]ПОНТОННЫЙ  Июль'!D43:E43,'[8]ПОНТОННЫЙ  Авг.'!D43:E43,'[9]ПОНТОННЫЙ  Сент.'!D43:E43,'[10]ПОНТОННЫЙ  Окт.'!D43:E43,'[11]ПОНТОННЫЙ  Нояб.'!D43:E43,'[12]ПОНТОННЫЙ  Дек.'!D43:E43)</f>
        <v>0</v>
      </c>
      <c r="F44" s="47">
        <f>5+3</f>
        <v>8</v>
      </c>
      <c r="G44" s="53">
        <f>SUM('[1]ПОНТОННЫЙ Янв.'!F43:G43,'[2]ПОНТОННЫЙ Февр.'!F43:G43,'[3]ПОНТОННЫЙ Март'!F43:G43,'[4]ПОНТОННЫЙ  Апр.'!F43:G43,'[5]ПОНТОННЫЙ Май'!F43:G43,'[6]ПОНТОННЫЙ Июнь'!F43:G43,'[7]ПОНТОННЫЙ  Июль'!F43:G43,'[8]ПОНТОННЫЙ  Авг.'!F43:G43,'[9]ПОНТОННЫЙ  Сент.'!F43:G43,'[10]ПОНТОННЫЙ  Окт.'!F43:G43,'[11]ПОНТОННЫЙ  Нояб.'!F43:G43,'[12]ПОНТОННЫЙ  Дек.'!F43:G43)</f>
        <v>0</v>
      </c>
      <c r="H44" s="47">
        <v>5</v>
      </c>
      <c r="I44" s="53">
        <f>SUM('[1]ПОНТОННЫЙ Янв.'!H43:I43,'[2]ПОНТОННЫЙ Февр.'!H43:I43,'[3]ПОНТОННЫЙ Март'!H43:I43,'[4]ПОНТОННЫЙ  Апр.'!H43:I43,'[5]ПОНТОННЫЙ Май'!H43:I43,'[6]ПОНТОННЫЙ Июнь'!H43:I43,'[7]ПОНТОННЫЙ  Июль'!H43:I43,'[8]ПОНТОННЫЙ  Авг.'!H43:I43,'[9]ПОНТОННЫЙ  Сент.'!H43:I43,'[10]ПОНТОННЫЙ  Окт.'!H43:I43,'[11]ПОНТОННЫЙ  Нояб.'!H43:I43,'[12]ПОНТОННЫЙ  Дек.'!H43:I43)</f>
        <v>8</v>
      </c>
      <c r="J44" s="47"/>
      <c r="K44" s="53">
        <f>SUM('[1]ПОНТОННЫЙ Янв.'!J43:K43,'[2]ПОНТОННЫЙ Февр.'!J43:K43,'[3]ПОНТОННЫЙ Март'!J43:K43,'[4]ПОНТОННЫЙ  Апр.'!J43:K43,'[5]ПОНТОННЫЙ Май'!J43:K43,'[6]ПОНТОННЫЙ Июнь'!J43:K43,'[7]ПОНТОННЫЙ  Июль'!J43:K43,'[8]ПОНТОННЫЙ  Авг.'!J43:K43,'[9]ПОНТОННЫЙ  Сент.'!J43:K43,'[10]ПОНТОННЫЙ  Окт.'!J43:K43,'[11]ПОНТОННЫЙ  Нояб.'!J43:K43,'[12]ПОНТОННЫЙ  Дек.'!J43:K43)</f>
        <v>0</v>
      </c>
      <c r="L44" s="47"/>
      <c r="M44" s="53">
        <f>SUM('[1]ПОНТОННЫЙ Янв.'!L43:M43,'[2]ПОНТОННЫЙ Февр.'!L43:M43,'[3]ПОНТОННЫЙ Март'!L43:M43,'[4]ПОНТОННЫЙ  Апр.'!L43:M43,'[5]ПОНТОННЫЙ Май'!L43:M43,'[6]ПОНТОННЫЙ Июнь'!L43:M43,'[7]ПОНТОННЫЙ  Июль'!L43:M43,'[8]ПОНТОННЫЙ  Авг.'!L43:M43,'[9]ПОНТОННЫЙ  Сент.'!L43:M43,'[10]ПОНТОННЫЙ  Окт.'!L43:M43,'[11]ПОНТОННЫЙ  Нояб.'!L43:M43,'[12]ПОНТОННЫЙ  Дек.'!L43:M43)</f>
        <v>0</v>
      </c>
      <c r="N44" s="47">
        <v>4</v>
      </c>
      <c r="O44" s="53">
        <f>SUM('[1]ПОНТОННЫЙ Янв.'!N43:O43,'[2]ПОНТОННЫЙ Февр.'!N43:O43,'[3]ПОНТОННЫЙ Март'!N43:O43,'[4]ПОНТОННЫЙ  Апр.'!N43:O43,'[5]ПОНТОННЫЙ Май'!N43:O43,'[6]ПОНТОННЫЙ Июнь'!N43:O43,'[7]ПОНТОННЫЙ  Июль'!N43:O43,'[8]ПОНТОННЫЙ  Авг.'!N43:O43,'[9]ПОНТОННЫЙ  Сент.'!N43:O43,'[10]ПОНТОННЫЙ  Окт.'!N43:O43,'[11]ПОНТОННЫЙ  Нояб.'!N43:O43,'[12]ПОНТОННЫЙ  Дек.'!N43:O43)</f>
        <v>12</v>
      </c>
      <c r="P44" s="47"/>
      <c r="Q44" s="53">
        <f>SUM('[1]ПОНТОННЫЙ Янв.'!P43:Q43,'[2]ПОНТОННЫЙ Февр.'!P43:Q43,'[3]ПОНТОННЫЙ Март'!P43:Q43,'[4]ПОНТОННЫЙ  Апр.'!P43:Q43,'[5]ПОНТОННЫЙ Май'!P43:Q43,'[6]ПОНТОННЫЙ Июнь'!P43:Q43,'[7]ПОНТОННЫЙ  Июль'!P43:Q43,'[8]ПОНТОННЫЙ  Авг.'!P43:Q43,'[9]ПОНТОННЫЙ  Сент.'!P43:Q43,'[10]ПОНТОННЫЙ  Окт.'!P43:Q43,'[11]ПОНТОННЫЙ  Нояб.'!P43:Q43,'[12]ПОНТОННЫЙ  Дек.'!P43:Q43)</f>
        <v>0</v>
      </c>
      <c r="R44" s="47"/>
      <c r="S44" s="53">
        <f>SUM('[1]ПОНТОННЫЙ Янв.'!R43:S43,'[2]ПОНТОННЫЙ Февр.'!R43:S43,'[3]ПОНТОННЫЙ Март'!R43:S43,'[4]ПОНТОННЫЙ  Апр.'!R43:S43,'[5]ПОНТОННЫЙ Май'!R43:S43,'[6]ПОНТОННЫЙ Июнь'!R43:S43,'[7]ПОНТОННЫЙ  Июль'!R43:S43,'[8]ПОНТОННЫЙ  Авг.'!R43:S43,'[9]ПОНТОННЫЙ  Сент.'!R43:S43,'[10]ПОНТОННЫЙ  Окт.'!R43:S43,'[11]ПОНТОННЫЙ  Нояб.'!R43:S43,'[12]ПОНТОННЫЙ  Дек.'!R43:S43)</f>
        <v>1</v>
      </c>
      <c r="T44" s="47">
        <v>20</v>
      </c>
      <c r="U44" s="53">
        <f>SUM('[1]ПОНТОННЫЙ Янв.'!T43:U43,'[2]ПОНТОННЫЙ Февр.'!T43:U43,'[3]ПОНТОННЫЙ Март'!T43:U43,'[4]ПОНТОННЫЙ  Апр.'!T43:U43,'[5]ПОНТОННЫЙ Май'!T43:U43,'[6]ПОНТОННЫЙ Июнь'!T43:U43,'[7]ПОНТОННЫЙ  Июль'!T43:U43,'[8]ПОНТОННЫЙ  Авг.'!T43:U43,'[9]ПОНТОННЫЙ  Сент.'!T43:U43,'[10]ПОНТОННЫЙ  Окт.'!T43:U43,'[11]ПОНТОННЫЙ  Нояб.'!T43:U43,'[12]ПОНТОННЫЙ  Дек.'!T43:U43)</f>
        <v>20</v>
      </c>
      <c r="V44" s="47"/>
      <c r="W44" s="53">
        <f>SUM('[1]ПОНТОННЫЙ Янв.'!V43:W43,'[2]ПОНТОННЫЙ Февр.'!V43:W43,'[3]ПОНТОННЫЙ Март'!V43:W43,'[4]ПОНТОННЫЙ  Апр.'!V43:W43,'[5]ПОНТОННЫЙ Май'!V43:W43,'[6]ПОНТОННЫЙ Июнь'!V43:W43,'[7]ПОНТОННЫЙ  Июль'!V43:W43,'[8]ПОНТОННЫЙ  Авг.'!V43:W43,'[9]ПОНТОННЫЙ  Сент.'!V43:W43,'[10]ПОНТОННЫЙ  Окт.'!V43:W43,'[11]ПОНТОННЫЙ  Нояб.'!V43:W43,'[12]ПОНТОННЫЙ  Дек.'!V43:W43)</f>
        <v>0</v>
      </c>
      <c r="X44" s="47"/>
      <c r="Y44" s="53">
        <f>SUM('[1]ПОНТОННЫЙ Янв.'!X43:Y43,'[2]ПОНТОННЫЙ Февр.'!X43:Y43,'[3]ПОНТОННЫЙ Март'!X43:Y43,'[4]ПОНТОННЫЙ  Апр.'!X43:Y43,'[5]ПОНТОННЫЙ Май'!X43:Y43,'[6]ПОНТОННЫЙ Июнь'!X43:Y43,'[7]ПОНТОННЫЙ  Июль'!X43:Y43,'[8]ПОНТОННЫЙ  Авг.'!X43:Y43,'[9]ПОНТОННЫЙ  Сент.'!X43:Y43,'[10]ПОНТОННЫЙ  Окт.'!X43:Y43,'[11]ПОНТОННЫЙ  Нояб.'!X43:Y43,'[12]ПОНТОННЫЙ  Дек.'!X43:Y43)</f>
        <v>0</v>
      </c>
      <c r="Z44" s="47">
        <v>5</v>
      </c>
      <c r="AA44" s="53">
        <f>SUM('[1]ПОНТОННЫЙ Янв.'!Z43:AA43,'[2]ПОНТОННЫЙ Февр.'!Z43:AA43,'[3]ПОНТОННЫЙ Март'!Z43:AA43,'[4]ПОНТОННЫЙ  Апр.'!Z43:AA43,'[5]ПОНТОННЫЙ Май'!Z43:AA43,'[6]ПОНТОННЫЙ Июнь'!Z43:AA43,'[7]ПОНТОННЫЙ  Июль'!Z43:AA43,'[8]ПОНТОННЫЙ  Авг.'!Z43:AA43,'[9]ПОНТОННЫЙ  Сент.'!Z43:AA43,'[10]ПОНТОННЫЙ  Окт.'!Z43:AA43,'[11]ПОНТОННЫЙ  Нояб.'!Z43:AA43,'[12]ПОНТОННЫЙ  Дек.'!Z43:AA43)</f>
        <v>0</v>
      </c>
      <c r="AB44" s="47"/>
      <c r="AC44" s="53">
        <f>SUM('[1]ПОНТОННЫЙ Янв.'!AB43:AC43,'[2]ПОНТОННЫЙ Февр.'!AB43:AC43,'[3]ПОНТОННЫЙ Март'!AB43:AC43,'[4]ПОНТОННЫЙ  Апр.'!AB43:AC43,'[5]ПОНТОННЫЙ Май'!AB43:AC43,'[6]ПОНТОННЫЙ Июнь'!AB43:AC43,'[7]ПОНТОННЫЙ  Июль'!AB43:AC43,'[8]ПОНТОННЫЙ  Авг.'!AB43:AC43,'[9]ПОНТОННЫЙ  Сент.'!AB43:AC43,'[10]ПОНТОННЫЙ  Окт.'!AB43:AC43,'[11]ПОНТОННЫЙ  Нояб.'!AB43:AC43,'[12]ПОНТОННЫЙ  Дек.'!AB43:AC43)</f>
        <v>0</v>
      </c>
      <c r="AD44" s="47"/>
      <c r="AE44" s="53">
        <f>SUM('[1]ПОНТОННЫЙ Янв.'!AD43:AE43,'[2]ПОНТОННЫЙ Февр.'!AD43:AE43,'[3]ПОНТОННЫЙ Март'!AD43:AE43,'[4]ПОНТОННЫЙ  Апр.'!AD43:AE43,'[5]ПОНТОННЫЙ Май'!AD43:AE43,'[6]ПОНТОННЫЙ Июнь'!AD43:AE43,'[7]ПОНТОННЫЙ  Июль'!AD43:AE43,'[8]ПОНТОННЫЙ  Авг.'!AD43:AE43,'[9]ПОНТОННЫЙ  Сент.'!AD43:AE43,'[10]ПОНТОННЫЙ  Окт.'!AD43:AE43,'[11]ПОНТОННЫЙ  Нояб.'!AD43:AE43,'[12]ПОНТОННЫЙ  Дек.'!AD43:AE43)</f>
        <v>1</v>
      </c>
      <c r="AF44" s="47"/>
      <c r="AG44" s="53">
        <f>SUM('[1]ПОНТОННЫЙ Янв.'!AF43:AG43,'[2]ПОНТОННЫЙ Февр.'!AF43:AG43,'[3]ПОНТОННЫЙ Март'!AF43:AG43,'[4]ПОНТОННЫЙ  Апр.'!AF43:AG43,'[5]ПОНТОННЫЙ Май'!AF43:AG43,'[6]ПОНТОННЫЙ Июнь'!AF43:AG43,'[7]ПОНТОННЫЙ  Июль'!AF43:AG43,'[8]ПОНТОННЫЙ  Авг.'!AF43:AG43,'[9]ПОНТОННЫЙ  Сент.'!AF43:AG43,'[10]ПОНТОННЫЙ  Окт.'!AF43:AG43,'[11]ПОНТОННЫЙ  Нояб.'!AF43:AG43,'[12]ПОНТОННЫЙ  Дек.'!AF43:AG43)</f>
        <v>1</v>
      </c>
      <c r="AH44" s="47"/>
      <c r="AI44" s="53">
        <f>SUM('[1]ПОНТОННЫЙ Янв.'!AH43:AI43,'[2]ПОНТОННЫЙ Февр.'!AH43:AI43,'[3]ПОНТОННЫЙ Март'!AH43:AI43,'[4]ПОНТОННЫЙ  Апр.'!AH43:AI43,'[5]ПОНТОННЫЙ Май'!AH43:AI43,'[6]ПОНТОННЫЙ Июнь'!AH43:AI43,'[7]ПОНТОННЫЙ  Июль'!AH43:AI43,'[8]ПОНТОННЫЙ  Авг.'!AH43:AI43,'[9]ПОНТОННЫЙ  Сент.'!AH43:AI43,'[10]ПОНТОННЫЙ  Окт.'!AH43:AI43,'[11]ПОНТОННЫЙ  Нояб.'!AH43:AI43,'[12]ПОНТОННЫЙ  Дек.'!AH43:AI43)</f>
        <v>0</v>
      </c>
      <c r="AJ44" s="47"/>
      <c r="AK44" s="53">
        <f>SUM('[1]ПОНТОННЫЙ Янв.'!AJ43:AK43,'[2]ПОНТОННЫЙ Февр.'!AJ43:AK43,'[3]ПОНТОННЫЙ Март'!AJ43:AK43,'[4]ПОНТОННЫЙ  Апр.'!AJ43:AK43,'[5]ПОНТОННЫЙ Май'!AJ43:AK43,'[6]ПОНТОННЫЙ Июнь'!AJ43:AK43,'[7]ПОНТОННЫЙ  Июль'!AJ43:AK43,'[8]ПОНТОННЫЙ  Авг.'!AJ43:AK43,'[9]ПОНТОННЫЙ  Сент.'!AJ43:AK43,'[10]ПОНТОННЫЙ  Окт.'!AJ43:AK43,'[11]ПОНТОННЫЙ  Нояб.'!AJ43:AK43,'[12]ПОНТОННЫЙ  Дек.'!AJ43:AK43)</f>
        <v>0</v>
      </c>
      <c r="AL44" s="47"/>
      <c r="AM44" s="53">
        <f>SUM('[1]ПОНТОННЫЙ Янв.'!AL43:AM43,'[2]ПОНТОННЫЙ Февр.'!AL43:AM43,'[3]ПОНТОННЫЙ Март'!AL43:AM43,'[4]ПОНТОННЫЙ  Апр.'!AL43:AM43,'[5]ПОНТОННЫЙ Май'!AL43:AM43,'[6]ПОНТОННЫЙ Июнь'!AL43:AM43,'[7]ПОНТОННЫЙ  Июль'!AL43:AM43,'[8]ПОНТОННЫЙ  Авг.'!AL43:AM43,'[9]ПОНТОННЫЙ  Сент.'!AL43:AM43,'[10]ПОНТОННЫЙ  Окт.'!AL43:AM43,'[11]ПОНТОННЫЙ  Нояб.'!AL43:AM43,'[12]ПОНТОННЫЙ  Дек.'!AL43:AM43)</f>
        <v>0</v>
      </c>
      <c r="AN44" s="47">
        <v>7</v>
      </c>
      <c r="AO44" s="53">
        <f>SUM('[1]ПОНТОННЫЙ Янв.'!AN43:AO43,'[2]ПОНТОННЫЙ Февр.'!AN43:AO43,'[3]ПОНТОННЫЙ Март'!AN43:AO43,'[4]ПОНТОННЫЙ  Апр.'!AN43:AO43,'[5]ПОНТОННЫЙ Май'!AN43:AO43,'[6]ПОНТОННЫЙ Июнь'!AN43:AO43,'[7]ПОНТОННЫЙ  Июль'!AN43:AO43,'[8]ПОНТОННЫЙ  Авг.'!AN43:AO43,'[9]ПОНТОННЫЙ  Сент.'!AN43:AO43,'[10]ПОНТОННЫЙ  Окт.'!AN43:AO43,'[11]ПОНТОННЫЙ  Нояб.'!AN43:AO43,'[12]ПОНТОННЫЙ  Дек.'!AN43:AO43)</f>
        <v>8</v>
      </c>
      <c r="AP44" s="47"/>
      <c r="AQ44" s="53">
        <f>SUM('[1]ПОНТОННЫЙ Янв.'!AP43:AQ43,'[2]ПОНТОННЫЙ Февр.'!AP43:AQ43,'[3]ПОНТОННЫЙ Март'!AP43:AQ43,'[4]ПОНТОННЫЙ  Апр.'!AP43:AQ43,'[5]ПОНТОННЫЙ Май'!AP43:AQ43,'[6]ПОНТОННЫЙ Июнь'!AP43:AQ43,'[7]ПОНТОННЫЙ  Июль'!AP43:AQ43,'[8]ПОНТОННЫЙ  Авг.'!AP43:AQ43,'[9]ПОНТОННЫЙ  Сент.'!AP43:AQ43,'[10]ПОНТОННЫЙ  Окт.'!AP43:AQ43,'[11]ПОНТОННЫЙ  Нояб.'!AP43:AQ43,'[12]ПОНТОННЫЙ  Дек.'!AP43:AQ43)</f>
        <v>0</v>
      </c>
      <c r="AR44" s="47"/>
      <c r="AS44" s="53">
        <f>SUM('[1]ПОНТОННЫЙ Янв.'!AR43:AS43,'[2]ПОНТОННЫЙ Февр.'!AR43:AS43,'[3]ПОНТОННЫЙ Март'!AR43:AS43,'[4]ПОНТОННЫЙ  Апр.'!AR43:AS43,'[5]ПОНТОННЫЙ Май'!AR43:AS43,'[6]ПОНТОННЫЙ Июнь'!AR43:AS43,'[7]ПОНТОННЫЙ  Июль'!AR43:AS43,'[8]ПОНТОННЫЙ  Авг.'!AR43:AS43,'[9]ПОНТОННЫЙ  Сент.'!AR43:AS43,'[10]ПОНТОННЫЙ  Окт.'!AR43:AS43,'[11]ПОНТОННЫЙ  Нояб.'!AR43:AS43,'[12]ПОНТОННЫЙ  Дек.'!AR43:AS43)</f>
        <v>0</v>
      </c>
      <c r="AT44" s="47"/>
      <c r="AU44" s="53">
        <f>SUM('[1]ПОНТОННЫЙ Янв.'!AT43:AU43,'[2]ПОНТОННЫЙ Февр.'!AT43:AU43,'[3]ПОНТОННЫЙ Март'!AT43:AU43,'[4]ПОНТОННЫЙ  Апр.'!AT43:AU43,'[5]ПОНТОННЫЙ Май'!AT43:AU43,'[6]ПОНТОННЫЙ Июнь'!AT43:AU43,'[7]ПОНТОННЫЙ  Июль'!AT43:AU43,'[8]ПОНТОННЫЙ  Авг.'!AT43:AU43,'[9]ПОНТОННЫЙ  Сент.'!AT43:AU43,'[10]ПОНТОННЫЙ  Окт.'!AT43:AU43,'[11]ПОНТОННЫЙ  Нояб.'!AT43:AU43,'[12]ПОНТОННЫЙ  Дек.'!AT43:AU43)</f>
        <v>0</v>
      </c>
      <c r="AV44" s="47"/>
      <c r="AW44" s="53">
        <f>SUM('[1]ПОНТОННЫЙ Янв.'!AV43:AW43,'[2]ПОНТОННЫЙ Февр.'!AV43:AW43,'[3]ПОНТОННЫЙ Март'!AV43:AW43,'[4]ПОНТОННЫЙ  Апр.'!AV43:AW43,'[5]ПОНТОННЫЙ Май'!AV43:AW43,'[6]ПОНТОННЫЙ Июнь'!AV43:AW43,'[7]ПОНТОННЫЙ  Июль'!AV43:AW43,'[8]ПОНТОННЫЙ  Авг.'!AV43:AW43,'[9]ПОНТОННЫЙ  Сент.'!AV43:AW43,'[10]ПОНТОННЫЙ  Окт.'!AV43:AW43,'[11]ПОНТОННЫЙ  Нояб.'!AV43:AW43,'[12]ПОНТОННЫЙ  Дек.'!AV43:AW43)</f>
        <v>0</v>
      </c>
      <c r="AX44" s="47"/>
      <c r="AY44" s="53">
        <f>SUM('[1]ПОНТОННЫЙ Янв.'!AX43:AY43,'[2]ПОНТОННЫЙ Февр.'!AX43:AY43,'[3]ПОНТОННЫЙ Март'!AX43:AY43,'[4]ПОНТОННЫЙ  Апр.'!AX43:AY43,'[5]ПОНТОННЫЙ Май'!AX43:AY43,'[6]ПОНТОННЫЙ Июнь'!AX43:AY43,'[7]ПОНТОННЫЙ  Июль'!AX43:AY43,'[8]ПОНТОННЫЙ  Авг.'!AX43:AY43,'[9]ПОНТОННЫЙ  Сент.'!AX43:AY43,'[10]ПОНТОННЫЙ  Окт.'!AX43:AY43,'[11]ПОНТОННЫЙ  Нояб.'!AX43:AY43,'[12]ПОНТОННЫЙ  Дек.'!AX43:AY43)</f>
        <v>0</v>
      </c>
      <c r="AZ44" s="47"/>
      <c r="BA44" s="53">
        <f>SUM('[1]ПОНТОННЫЙ Янв.'!AZ43:BA43,'[2]ПОНТОННЫЙ Февр.'!AZ43:BA43,'[3]ПОНТОННЫЙ Март'!AZ43:BA43,'[4]ПОНТОННЫЙ  Апр.'!AZ43:BA43,'[5]ПОНТОННЫЙ Май'!AZ43:BA43,'[6]ПОНТОННЫЙ Июнь'!AZ43:BA43,'[7]ПОНТОННЫЙ  Июль'!AZ43:BA43,'[8]ПОНТОННЫЙ  Авг.'!AZ43:BA43,'[9]ПОНТОННЫЙ  Сент.'!AZ43:BA43,'[10]ПОНТОННЫЙ  Окт.'!AZ43:BA43,'[11]ПОНТОННЫЙ  Нояб.'!AZ43:BA43,'[12]ПОНТОННЫЙ  Дек.'!AZ43:BA43)</f>
        <v>4</v>
      </c>
      <c r="BB44" s="47"/>
      <c r="BC44" s="53">
        <f>SUM('[1]ПОНТОННЫЙ Янв.'!BB43:BC43,'[2]ПОНТОННЫЙ Февр.'!BB43:BC43,'[3]ПОНТОННЫЙ Март'!BB43:BC43,'[4]ПОНТОННЫЙ  Апр.'!BB43:BC43,'[5]ПОНТОННЫЙ Май'!BB43:BC43,'[6]ПОНТОННЫЙ Июнь'!BB43:BC43,'[7]ПОНТОННЫЙ  Июль'!BB43:BC43,'[8]ПОНТОННЫЙ  Авг.'!BB43:BC43,'[9]ПОНТОННЫЙ  Сент.'!BB43:BC43,'[10]ПОНТОННЫЙ  Окт.'!BB43:BC43,'[11]ПОНТОННЫЙ  Нояб.'!BB43:BC43,'[12]ПОНТОННЫЙ  Дек.'!BB43:BC43)</f>
        <v>0</v>
      </c>
      <c r="BD44" s="47"/>
      <c r="BE44" s="53">
        <f>SUM('[1]ПОНТОННЫЙ Янв.'!BD43:BE43,'[2]ПОНТОННЫЙ Февр.'!BD43:BE43,'[3]ПОНТОННЫЙ Март'!BD43:BE43,'[4]ПОНТОННЫЙ  Апр.'!BD43:BE43,'[5]ПОНТОННЫЙ Май'!BD43:BE43,'[6]ПОНТОННЫЙ Июнь'!BD43:BE43,'[7]ПОНТОННЫЙ  Июль'!BD43:BE43,'[8]ПОНТОННЫЙ  Авг.'!BD43:BE43,'[9]ПОНТОННЫЙ  Сент.'!BD43:BE43,'[10]ПОНТОННЫЙ  Окт.'!BD43:BE43,'[11]ПОНТОННЫЙ  Нояб.'!BD43:BE43,'[12]ПОНТОННЫЙ  Дек.'!BD43:BE43)</f>
        <v>0</v>
      </c>
      <c r="BF44" s="47">
        <v>10</v>
      </c>
      <c r="BG44" s="53">
        <f>SUM('[1]ПОНТОННЫЙ Янв.'!BF43:BG43,'[2]ПОНТОННЫЙ Февр.'!BF43:BG43,'[3]ПОНТОННЫЙ Март'!BF43:BG43,'[4]ПОНТОННЫЙ  Апр.'!BF43:BG43,'[5]ПОНТОННЫЙ Май'!BF43:BG43,'[6]ПОНТОННЫЙ Июнь'!BF43:BG43,'[7]ПОНТОННЫЙ  Июль'!BF43:BG43,'[8]ПОНТОННЫЙ  Авг.'!BF43:BG43,'[9]ПОНТОННЫЙ  Сент.'!BF43:BG43,'[10]ПОНТОННЫЙ  Окт.'!BF43:BG43,'[11]ПОНТОННЫЙ  Нояб.'!BF43:BG43,'[12]ПОНТОННЫЙ  Дек.'!BF43:BG43)</f>
        <v>20</v>
      </c>
      <c r="BH44" s="47"/>
      <c r="BI44" s="53">
        <f>SUM('[1]ПОНТОННЫЙ Янв.'!BH43:BI43,'[2]ПОНТОННЫЙ Февр.'!BH43:BI43,'[3]ПОНТОННЫЙ Март'!BH43:BI43,'[4]ПОНТОННЫЙ  Апр.'!BH43:BI43,'[5]ПОНТОННЫЙ Май'!BH43:BI43,'[6]ПОНТОННЫЙ Июнь'!BH43:BI43,'[7]ПОНТОННЫЙ  Июль'!BH43:BI43,'[8]ПОНТОННЫЙ  Авг.'!BH43:BI43,'[9]ПОНТОННЫЙ  Сент.'!BH43:BI43,'[10]ПОНТОННЫЙ  Окт.'!BH43:BI43,'[11]ПОНТОННЫЙ  Нояб.'!BH43:BI43,'[12]ПОНТОННЫЙ  Дек.'!BH43:BI43)</f>
        <v>3</v>
      </c>
      <c r="BJ44" s="47"/>
      <c r="BK44" s="53">
        <f>SUM('[1]ПОНТОННЫЙ Янв.'!BJ43:BK43,'[2]ПОНТОННЫЙ Февр.'!BJ43:BK43,'[3]ПОНТОННЫЙ Март'!BJ43:BK43,'[4]ПОНТОННЫЙ  Апр.'!BJ43:BK43,'[5]ПОНТОННЫЙ Май'!BJ43:BK43,'[6]ПОНТОННЫЙ Июнь'!BJ43:BK43,'[7]ПОНТОННЫЙ  Июль'!BJ43:BK43,'[8]ПОНТОННЫЙ  Авг.'!BJ43:BK43,'[9]ПОНТОННЫЙ  Сент.'!BJ43:BK43,'[10]ПОНТОННЫЙ  Окт.'!BJ43:BK43,'[11]ПОНТОННЫЙ  Нояб.'!BJ43:BK43,'[12]ПОНТОННЫЙ  Дек.'!BJ43:BK43)</f>
        <v>0</v>
      </c>
      <c r="BL44" s="47"/>
      <c r="BM44" s="53">
        <f>SUM('[1]ПОНТОННЫЙ Янв.'!BL43:BM43,'[2]ПОНТОННЫЙ Февр.'!BL43:BM43,'[3]ПОНТОННЫЙ Март'!BL43:BM43,'[4]ПОНТОННЫЙ  Апр.'!BL43:BM43,'[5]ПОНТОННЫЙ Май'!BL43:BM43,'[6]ПОНТОННЫЙ Июнь'!BL43:BM43,'[7]ПОНТОННЫЙ  Июль'!BL43:BM43,'[8]ПОНТОННЫЙ  Авг.'!BL43:BM43,'[9]ПОНТОННЫЙ  Сент.'!BL43:BM43,'[10]ПОНТОННЫЙ  Окт.'!BL43:BM43,'[11]ПОНТОННЫЙ  Нояб.'!BL43:BM43,'[12]ПОНТОННЫЙ  Дек.'!BL43:BM43)</f>
        <v>0</v>
      </c>
      <c r="BN44" s="47"/>
      <c r="BO44" s="53">
        <f>SUM('[1]ПОНТОННЫЙ Янв.'!BN43:BO43,'[2]ПОНТОННЫЙ Февр.'!BN43:BO43,'[3]ПОНТОННЫЙ Март'!BN43:BO43,'[4]ПОНТОННЫЙ  Апр.'!BN43:BO43,'[5]ПОНТОННЫЙ Май'!BN43:BO43,'[6]ПОНТОННЫЙ Июнь'!BN43:BO43,'[7]ПОНТОННЫЙ  Июль'!BN43:BO43,'[8]ПОНТОННЫЙ  Авг.'!BN43:BO43,'[9]ПОНТОННЫЙ  Сент.'!BN43:BO43,'[10]ПОНТОННЫЙ  Окт.'!BN43:BO43,'[11]ПОНТОННЫЙ  Нояб.'!BN43:BO43,'[12]ПОНТОННЫЙ  Дек.'!BN43:BO43)</f>
        <v>0</v>
      </c>
      <c r="BP44" s="47"/>
      <c r="BQ44" s="53">
        <f>SUM('[1]ПОНТОННЫЙ Янв.'!BP43:BQ43,'[2]ПОНТОННЫЙ Февр.'!BP43:BQ43,'[3]ПОНТОННЫЙ Март'!BP43:BQ43,'[4]ПОНТОННЫЙ  Апр.'!BP43:BQ43,'[5]ПОНТОННЫЙ Май'!BP43:BQ43,'[6]ПОНТОННЫЙ Июнь'!BP43:BQ43,'[7]ПОНТОННЫЙ  Июль'!BP43:BQ43,'[8]ПОНТОННЫЙ  Авг.'!BP43:BQ43,'[9]ПОНТОННЫЙ  Сент.'!BP43:BQ43,'[10]ПОНТОННЫЙ  Окт.'!BP43:BQ43,'[11]ПОНТОННЫЙ  Нояб.'!BP43:BQ43,'[12]ПОНТОННЫЙ  Дек.'!BP43:BQ43)</f>
        <v>0</v>
      </c>
      <c r="BR44" s="47"/>
      <c r="BS44" s="53">
        <f>SUM('[1]ПОНТОННЫЙ Янв.'!BR43:BS43,'[2]ПОНТОННЫЙ Февр.'!BR43:BS43,'[3]ПОНТОННЫЙ Март'!BR43:BS43,'[4]ПОНТОННЫЙ  Апр.'!BR43:BS43,'[5]ПОНТОННЫЙ Май'!BR43:BS43,'[6]ПОНТОННЫЙ Июнь'!BR43:BS43,'[7]ПОНТОННЫЙ  Июль'!BR43:BS43,'[8]ПОНТОННЫЙ  Авг.'!BR43:BS43,'[9]ПОНТОННЫЙ  Сент.'!BR43:BS43,'[10]ПОНТОННЫЙ  Окт.'!BR43:BS43,'[11]ПОНТОННЫЙ  Нояб.'!BR43:BS43,'[12]ПОНТОННЫЙ  Дек.'!BR43:BS43)</f>
        <v>10</v>
      </c>
      <c r="BT44" s="47"/>
      <c r="BU44" s="53">
        <f>SUM('[1]ПОНТОННЫЙ Янв.'!BT43:BU43,'[2]ПОНТОННЫЙ Февр.'!BT43:BU43,'[3]ПОНТОННЫЙ Март'!BT43:BU43,'[4]ПОНТОННЫЙ  Апр.'!BT43:BU43,'[5]ПОНТОННЫЙ Май'!BT43:BU43,'[6]ПОНТОННЫЙ Июнь'!BT43:BU43,'[7]ПОНТОННЫЙ  Июль'!BT43:BU43,'[8]ПОНТОННЫЙ  Авг.'!BT43:BU43,'[9]ПОНТОННЫЙ  Сент.'!BT43:BU43,'[10]ПОНТОННЫЙ  Окт.'!BT43:BU43,'[11]ПОНТОННЫЙ  Нояб.'!BT43:BU43,'[12]ПОНТОННЫЙ  Дек.'!BT43:BU43)</f>
        <v>0</v>
      </c>
      <c r="BV44" s="47"/>
      <c r="BW44" s="53">
        <f>SUM('[1]ПОНТОННЫЙ Янв.'!BV43:BW43,'[2]ПОНТОННЫЙ Февр.'!BV43:BW43,'[3]ПОНТОННЫЙ Март'!BV43:BW43,'[4]ПОНТОННЫЙ  Апр.'!BV43:BW43,'[5]ПОНТОННЫЙ Май'!BV43:BW43,'[6]ПОНТОННЫЙ Июнь'!BV43:BW43,'[7]ПОНТОННЫЙ  Июль'!BV43:BW43,'[8]ПОНТОННЫЙ  Авг.'!BV43:BW43,'[9]ПОНТОННЫЙ  Сент.'!BV43:BW43,'[10]ПОНТОННЫЙ  Окт.'!BV43:BW43,'[11]ПОНТОННЫЙ  Нояб.'!BV43:BW43,'[12]ПОНТОННЫЙ  Дек.'!BV43:BW43)</f>
        <v>0</v>
      </c>
      <c r="BX44" s="47">
        <v>10</v>
      </c>
      <c r="BY44" s="53">
        <f>SUM('[1]ПОНТОННЫЙ Янв.'!BX43:BY43,'[2]ПОНТОННЫЙ Февр.'!BX43:BY43,'[3]ПОНТОННЫЙ Март'!BX43:BY43,'[4]ПОНТОННЫЙ  Апр.'!BX43:BY43,'[5]ПОНТОННЫЙ Май'!BX43:BY43,'[6]ПОНТОННЫЙ Июнь'!BX43:BY43,'[7]ПОНТОННЫЙ  Июль'!BX43:BY43,'[8]ПОНТОННЫЙ  Авг.'!BX43:BY43,'[9]ПОНТОННЫЙ  Сент.'!BX43:BY43,'[10]ПОНТОННЫЙ  Окт.'!BX43:BY43,'[11]ПОНТОННЫЙ  Нояб.'!BX43:BY43,'[12]ПОНТОННЫЙ  Дек.'!BX43:BY43)</f>
        <v>11</v>
      </c>
      <c r="BZ44" s="47"/>
      <c r="CA44" s="53">
        <f>SUM('[1]ПОНТОННЫЙ Янв.'!BZ43:CA43,'[2]ПОНТОННЫЙ Февр.'!BZ43:CA43,'[3]ПОНТОННЫЙ Март'!BZ43:CA43,'[4]ПОНТОННЫЙ  Апр.'!BZ43:CA43,'[5]ПОНТОННЫЙ Май'!BZ43:CA43,'[6]ПОНТОННЫЙ Июнь'!BZ43:CA43,'[7]ПОНТОННЫЙ  Июль'!BZ43:CA43,'[8]ПОНТОННЫЙ  Авг.'!BZ43:CA43,'[9]ПОНТОННЫЙ  Сент.'!BZ43:CA43,'[10]ПОНТОННЫЙ  Окт.'!BZ43:CA43,'[11]ПОНТОННЫЙ  Нояб.'!BZ43:CA43,'[12]ПОНТОННЫЙ  Дек.'!BZ43:CA43)</f>
        <v>0</v>
      </c>
      <c r="CB44" s="47">
        <v>15</v>
      </c>
      <c r="CC44" s="53">
        <f>SUM('[1]ПОНТОННЫЙ Янв.'!CB43:CC43,'[2]ПОНТОННЫЙ Февр.'!CB43:CC43,'[3]ПОНТОННЫЙ Март'!CB43:CC43,'[4]ПОНТОННЫЙ  Апр.'!CB43:CC43,'[5]ПОНТОННЫЙ Май'!CB43:CC43,'[6]ПОНТОННЫЙ Июнь'!CB43:CC43,'[7]ПОНТОННЫЙ  Июль'!CB43:CC43,'[8]ПОНТОННЫЙ  Авг.'!CB43:CC43,'[9]ПОНТОННЫЙ  Сент.'!CB43:CC43,'[10]ПОНТОННЫЙ  Окт.'!CB43:CC43,'[11]ПОНТОННЫЙ  Нояб.'!CB43:CC43,'[12]ПОНТОННЫЙ  Дек.'!CB43:CC43)</f>
        <v>0</v>
      </c>
      <c r="CD44" s="47">
        <v>5</v>
      </c>
      <c r="CE44" s="53">
        <f>SUM('[1]ПОНТОННЫЙ Янв.'!CD43:CE43,'[2]ПОНТОННЫЙ Февр.'!CD43:CE43,'[3]ПОНТОННЫЙ Март'!CD43:CE43,'[4]ПОНТОННЫЙ  Апр.'!CD43:CE43,'[5]ПОНТОННЫЙ Май'!CD43:CE43,'[6]ПОНТОННЫЙ Июнь'!CD43:CE43,'[7]ПОНТОННЫЙ  Июль'!CD43:CE43,'[8]ПОНТОННЫЙ  Авг.'!CD43:CE43,'[9]ПОНТОННЫЙ  Сент.'!CD43:CE43,'[10]ПОНТОННЫЙ  Окт.'!CD43:CE43,'[11]ПОНТОННЫЙ  Нояб.'!CD43:CE43,'[12]ПОНТОННЫЙ  Дек.'!CD43:CE43)</f>
        <v>5</v>
      </c>
      <c r="CF44" s="47"/>
      <c r="CG44" s="53">
        <f>SUM('[1]ПОНТОННЫЙ Янв.'!CF43:CG43,'[2]ПОНТОННЫЙ Февр.'!CF43:CG43,'[3]ПОНТОННЫЙ Март'!CF43:CG43,'[4]ПОНТОННЫЙ  Апр.'!CF43:CG43,'[5]ПОНТОННЫЙ Май'!CF43:CG43,'[6]ПОНТОННЫЙ Июнь'!CF43:CG43,'[7]ПОНТОННЫЙ  Июль'!CF43:CG43,'[8]ПОНТОННЫЙ  Авг.'!CF43:CG43,'[9]ПОНТОННЫЙ  Сент.'!CF43:CG43,'[10]ПОНТОННЫЙ  Окт.'!CF43:CG43,'[11]ПОНТОННЫЙ  Нояб.'!CF43:CG43,'[12]ПОНТОННЫЙ  Дек.'!CF43:CG43)</f>
        <v>0</v>
      </c>
      <c r="CH44" s="47"/>
      <c r="CI44" s="53">
        <f>SUM('[1]ПОНТОННЫЙ Янв.'!CH43:CI43,'[2]ПОНТОННЫЙ Февр.'!CH43:CI43,'[3]ПОНТОННЫЙ Март'!CH43:CI43,'[4]ПОНТОННЫЙ  Апр.'!CH43:CI43,'[5]ПОНТОННЫЙ Май'!CH43:CI43,'[6]ПОНТОННЫЙ Июнь'!CH43:CI43,'[7]ПОНТОННЫЙ  Июль'!CH43:CI43,'[8]ПОНТОННЫЙ  Авг.'!CH43:CI43,'[9]ПОНТОННЫЙ  Сент.'!CH43:CI43,'[10]ПОНТОННЫЙ  Окт.'!CH43:CI43,'[11]ПОНТОННЫЙ  Нояб.'!CH43:CI43,'[12]ПОНТОННЫЙ  Дек.'!CH43:CI43)</f>
        <v>0</v>
      </c>
      <c r="CJ44" s="47"/>
      <c r="CK44" s="53">
        <f>SUM('[1]ПОНТОННЫЙ Янв.'!CJ43:CK43,'[2]ПОНТОННЫЙ Февр.'!CJ43:CK43,'[3]ПОНТОННЫЙ Март'!CJ43:CK43,'[4]ПОНТОННЫЙ  Апр.'!CJ43:CK43,'[5]ПОНТОННЫЙ Май'!CJ43:CK43,'[6]ПОНТОННЫЙ Июнь'!CJ43:CK43,'[7]ПОНТОННЫЙ  Июль'!CJ43:CK43,'[8]ПОНТОННЫЙ  Авг.'!CJ43:CK43,'[9]ПОНТОННЫЙ  Сент.'!CJ43:CK43,'[10]ПОНТОННЫЙ  Окт.'!CJ43:CK43,'[11]ПОНТОННЫЙ  Нояб.'!CJ43:CK43,'[12]ПОНТОННЫЙ  Дек.'!CJ43:CK43)</f>
        <v>0</v>
      </c>
      <c r="CL44" s="47"/>
      <c r="CM44" s="53">
        <f>SUM('[1]ПОНТОННЫЙ Янв.'!CL43:CM43,'[2]ПОНТОННЫЙ Февр.'!CL43:CM43,'[3]ПОНТОННЫЙ Март'!CL43:CM43,'[4]ПОНТОННЫЙ  Апр.'!CL43:CM43,'[5]ПОНТОННЫЙ Май'!CL43:CM43,'[6]ПОНТОННЫЙ Июнь'!CL43:CM43,'[7]ПОНТОННЫЙ  Июль'!CL43:CM43,'[8]ПОНТОННЫЙ  Авг.'!CL43:CM43,'[9]ПОНТОННЫЙ  Сент.'!CL43:CM43,'[10]ПОНТОННЫЙ  Окт.'!CL43:CM43,'[11]ПОНТОННЫЙ  Нояб.'!CL43:CM43,'[12]ПОНТОННЫЙ  Дек.'!CL43:CM43)</f>
        <v>0</v>
      </c>
      <c r="CN44" s="47"/>
      <c r="CO44" s="53">
        <f>SUM('[1]ПОНТОННЫЙ Янв.'!CN43:CO43,'[2]ПОНТОННЫЙ Февр.'!CN43:CO43,'[3]ПОНТОННЫЙ Март'!CN43:CO43,'[4]ПОНТОННЫЙ  Апр.'!CN43:CO43,'[5]ПОНТОННЫЙ Май'!CN43:CO43,'[6]ПОНТОННЫЙ Июнь'!CN43:CO43,'[7]ПОНТОННЫЙ  Июль'!CN43:CO43,'[8]ПОНТОННЫЙ  Авг.'!CN43:CO43,'[9]ПОНТОННЫЙ  Сент.'!CN43:CO43,'[10]ПОНТОННЫЙ  Окт.'!CN43:CO43,'[11]ПОНТОННЫЙ  Нояб.'!CN43:CO43,'[12]ПОНТОННЫЙ  Дек.'!CN43:CO43)</f>
        <v>4</v>
      </c>
      <c r="CQ44" s="93"/>
    </row>
    <row r="45" spans="1:95" ht="15.95" customHeight="1" x14ac:dyDescent="0.25">
      <c r="A45" s="198"/>
      <c r="B45" s="233" t="s">
        <v>30</v>
      </c>
      <c r="C45" s="22" t="s">
        <v>5</v>
      </c>
      <c r="D45" s="47"/>
      <c r="E45" s="53">
        <f>SUM('[1]ПОНТОННЫЙ Янв.'!D44:E44,'[2]ПОНТОННЫЙ Февр.'!D44:E44,'[3]ПОНТОННЫЙ Март'!D44:E44,'[4]ПОНТОННЫЙ  Апр.'!D44:E44,'[5]ПОНТОННЫЙ Май'!D44:E44,'[6]ПОНТОННЫЙ Июнь'!D44:E44,'[7]ПОНТОННЫЙ  Июль'!D44:E44,'[8]ПОНТОННЫЙ  Авг.'!D44:E44,'[9]ПОНТОННЫЙ  Сент.'!D44:E44,'[10]ПОНТОННЫЙ  Окт.'!D44:E44,'[11]ПОНТОННЫЙ  Нояб.'!D44:E44,'[12]ПОНТОННЫЙ  Дек.'!D44:E44)</f>
        <v>0</v>
      </c>
      <c r="F45" s="55">
        <f>85+12.45</f>
        <v>97.45</v>
      </c>
      <c r="G45" s="53">
        <f>SUM('[1]ПОНТОННЫЙ Янв.'!F44:G44,'[2]ПОНТОННЫЙ Февр.'!F44:G44,'[3]ПОНТОННЫЙ Март'!F44:G44,'[4]ПОНТОННЫЙ  Апр.'!F44:G44,'[5]ПОНТОННЫЙ Май'!F44:G44,'[6]ПОНТОННЫЙ Июнь'!F44:G44,'[7]ПОНТОННЫЙ  Июль'!F44:G44,'[8]ПОНТОННЫЙ  Авг.'!F44:G44,'[9]ПОНТОННЫЙ  Сент.'!F44:G44,'[10]ПОНТОННЫЙ  Окт.'!F44:G44,'[11]ПОНТОННЫЙ  Нояб.'!F44:G44,'[12]ПОНТОННЫЙ  Дек.'!F44:G44)</f>
        <v>0</v>
      </c>
      <c r="H45" s="55">
        <v>96</v>
      </c>
      <c r="I45" s="53">
        <f>SUM('[1]ПОНТОННЫЙ Янв.'!H44:I44,'[2]ПОНТОННЫЙ Февр.'!H44:I44,'[3]ПОНТОННЫЙ Март'!H44:I44,'[4]ПОНТОННЫЙ  Апр.'!H44:I44,'[5]ПОНТОННЫЙ Май'!H44:I44,'[6]ПОНТОННЫЙ Июнь'!H44:I44,'[7]ПОНТОННЫЙ  Июль'!H44:I44,'[8]ПОНТОННЫЙ  Авг.'!H44:I44,'[9]ПОНТОННЫЙ  Сент.'!H44:I44,'[10]ПОНТОННЫЙ  Окт.'!H44:I44,'[11]ПОНТОННЫЙ  Нояб.'!H44:I44,'[12]ПОНТОННЫЙ  Дек.'!H44:I44)</f>
        <v>101.21300000000001</v>
      </c>
      <c r="J45" s="47"/>
      <c r="K45" s="53">
        <f>SUM('[1]ПОНТОННЫЙ Янв.'!J44:K44,'[2]ПОНТОННЫЙ Февр.'!J44:K44,'[3]ПОНТОННЫЙ Март'!J44:K44,'[4]ПОНТОННЫЙ  Апр.'!J44:K44,'[5]ПОНТОННЫЙ Май'!J44:K44,'[6]ПОНТОННЫЙ Июнь'!J44:K44,'[7]ПОНТОННЫЙ  Июль'!J44:K44,'[8]ПОНТОННЫЙ  Авг.'!J44:K44,'[9]ПОНТОННЫЙ  Сент.'!J44:K44,'[10]ПОНТОННЫЙ  Окт.'!J44:K44,'[11]ПОНТОННЫЙ  Нояб.'!J44:K44,'[12]ПОНТОННЫЙ  Дек.'!J44:K44)</f>
        <v>0</v>
      </c>
      <c r="L45" s="47"/>
      <c r="M45" s="53">
        <f>SUM('[1]ПОНТОННЫЙ Янв.'!L44:M44,'[2]ПОНТОННЫЙ Февр.'!L44:M44,'[3]ПОНТОННЫЙ Март'!L44:M44,'[4]ПОНТОННЫЙ  Апр.'!L44:M44,'[5]ПОНТОННЫЙ Май'!L44:M44,'[6]ПОНТОННЫЙ Июнь'!L44:M44,'[7]ПОНТОННЫЙ  Июль'!L44:M44,'[8]ПОНТОННЫЙ  Авг.'!L44:M44,'[9]ПОНТОННЫЙ  Сент.'!L44:M44,'[10]ПОНТОННЫЙ  Окт.'!L44:M44,'[11]ПОНТОННЫЙ  Нояб.'!L44:M44,'[12]ПОНТОННЫЙ  Дек.'!L44:M44)</f>
        <v>0</v>
      </c>
      <c r="N45" s="55">
        <v>16</v>
      </c>
      <c r="O45" s="53">
        <f>SUM('[1]ПОНТОННЫЙ Янв.'!N44:O44,'[2]ПОНТОННЫЙ Февр.'!N44:O44,'[3]ПОНТОННЫЙ Март'!N44:O44,'[4]ПОНТОННЫЙ  Апр.'!N44:O44,'[5]ПОНТОННЫЙ Май'!N44:O44,'[6]ПОНТОННЫЙ Июнь'!N44:O44,'[7]ПОНТОННЫЙ  Июль'!N44:O44,'[8]ПОНТОННЫЙ  Авг.'!N44:O44,'[9]ПОНТОННЫЙ  Сент.'!N44:O44,'[10]ПОНТОННЫЙ  Окт.'!N44:O44,'[11]ПОНТОННЫЙ  Нояб.'!N44:O44,'[12]ПОНТОННЫЙ  Дек.'!N44:O44)</f>
        <v>39.826000000000001</v>
      </c>
      <c r="P45" s="47"/>
      <c r="Q45" s="53">
        <f>SUM('[1]ПОНТОННЫЙ Янв.'!P44:Q44,'[2]ПОНТОННЫЙ Февр.'!P44:Q44,'[3]ПОНТОННЫЙ Март'!P44:Q44,'[4]ПОНТОННЫЙ  Апр.'!P44:Q44,'[5]ПОНТОННЫЙ Май'!P44:Q44,'[6]ПОНТОННЫЙ Июнь'!P44:Q44,'[7]ПОНТОННЫЙ  Июль'!P44:Q44,'[8]ПОНТОННЫЙ  Авг.'!P44:Q44,'[9]ПОНТОННЫЙ  Сент.'!P44:Q44,'[10]ПОНТОННЫЙ  Окт.'!P44:Q44,'[11]ПОНТОННЫЙ  Нояб.'!P44:Q44,'[12]ПОНТОННЫЙ  Дек.'!P44:Q44)</f>
        <v>0</v>
      </c>
      <c r="R45" s="47"/>
      <c r="S45" s="53">
        <f>SUM('[1]ПОНТОННЫЙ Янв.'!R44:S44,'[2]ПОНТОННЫЙ Февр.'!R44:S44,'[3]ПОНТОННЫЙ Март'!R44:S44,'[4]ПОНТОННЫЙ  Апр.'!R44:S44,'[5]ПОНТОННЫЙ Май'!R44:S44,'[6]ПОНТОННЫЙ Июнь'!R44:S44,'[7]ПОНТОННЫЙ  Июль'!R44:S44,'[8]ПОНТОННЫЙ  Авг.'!R44:S44,'[9]ПОНТОННЫЙ  Сент.'!R44:S44,'[10]ПОНТОННЫЙ  Окт.'!R44:S44,'[11]ПОНТОННЫЙ  Нояб.'!R44:S44,'[12]ПОНТОННЫЙ  Дек.'!R44:S44)</f>
        <v>2.7480000000000002</v>
      </c>
      <c r="T45" s="55">
        <v>30</v>
      </c>
      <c r="U45" s="53">
        <f>SUM('[1]ПОНТОННЫЙ Янв.'!T44:U44,'[2]ПОНТОННЫЙ Февр.'!T44:U44,'[3]ПОНТОННЫЙ Март'!T44:U44,'[4]ПОНТОННЫЙ  Апр.'!T44:U44,'[5]ПОНТОННЫЙ Май'!T44:U44,'[6]ПОНТОННЫЙ Июнь'!T44:U44,'[7]ПОНТОННЫЙ  Июль'!T44:U44,'[8]ПОНТОННЫЙ  Авг.'!T44:U44,'[9]ПОНТОННЫЙ  Сент.'!T44:U44,'[10]ПОНТОННЫЙ  Окт.'!T44:U44,'[11]ПОНТОННЫЙ  Нояб.'!T44:U44,'[12]ПОНТОННЫЙ  Дек.'!T44:U44)</f>
        <v>95.212000000000003</v>
      </c>
      <c r="V45" s="47"/>
      <c r="W45" s="53">
        <f>SUM('[1]ПОНТОННЫЙ Янв.'!V44:W44,'[2]ПОНТОННЫЙ Февр.'!V44:W44,'[3]ПОНТОННЫЙ Март'!V44:W44,'[4]ПОНТОННЫЙ  Апр.'!V44:W44,'[5]ПОНТОННЫЙ Май'!V44:W44,'[6]ПОНТОННЫЙ Июнь'!V44:W44,'[7]ПОНТОННЫЙ  Июль'!V44:W44,'[8]ПОНТОННЫЙ  Авг.'!V44:W44,'[9]ПОНТОННЫЙ  Сент.'!V44:W44,'[10]ПОНТОННЫЙ  Окт.'!V44:W44,'[11]ПОНТОННЫЙ  Нояб.'!V44:W44,'[12]ПОНТОННЫЙ  Дек.'!V44:W44)</f>
        <v>0</v>
      </c>
      <c r="X45" s="47"/>
      <c r="Y45" s="53">
        <f>SUM('[1]ПОНТОННЫЙ Янв.'!X44:Y44,'[2]ПОНТОННЫЙ Февр.'!X44:Y44,'[3]ПОНТОННЫЙ Март'!X44:Y44,'[4]ПОНТОННЫЙ  Апр.'!X44:Y44,'[5]ПОНТОННЫЙ Май'!X44:Y44,'[6]ПОНТОННЫЙ Июнь'!X44:Y44,'[7]ПОНТОННЫЙ  Июль'!X44:Y44,'[8]ПОНТОННЫЙ  Авг.'!X44:Y44,'[9]ПОНТОННЫЙ  Сент.'!X44:Y44,'[10]ПОНТОННЫЙ  Окт.'!X44:Y44,'[11]ПОНТОННЫЙ  Нояб.'!X44:Y44,'[12]ПОНТОННЫЙ  Дек.'!X44:Y44)</f>
        <v>0</v>
      </c>
      <c r="Z45" s="55">
        <v>85</v>
      </c>
      <c r="AA45" s="53">
        <f>SUM('[1]ПОНТОННЫЙ Янв.'!Z44:AA44,'[2]ПОНТОННЫЙ Февр.'!Z44:AA44,'[3]ПОНТОННЫЙ Март'!Z44:AA44,'[4]ПОНТОННЫЙ  Апр.'!Z44:AA44,'[5]ПОНТОННЫЙ Май'!Z44:AA44,'[6]ПОНТОННЫЙ Июнь'!Z44:AA44,'[7]ПОНТОННЫЙ  Июль'!Z44:AA44,'[8]ПОНТОННЫЙ  Авг.'!Z44:AA44,'[9]ПОНТОННЫЙ  Сент.'!Z44:AA44,'[10]ПОНТОННЫЙ  Окт.'!Z44:AA44,'[11]ПОНТОННЫЙ  Нояб.'!Z44:AA44,'[12]ПОНТОННЫЙ  Дек.'!Z44:AA44)</f>
        <v>0</v>
      </c>
      <c r="AB45" s="47"/>
      <c r="AC45" s="53">
        <f>SUM('[1]ПОНТОННЫЙ Янв.'!AB44:AC44,'[2]ПОНТОННЫЙ Февр.'!AB44:AC44,'[3]ПОНТОННЫЙ Март'!AB44:AC44,'[4]ПОНТОННЫЙ  Апр.'!AB44:AC44,'[5]ПОНТОННЫЙ Май'!AB44:AC44,'[6]ПОНТОННЫЙ Июнь'!AB44:AC44,'[7]ПОНТОННЫЙ  Июль'!AB44:AC44,'[8]ПОНТОННЫЙ  Авг.'!AB44:AC44,'[9]ПОНТОННЫЙ  Сент.'!AB44:AC44,'[10]ПОНТОННЫЙ  Окт.'!AB44:AC44,'[11]ПОНТОННЫЙ  Нояб.'!AB44:AC44,'[12]ПОНТОННЫЙ  Дек.'!AB44:AC44)</f>
        <v>0</v>
      </c>
      <c r="AD45" s="47"/>
      <c r="AE45" s="53">
        <f>SUM('[1]ПОНТОННЫЙ Янв.'!AD44:AE44,'[2]ПОНТОННЫЙ Февр.'!AD44:AE44,'[3]ПОНТОННЫЙ Март'!AD44:AE44,'[4]ПОНТОННЫЙ  Апр.'!AD44:AE44,'[5]ПОНТОННЫЙ Май'!AD44:AE44,'[6]ПОНТОННЫЙ Июнь'!AD44:AE44,'[7]ПОНТОННЫЙ  Июль'!AD44:AE44,'[8]ПОНТОННЫЙ  Авг.'!AD44:AE44,'[9]ПОНТОННЫЙ  Сент.'!AD44:AE44,'[10]ПОНТОННЫЙ  Окт.'!AD44:AE44,'[11]ПОНТОННЫЙ  Нояб.'!AD44:AE44,'[12]ПОНТОННЫЙ  Дек.'!AD44:AE44)</f>
        <v>4.6130000000000004</v>
      </c>
      <c r="AF45" s="47"/>
      <c r="AG45" s="53">
        <f>SUM('[1]ПОНТОННЫЙ Янв.'!AF44:AG44,'[2]ПОНТОННЫЙ Февр.'!AF44:AG44,'[3]ПОНТОННЫЙ Март'!AF44:AG44,'[4]ПОНТОННЫЙ  Апр.'!AF44:AG44,'[5]ПОНТОННЫЙ Май'!AF44:AG44,'[6]ПОНТОННЫЙ Июнь'!AF44:AG44,'[7]ПОНТОННЫЙ  Июль'!AF44:AG44,'[8]ПОНТОННЫЙ  Авг.'!AF44:AG44,'[9]ПОНТОННЫЙ  Сент.'!AF44:AG44,'[10]ПОНТОННЫЙ  Окт.'!AF44:AG44,'[11]ПОНТОННЫЙ  Нояб.'!AF44:AG44,'[12]ПОНТОННЫЙ  Дек.'!AF44:AG44)</f>
        <v>17.213000000000001</v>
      </c>
      <c r="AH45" s="47"/>
      <c r="AI45" s="53">
        <f>SUM('[1]ПОНТОННЫЙ Янв.'!AH44:AI44,'[2]ПОНТОННЫЙ Февр.'!AH44:AI44,'[3]ПОНТОННЫЙ Март'!AH44:AI44,'[4]ПОНТОННЫЙ  Апр.'!AH44:AI44,'[5]ПОНТОННЫЙ Май'!AH44:AI44,'[6]ПОНТОННЫЙ Июнь'!AH44:AI44,'[7]ПОНТОННЫЙ  Июль'!AH44:AI44,'[8]ПОНТОННЫЙ  Авг.'!AH44:AI44,'[9]ПОНТОННЫЙ  Сент.'!AH44:AI44,'[10]ПОНТОННЫЙ  Окт.'!AH44:AI44,'[11]ПОНТОННЫЙ  Нояб.'!AH44:AI44,'[12]ПОНТОННЫЙ  Дек.'!AH44:AI44)</f>
        <v>0</v>
      </c>
      <c r="AJ45" s="47"/>
      <c r="AK45" s="53">
        <f>SUM('[1]ПОНТОННЫЙ Янв.'!AJ44:AK44,'[2]ПОНТОННЫЙ Февр.'!AJ44:AK44,'[3]ПОНТОННЫЙ Март'!AJ44:AK44,'[4]ПОНТОННЫЙ  Апр.'!AJ44:AK44,'[5]ПОНТОННЫЙ Май'!AJ44:AK44,'[6]ПОНТОННЫЙ Июнь'!AJ44:AK44,'[7]ПОНТОННЫЙ  Июль'!AJ44:AK44,'[8]ПОНТОННЫЙ  Авг.'!AJ44:AK44,'[9]ПОНТОННЫЙ  Сент.'!AJ44:AK44,'[10]ПОНТОННЫЙ  Окт.'!AJ44:AK44,'[11]ПОНТОННЫЙ  Нояб.'!AJ44:AK44,'[12]ПОНТОННЫЙ  Дек.'!AJ44:AK44)</f>
        <v>0</v>
      </c>
      <c r="AL45" s="47"/>
      <c r="AM45" s="53">
        <f>SUM('[1]ПОНТОННЫЙ Янв.'!AL44:AM44,'[2]ПОНТОННЫЙ Февр.'!AL44:AM44,'[3]ПОНТОННЫЙ Март'!AL44:AM44,'[4]ПОНТОННЫЙ  Апр.'!AL44:AM44,'[5]ПОНТОННЫЙ Май'!AL44:AM44,'[6]ПОНТОННЫЙ Июнь'!AL44:AM44,'[7]ПОНТОННЫЙ  Июль'!AL44:AM44,'[8]ПОНТОННЫЙ  Авг.'!AL44:AM44,'[9]ПОНТОННЫЙ  Сент.'!AL44:AM44,'[10]ПОНТОННЫЙ  Окт.'!AL44:AM44,'[11]ПОНТОННЫЙ  Нояб.'!AL44:AM44,'[12]ПОНТОННЫЙ  Дек.'!AL44:AM44)</f>
        <v>0</v>
      </c>
      <c r="AN45" s="55">
        <v>56</v>
      </c>
      <c r="AO45" s="53">
        <f>SUM('[1]ПОНТОННЫЙ Янв.'!AN44:AO44,'[2]ПОНТОННЫЙ Февр.'!AN44:AO44,'[3]ПОНТОННЫЙ Март'!AN44:AO44,'[4]ПОНТОННЫЙ  Апр.'!AN44:AO44,'[5]ПОНТОННЫЙ Май'!AN44:AO44,'[6]ПОНТОННЫЙ Июнь'!AN44:AO44,'[7]ПОНТОННЫЙ  Июль'!AN44:AO44,'[8]ПОНТОННЫЙ  Авг.'!AN44:AO44,'[9]ПОНТОННЫЙ  Сент.'!AN44:AO44,'[10]ПОНТОННЫЙ  Окт.'!AN44:AO44,'[11]ПОНТОННЫЙ  Нояб.'!AN44:AO44,'[12]ПОНТОННЫЙ  Дек.'!AN44:AO44)</f>
        <v>92.818999999999988</v>
      </c>
      <c r="AP45" s="47"/>
      <c r="AQ45" s="53">
        <f>SUM('[1]ПОНТОННЫЙ Янв.'!AP44:AQ44,'[2]ПОНТОННЫЙ Февр.'!AP44:AQ44,'[3]ПОНТОННЫЙ Март'!AP44:AQ44,'[4]ПОНТОННЫЙ  Апр.'!AP44:AQ44,'[5]ПОНТОННЫЙ Май'!AP44:AQ44,'[6]ПОНТОННЫЙ Июнь'!AP44:AQ44,'[7]ПОНТОННЫЙ  Июль'!AP44:AQ44,'[8]ПОНТОННЫЙ  Авг.'!AP44:AQ44,'[9]ПОНТОННЫЙ  Сент.'!AP44:AQ44,'[10]ПОНТОННЫЙ  Окт.'!AP44:AQ44,'[11]ПОНТОННЫЙ  Нояб.'!AP44:AQ44,'[12]ПОНТОННЫЙ  Дек.'!AP44:AQ44)</f>
        <v>0</v>
      </c>
      <c r="AR45" s="47"/>
      <c r="AS45" s="53">
        <f>SUM('[1]ПОНТОННЫЙ Янв.'!AR44:AS44,'[2]ПОНТОННЫЙ Февр.'!AR44:AS44,'[3]ПОНТОННЫЙ Март'!AR44:AS44,'[4]ПОНТОННЫЙ  Апр.'!AR44:AS44,'[5]ПОНТОННЫЙ Май'!AR44:AS44,'[6]ПОНТОННЫЙ Июнь'!AR44:AS44,'[7]ПОНТОННЫЙ  Июль'!AR44:AS44,'[8]ПОНТОННЫЙ  Авг.'!AR44:AS44,'[9]ПОНТОННЫЙ  Сент.'!AR44:AS44,'[10]ПОНТОННЫЙ  Окт.'!AR44:AS44,'[11]ПОНТОННЫЙ  Нояб.'!AR44:AS44,'[12]ПОНТОННЫЙ  Дек.'!AR44:AS44)</f>
        <v>0</v>
      </c>
      <c r="AT45" s="47"/>
      <c r="AU45" s="53">
        <f>SUM('[1]ПОНТОННЫЙ Янв.'!AT44:AU44,'[2]ПОНТОННЫЙ Февр.'!AT44:AU44,'[3]ПОНТОННЫЙ Март'!AT44:AU44,'[4]ПОНТОННЫЙ  Апр.'!AT44:AU44,'[5]ПОНТОННЫЙ Май'!AT44:AU44,'[6]ПОНТОННЫЙ Июнь'!AT44:AU44,'[7]ПОНТОННЫЙ  Июль'!AT44:AU44,'[8]ПОНТОННЫЙ  Авг.'!AT44:AU44,'[9]ПОНТОННЫЙ  Сент.'!AT44:AU44,'[10]ПОНТОННЫЙ  Окт.'!AT44:AU44,'[11]ПОНТОННЫЙ  Нояб.'!AT44:AU44,'[12]ПОНТОННЫЙ  Дек.'!AT44:AU44)</f>
        <v>0</v>
      </c>
      <c r="AV45" s="47"/>
      <c r="AW45" s="53">
        <f>SUM('[1]ПОНТОННЫЙ Янв.'!AV44:AW44,'[2]ПОНТОННЫЙ Февр.'!AV44:AW44,'[3]ПОНТОННЫЙ Март'!AV44:AW44,'[4]ПОНТОННЫЙ  Апр.'!AV44:AW44,'[5]ПОНТОННЫЙ Май'!AV44:AW44,'[6]ПОНТОННЫЙ Июнь'!AV44:AW44,'[7]ПОНТОННЫЙ  Июль'!AV44:AW44,'[8]ПОНТОННЫЙ  Авг.'!AV44:AW44,'[9]ПОНТОННЫЙ  Сент.'!AV44:AW44,'[10]ПОНТОННЫЙ  Окт.'!AV44:AW44,'[11]ПОНТОННЫЙ  Нояб.'!AV44:AW44,'[12]ПОНТОННЫЙ  Дек.'!AV44:AW44)</f>
        <v>0</v>
      </c>
      <c r="AX45" s="47"/>
      <c r="AY45" s="53">
        <f>SUM('[1]ПОНТОННЫЙ Янв.'!AX44:AY44,'[2]ПОНТОННЫЙ Февр.'!AX44:AY44,'[3]ПОНТОННЫЙ Март'!AX44:AY44,'[4]ПОНТОННЫЙ  Апр.'!AX44:AY44,'[5]ПОНТОННЫЙ Май'!AX44:AY44,'[6]ПОНТОННЫЙ Июнь'!AX44:AY44,'[7]ПОНТОННЫЙ  Июль'!AX44:AY44,'[8]ПОНТОННЫЙ  Авг.'!AX44:AY44,'[9]ПОНТОННЫЙ  Сент.'!AX44:AY44,'[10]ПОНТОННЫЙ  Окт.'!AX44:AY44,'[11]ПОНТОННЫЙ  Нояб.'!AX44:AY44,'[12]ПОНТОННЫЙ  Дек.'!AX44:AY44)</f>
        <v>0</v>
      </c>
      <c r="AZ45" s="47"/>
      <c r="BA45" s="53">
        <f>SUM('[1]ПОНТОННЫЙ Янв.'!AZ44:BA44,'[2]ПОНТОННЫЙ Февр.'!AZ44:BA44,'[3]ПОНТОННЫЙ Март'!AZ44:BA44,'[4]ПОНТОННЫЙ  Апр.'!AZ44:BA44,'[5]ПОНТОННЫЙ Май'!AZ44:BA44,'[6]ПОНТОННЫЙ Июнь'!AZ44:BA44,'[7]ПОНТОННЫЙ  Июль'!AZ44:BA44,'[8]ПОНТОННЫЙ  Авг.'!AZ44:BA44,'[9]ПОНТОННЫЙ  Сент.'!AZ44:BA44,'[10]ПОНТОННЫЙ  Окт.'!AZ44:BA44,'[11]ПОНТОННЫЙ  Нояб.'!AZ44:BA44,'[12]ПОНТОННЫЙ  Дек.'!AZ44:BA44)</f>
        <v>43.183999999999997</v>
      </c>
      <c r="BB45" s="47"/>
      <c r="BC45" s="53">
        <f>SUM('[1]ПОНТОННЫЙ Янв.'!BB44:BC44,'[2]ПОНТОННЫЙ Февр.'!BB44:BC44,'[3]ПОНТОННЫЙ Март'!BB44:BC44,'[4]ПОНТОННЫЙ  Апр.'!BB44:BC44,'[5]ПОНТОННЫЙ Май'!BB44:BC44,'[6]ПОНТОННЫЙ Июнь'!BB44:BC44,'[7]ПОНТОННЫЙ  Июль'!BB44:BC44,'[8]ПОНТОННЫЙ  Авг.'!BB44:BC44,'[9]ПОНТОННЫЙ  Сент.'!BB44:BC44,'[10]ПОНТОННЫЙ  Окт.'!BB44:BC44,'[11]ПОНТОННЫЙ  Нояб.'!BB44:BC44,'[12]ПОНТОННЫЙ  Дек.'!BB44:BC44)</f>
        <v>0</v>
      </c>
      <c r="BD45" s="47"/>
      <c r="BE45" s="53">
        <f>SUM('[1]ПОНТОННЫЙ Янв.'!BD44:BE44,'[2]ПОНТОННЫЙ Февр.'!BD44:BE44,'[3]ПОНТОННЫЙ Март'!BD44:BE44,'[4]ПОНТОННЫЙ  Апр.'!BD44:BE44,'[5]ПОНТОННЫЙ Май'!BD44:BE44,'[6]ПОНТОННЫЙ Июнь'!BD44:BE44,'[7]ПОНТОННЫЙ  Июль'!BD44:BE44,'[8]ПОНТОННЫЙ  Авг.'!BD44:BE44,'[9]ПОНТОННЫЙ  Сент.'!BD44:BE44,'[10]ПОНТОННЫЙ  Окт.'!BD44:BE44,'[11]ПОНТОННЫЙ  Нояб.'!BD44:BE44,'[12]ПОНТОННЫЙ  Дек.'!BD44:BE44)</f>
        <v>0</v>
      </c>
      <c r="BF45" s="55">
        <v>41.5</v>
      </c>
      <c r="BG45" s="53">
        <f>SUM('[1]ПОНТОННЫЙ Янв.'!BF44:BG44,'[2]ПОНТОННЫЙ Февр.'!BF44:BG44,'[3]ПОНТОННЫЙ Март'!BF44:BG44,'[4]ПОНТОННЫЙ  Апр.'!BF44:BG44,'[5]ПОНТОННЫЙ Май'!BF44:BG44,'[6]ПОНТОННЫЙ Июнь'!BF44:BG44,'[7]ПОНТОННЫЙ  Июль'!BF44:BG44,'[8]ПОНТОННЫЙ  Авг.'!BF44:BG44,'[9]ПОНТОННЫЙ  Сент.'!BF44:BG44,'[10]ПОНТОННЫЙ  Окт.'!BF44:BG44,'[11]ПОНТОННЫЙ  Нояб.'!BF44:BG44,'[12]ПОНТОННЫЙ  Дек.'!BF44:BG44)</f>
        <v>55.134999999999998</v>
      </c>
      <c r="BH45" s="47"/>
      <c r="BI45" s="53">
        <f>SUM('[1]ПОНТОННЫЙ Янв.'!BH44:BI44,'[2]ПОНТОННЫЙ Февр.'!BH44:BI44,'[3]ПОНТОННЫЙ Март'!BH44:BI44,'[4]ПОНТОННЫЙ  Апр.'!BH44:BI44,'[5]ПОНТОННЫЙ Май'!BH44:BI44,'[6]ПОНТОННЫЙ Июнь'!BH44:BI44,'[7]ПОНТОННЫЙ  Июль'!BH44:BI44,'[8]ПОНТОННЫЙ  Авг.'!BH44:BI44,'[9]ПОНТОННЫЙ  Сент.'!BH44:BI44,'[10]ПОНТОННЫЙ  Окт.'!BH44:BI44,'[11]ПОНТОННЫЙ  Нояб.'!BH44:BI44,'[12]ПОНТОННЫЙ  Дек.'!BH44:BI44)</f>
        <v>1.29</v>
      </c>
      <c r="BJ45" s="47"/>
      <c r="BK45" s="53">
        <f>SUM('[1]ПОНТОННЫЙ Янв.'!BJ44:BK44,'[2]ПОНТОННЫЙ Февр.'!BJ44:BK44,'[3]ПОНТОННЫЙ Март'!BJ44:BK44,'[4]ПОНТОННЫЙ  Апр.'!BJ44:BK44,'[5]ПОНТОННЫЙ Май'!BJ44:BK44,'[6]ПОНТОННЫЙ Июнь'!BJ44:BK44,'[7]ПОНТОННЫЙ  Июль'!BJ44:BK44,'[8]ПОНТОННЫЙ  Авг.'!BJ44:BK44,'[9]ПОНТОННЫЙ  Сент.'!BJ44:BK44,'[10]ПОНТОННЫЙ  Окт.'!BJ44:BK44,'[11]ПОНТОННЫЙ  Нояб.'!BJ44:BK44,'[12]ПОНТОННЫЙ  Дек.'!BJ44:BK44)</f>
        <v>0</v>
      </c>
      <c r="BL45" s="47"/>
      <c r="BM45" s="53">
        <f>SUM('[1]ПОНТОННЫЙ Янв.'!BL44:BM44,'[2]ПОНТОННЫЙ Февр.'!BL44:BM44,'[3]ПОНТОННЫЙ Март'!BL44:BM44,'[4]ПОНТОННЫЙ  Апр.'!BL44:BM44,'[5]ПОНТОННЫЙ Май'!BL44:BM44,'[6]ПОНТОННЫЙ Июнь'!BL44:BM44,'[7]ПОНТОННЫЙ  Июль'!BL44:BM44,'[8]ПОНТОННЫЙ  Авг.'!BL44:BM44,'[9]ПОНТОННЫЙ  Сент.'!BL44:BM44,'[10]ПОНТОННЫЙ  Окт.'!BL44:BM44,'[11]ПОНТОННЫЙ  Нояб.'!BL44:BM44,'[12]ПОНТОННЫЙ  Дек.'!BL44:BM44)</f>
        <v>0</v>
      </c>
      <c r="BN45" s="47"/>
      <c r="BO45" s="53">
        <f>SUM('[1]ПОНТОННЫЙ Янв.'!BN44:BO44,'[2]ПОНТОННЫЙ Февр.'!BN44:BO44,'[3]ПОНТОННЫЙ Март'!BN44:BO44,'[4]ПОНТОННЫЙ  Апр.'!BN44:BO44,'[5]ПОНТОННЫЙ Май'!BN44:BO44,'[6]ПОНТОННЫЙ Июнь'!BN44:BO44,'[7]ПОНТОННЫЙ  Июль'!BN44:BO44,'[8]ПОНТОННЫЙ  Авг.'!BN44:BO44,'[9]ПОНТОННЫЙ  Сент.'!BN44:BO44,'[10]ПОНТОННЫЙ  Окт.'!BN44:BO44,'[11]ПОНТОННЫЙ  Нояб.'!BN44:BO44,'[12]ПОНТОННЫЙ  Дек.'!BN44:BO44)</f>
        <v>0</v>
      </c>
      <c r="BP45" s="47"/>
      <c r="BQ45" s="53">
        <f>SUM('[1]ПОНТОННЫЙ Янв.'!BP44:BQ44,'[2]ПОНТОННЫЙ Февр.'!BP44:BQ44,'[3]ПОНТОННЫЙ Март'!BP44:BQ44,'[4]ПОНТОННЫЙ  Апр.'!BP44:BQ44,'[5]ПОНТОННЫЙ Май'!BP44:BQ44,'[6]ПОНТОННЫЙ Июнь'!BP44:BQ44,'[7]ПОНТОННЫЙ  Июль'!BP44:BQ44,'[8]ПОНТОННЫЙ  Авг.'!BP44:BQ44,'[9]ПОНТОННЫЙ  Сент.'!BP44:BQ44,'[10]ПОНТОННЫЙ  Окт.'!BP44:BQ44,'[11]ПОНТОННЫЙ  Нояб.'!BP44:BQ44,'[12]ПОНТОННЫЙ  Дек.'!BP44:BQ44)</f>
        <v>0</v>
      </c>
      <c r="BR45" s="55"/>
      <c r="BS45" s="53">
        <f>SUM('[1]ПОНТОННЫЙ Янв.'!BR44:BS44,'[2]ПОНТОННЫЙ Февр.'!BR44:BS44,'[3]ПОНТОННЫЙ Март'!BR44:BS44,'[4]ПОНТОННЫЙ  Апр.'!BR44:BS44,'[5]ПОНТОННЫЙ Май'!BR44:BS44,'[6]ПОНТОННЫЙ Июнь'!BR44:BS44,'[7]ПОНТОННЫЙ  Июль'!BR44:BS44,'[8]ПОНТОННЫЙ  Авг.'!BR44:BS44,'[9]ПОНТОННЫЙ  Сент.'!BR44:BS44,'[10]ПОНТОННЫЙ  Окт.'!BR44:BS44,'[11]ПОНТОННЫЙ  Нояб.'!BR44:BS44,'[12]ПОНТОННЫЙ  Дек.'!BR44:BS44)</f>
        <v>12.879</v>
      </c>
      <c r="BT45" s="47"/>
      <c r="BU45" s="53">
        <f>SUM('[1]ПОНТОННЫЙ Янв.'!BT44:BU44,'[2]ПОНТОННЫЙ Февр.'!BT44:BU44,'[3]ПОНТОННЫЙ Март'!BT44:BU44,'[4]ПОНТОННЫЙ  Апр.'!BT44:BU44,'[5]ПОНТОННЫЙ Май'!BT44:BU44,'[6]ПОНТОННЫЙ Июнь'!BT44:BU44,'[7]ПОНТОННЫЙ  Июль'!BT44:BU44,'[8]ПОНТОННЫЙ  Авг.'!BT44:BU44,'[9]ПОНТОННЫЙ  Сент.'!BT44:BU44,'[10]ПОНТОННЫЙ  Окт.'!BT44:BU44,'[11]ПОНТОННЫЙ  Нояб.'!BT44:BU44,'[12]ПОНТОННЫЙ  Дек.'!BT44:BU44)</f>
        <v>0</v>
      </c>
      <c r="BV45" s="55"/>
      <c r="BW45" s="53">
        <f>SUM('[1]ПОНТОННЫЙ Янв.'!BV44:BW44,'[2]ПОНТОННЫЙ Февр.'!BV44:BW44,'[3]ПОНТОННЫЙ Март'!BV44:BW44,'[4]ПОНТОННЫЙ  Апр.'!BV44:BW44,'[5]ПОНТОННЫЙ Май'!BV44:BW44,'[6]ПОНТОННЫЙ Июнь'!BV44:BW44,'[7]ПОНТОННЫЙ  Июль'!BV44:BW44,'[8]ПОНТОННЫЙ  Авг.'!BV44:BW44,'[9]ПОНТОННЫЙ  Сент.'!BV44:BW44,'[10]ПОНТОННЫЙ  Окт.'!BV44:BW44,'[11]ПОНТОННЫЙ  Нояб.'!BV44:BW44,'[12]ПОНТОННЫЙ  Дек.'!BV44:BW44)</f>
        <v>0</v>
      </c>
      <c r="BX45" s="55">
        <v>180</v>
      </c>
      <c r="BY45" s="53">
        <f>SUM('[1]ПОНТОННЫЙ Янв.'!BX44:BY44,'[2]ПОНТОННЫЙ Февр.'!BX44:BY44,'[3]ПОНТОННЫЙ Март'!BX44:BY44,'[4]ПОНТОННЫЙ  Апр.'!BX44:BY44,'[5]ПОНТОННЫЙ Май'!BX44:BY44,'[6]ПОНТОННЫЙ Июнь'!BX44:BY44,'[7]ПОНТОННЫЙ  Июль'!BX44:BY44,'[8]ПОНТОННЫЙ  Авг.'!BX44:BY44,'[9]ПОНТОННЫЙ  Сент.'!BX44:BY44,'[10]ПОНТОННЫЙ  Окт.'!BX44:BY44,'[11]ПОНТОННЫЙ  Нояб.'!BX44:BY44,'[12]ПОНТОННЫЙ  Дек.'!BX44:BY44)</f>
        <v>183.738</v>
      </c>
      <c r="BZ45" s="47"/>
      <c r="CA45" s="53">
        <f>SUM('[1]ПОНТОННЫЙ Янв.'!BZ44:CA44,'[2]ПОНТОННЫЙ Февр.'!BZ44:CA44,'[3]ПОНТОННЫЙ Март'!BZ44:CA44,'[4]ПОНТОННЫЙ  Апр.'!BZ44:CA44,'[5]ПОНТОННЫЙ Май'!BZ44:CA44,'[6]ПОНТОННЫЙ Июнь'!BZ44:CA44,'[7]ПОНТОННЫЙ  Июль'!BZ44:CA44,'[8]ПОНТОННЫЙ  Авг.'!BZ44:CA44,'[9]ПОНТОННЫЙ  Сент.'!BZ44:CA44,'[10]ПОНТОННЫЙ  Окт.'!BZ44:CA44,'[11]ПОНТОННЫЙ  Нояб.'!BZ44:CA44,'[12]ПОНТОННЫЙ  Дек.'!BZ44:CA44)</f>
        <v>0</v>
      </c>
      <c r="CB45" s="55">
        <v>255</v>
      </c>
      <c r="CC45" s="53">
        <f>SUM('[1]ПОНТОННЫЙ Янв.'!CB44:CC44,'[2]ПОНТОННЫЙ Февр.'!CB44:CC44,'[3]ПОНТОННЫЙ Март'!CB44:CC44,'[4]ПОНТОННЫЙ  Апр.'!CB44:CC44,'[5]ПОНТОННЫЙ Май'!CB44:CC44,'[6]ПОНТОННЫЙ Июнь'!CB44:CC44,'[7]ПОНТОННЫЙ  Июль'!CB44:CC44,'[8]ПОНТОННЫЙ  Авг.'!CB44:CC44,'[9]ПОНТОННЫЙ  Сент.'!CB44:CC44,'[10]ПОНТОННЫЙ  Окт.'!CB44:CC44,'[11]ПОНТОННЫЙ  Нояб.'!CB44:CC44,'[12]ПОНТОННЫЙ  Дек.'!CB44:CC44)</f>
        <v>0</v>
      </c>
      <c r="CD45" s="55">
        <v>90</v>
      </c>
      <c r="CE45" s="53">
        <f>SUM('[1]ПОНТОННЫЙ Янв.'!CD44:CE44,'[2]ПОНТОННЫЙ Февр.'!CD44:CE44,'[3]ПОНТОННЫЙ Март'!CD44:CE44,'[4]ПОНТОННЫЙ  Апр.'!CD44:CE44,'[5]ПОНТОННЫЙ Май'!CD44:CE44,'[6]ПОНТОННЫЙ Июнь'!CD44:CE44,'[7]ПОНТОННЫЙ  Июль'!CD44:CE44,'[8]ПОНТОННЫЙ  Авг.'!CD44:CE44,'[9]ПОНТОННЫЙ  Сент.'!CD44:CE44,'[10]ПОНТОННЫЙ  Окт.'!CD44:CE44,'[11]ПОНТОННЫЙ  Нояб.'!CD44:CE44,'[12]ПОНТОННЫЙ  Дек.'!CD44:CE44)</f>
        <v>86.715000000000003</v>
      </c>
      <c r="CF45" s="47"/>
      <c r="CG45" s="53">
        <f>SUM('[1]ПОНТОННЫЙ Янв.'!CF44:CG44,'[2]ПОНТОННЫЙ Февр.'!CF44:CG44,'[3]ПОНТОННЫЙ Март'!CF44:CG44,'[4]ПОНТОННЫЙ  Апр.'!CF44:CG44,'[5]ПОНТОННЫЙ Май'!CF44:CG44,'[6]ПОНТОННЫЙ Июнь'!CF44:CG44,'[7]ПОНТОННЫЙ  Июль'!CF44:CG44,'[8]ПОНТОННЫЙ  Авг.'!CF44:CG44,'[9]ПОНТОННЫЙ  Сент.'!CF44:CG44,'[10]ПОНТОННЫЙ  Окт.'!CF44:CG44,'[11]ПОНТОННЫЙ  Нояб.'!CF44:CG44,'[12]ПОНТОННЫЙ  Дек.'!CF44:CG44)</f>
        <v>0</v>
      </c>
      <c r="CH45" s="47"/>
      <c r="CI45" s="53">
        <f>SUM('[1]ПОНТОННЫЙ Янв.'!CH44:CI44,'[2]ПОНТОННЫЙ Февр.'!CH44:CI44,'[3]ПОНТОННЫЙ Март'!CH44:CI44,'[4]ПОНТОННЫЙ  Апр.'!CH44:CI44,'[5]ПОНТОННЫЙ Май'!CH44:CI44,'[6]ПОНТОННЫЙ Июнь'!CH44:CI44,'[7]ПОНТОННЫЙ  Июль'!CH44:CI44,'[8]ПОНТОННЫЙ  Авг.'!CH44:CI44,'[9]ПОНТОННЫЙ  Сент.'!CH44:CI44,'[10]ПОНТОННЫЙ  Окт.'!CH44:CI44,'[11]ПОНТОННЫЙ  Нояб.'!CH44:CI44,'[12]ПОНТОННЫЙ  Дек.'!CH44:CI44)</f>
        <v>0</v>
      </c>
      <c r="CJ45" s="47"/>
      <c r="CK45" s="53">
        <f>SUM('[1]ПОНТОННЫЙ Янв.'!CJ44:CK44,'[2]ПОНТОННЫЙ Февр.'!CJ44:CK44,'[3]ПОНТОННЫЙ Март'!CJ44:CK44,'[4]ПОНТОННЫЙ  Апр.'!CJ44:CK44,'[5]ПОНТОННЫЙ Май'!CJ44:CK44,'[6]ПОНТОННЫЙ Июнь'!CJ44:CK44,'[7]ПОНТОННЫЙ  Июль'!CJ44:CK44,'[8]ПОНТОННЫЙ  Авг.'!CJ44:CK44,'[9]ПОНТОННЫЙ  Сент.'!CJ44:CK44,'[10]ПОНТОННЫЙ  Окт.'!CJ44:CK44,'[11]ПОНТОННЫЙ  Нояб.'!CJ44:CK44,'[12]ПОНТОННЫЙ  Дек.'!CJ44:CK44)</f>
        <v>0</v>
      </c>
      <c r="CL45" s="47"/>
      <c r="CM45" s="53">
        <f>SUM('[1]ПОНТОННЫЙ Янв.'!CL44:CM44,'[2]ПОНТОННЫЙ Февр.'!CL44:CM44,'[3]ПОНТОННЫЙ Март'!CL44:CM44,'[4]ПОНТОННЫЙ  Апр.'!CL44:CM44,'[5]ПОНТОННЫЙ Май'!CL44:CM44,'[6]ПОНТОННЫЙ Июнь'!CL44:CM44,'[7]ПОНТОННЫЙ  Июль'!CL44:CM44,'[8]ПОНТОННЫЙ  Авг.'!CL44:CM44,'[9]ПОНТОННЫЙ  Сент.'!CL44:CM44,'[10]ПОНТОННЫЙ  Окт.'!CL44:CM44,'[11]ПОНТОННЫЙ  Нояб.'!CL44:CM44,'[12]ПОНТОННЫЙ  Дек.'!CL44:CM44)</f>
        <v>0</v>
      </c>
      <c r="CN45" s="47"/>
      <c r="CO45" s="53">
        <f>SUM('[1]ПОНТОННЫЙ Янв.'!CN44:CO44,'[2]ПОНТОННЫЙ Февр.'!CN44:CO44,'[3]ПОНТОННЫЙ Март'!CN44:CO44,'[4]ПОНТОННЫЙ  Апр.'!CN44:CO44,'[5]ПОНТОННЫЙ Май'!CN44:CO44,'[6]ПОНТОННЫЙ Июнь'!CN44:CO44,'[7]ПОНТОННЫЙ  Июль'!CN44:CO44,'[8]ПОНТОННЫЙ  Авг.'!CN44:CO44,'[9]ПОНТОННЫЙ  Сент.'!CN44:CO44,'[10]ПОНТОННЫЙ  Окт.'!CN44:CO44,'[11]ПОНТОННЫЙ  Нояб.'!CN44:CO44,'[12]ПОНТОННЫЙ  Дек.'!CN44:CO44)</f>
        <v>3.6059999999999999</v>
      </c>
      <c r="CQ45" s="93"/>
    </row>
    <row r="46" spans="1:95" ht="15.95" customHeight="1" x14ac:dyDescent="0.25">
      <c r="A46" s="198">
        <v>20</v>
      </c>
      <c r="B46" s="233" t="s">
        <v>63</v>
      </c>
      <c r="C46" s="22" t="s">
        <v>10</v>
      </c>
      <c r="D46" s="47"/>
      <c r="E46" s="53">
        <f>SUM('[1]ПОНТОННЫЙ Янв.'!D45:E45,'[2]ПОНТОННЫЙ Февр.'!D45:E45,'[3]ПОНТОННЫЙ Март'!D45:E45,'[4]ПОНТОННЫЙ  Апр.'!D45:E45,'[5]ПОНТОННЫЙ Май'!D45:E45,'[6]ПОНТОННЫЙ Июнь'!D45:E45,'[7]ПОНТОННЫЙ  Июль'!D45:E45,'[8]ПОНТОННЫЙ  Авг.'!D45:E45,'[9]ПОНТОННЫЙ  Сент.'!D45:E45,'[10]ПОНТОННЫЙ  Окт.'!D45:E45,'[11]ПОНТОННЫЙ  Нояб.'!D45:E45,'[12]ПОНТОННЫЙ  Дек.'!D45:E45)</f>
        <v>0</v>
      </c>
      <c r="F46" s="47"/>
      <c r="G46" s="53">
        <f>SUM('[1]ПОНТОННЫЙ Янв.'!F45:G45,'[2]ПОНТОННЫЙ Февр.'!F45:G45,'[3]ПОНТОННЫЙ Март'!F45:G45,'[4]ПОНТОННЫЙ  Апр.'!F45:G45,'[5]ПОНТОННЫЙ Май'!F45:G45,'[6]ПОНТОННЫЙ Июнь'!F45:G45,'[7]ПОНТОННЫЙ  Июль'!F45:G45,'[8]ПОНТОННЫЙ  Авг.'!F45:G45,'[9]ПОНТОННЫЙ  Сент.'!F45:G45,'[10]ПОНТОННЫЙ  Окт.'!F45:G45,'[11]ПОНТОННЫЙ  Нояб.'!F45:G45,'[12]ПОНТОННЫЙ  Дек.'!F45:G45)</f>
        <v>0</v>
      </c>
      <c r="H46" s="47"/>
      <c r="I46" s="53">
        <f>SUM('[1]ПОНТОННЫЙ Янв.'!H45:I45,'[2]ПОНТОННЫЙ Февр.'!H45:I45,'[3]ПОНТОННЫЙ Март'!H45:I45,'[4]ПОНТОННЫЙ  Апр.'!H45:I45,'[5]ПОНТОННЫЙ Май'!H45:I45,'[6]ПОНТОННЫЙ Июнь'!H45:I45,'[7]ПОНТОННЫЙ  Июль'!H45:I45,'[8]ПОНТОННЫЙ  Авг.'!H45:I45,'[9]ПОНТОННЫЙ  Сент.'!H45:I45,'[10]ПОНТОННЫЙ  Окт.'!H45:I45,'[11]ПОНТОННЫЙ  Нояб.'!H45:I45,'[12]ПОНТОННЫЙ  Дек.'!H45:I45)</f>
        <v>0</v>
      </c>
      <c r="J46" s="47"/>
      <c r="K46" s="53">
        <f>SUM('[1]ПОНТОННЫЙ Янв.'!J45:K45,'[2]ПОНТОННЫЙ Февр.'!J45:K45,'[3]ПОНТОННЫЙ Март'!J45:K45,'[4]ПОНТОННЫЙ  Апр.'!J45:K45,'[5]ПОНТОННЫЙ Май'!J45:K45,'[6]ПОНТОННЫЙ Июнь'!J45:K45,'[7]ПОНТОННЫЙ  Июль'!J45:K45,'[8]ПОНТОННЫЙ  Авг.'!J45:K45,'[9]ПОНТОННЫЙ  Сент.'!J45:K45,'[10]ПОНТОННЫЙ  Окт.'!J45:K45,'[11]ПОНТОННЫЙ  Нояб.'!J45:K45,'[12]ПОНТОННЫЙ  Дек.'!J45:K45)</f>
        <v>0</v>
      </c>
      <c r="L46" s="47"/>
      <c r="M46" s="53">
        <f>SUM('[1]ПОНТОННЫЙ Янв.'!L45:M45,'[2]ПОНТОННЫЙ Февр.'!L45:M45,'[3]ПОНТОННЫЙ Март'!L45:M45,'[4]ПОНТОННЫЙ  Апр.'!L45:M45,'[5]ПОНТОННЫЙ Май'!L45:M45,'[6]ПОНТОННЫЙ Июнь'!L45:M45,'[7]ПОНТОННЫЙ  Июль'!L45:M45,'[8]ПОНТОННЫЙ  Авг.'!L45:M45,'[9]ПОНТОННЫЙ  Сент.'!L45:M45,'[10]ПОНТОННЫЙ  Окт.'!L45:M45,'[11]ПОНТОННЫЙ  Нояб.'!L45:M45,'[12]ПОНТОННЫЙ  Дек.'!L45:M45)</f>
        <v>0</v>
      </c>
      <c r="N46" s="47"/>
      <c r="O46" s="53">
        <f>SUM('[1]ПОНТОННЫЙ Янв.'!N45:O45,'[2]ПОНТОННЫЙ Февр.'!N45:O45,'[3]ПОНТОННЫЙ Март'!N45:O45,'[4]ПОНТОННЫЙ  Апр.'!N45:O45,'[5]ПОНТОННЫЙ Май'!N45:O45,'[6]ПОНТОННЫЙ Июнь'!N45:O45,'[7]ПОНТОННЫЙ  Июль'!N45:O45,'[8]ПОНТОННЫЙ  Авг.'!N45:O45,'[9]ПОНТОННЫЙ  Сент.'!N45:O45,'[10]ПОНТОННЫЙ  Окт.'!N45:O45,'[11]ПОНТОННЫЙ  Нояб.'!N45:O45,'[12]ПОНТОННЫЙ  Дек.'!N45:O45)</f>
        <v>0</v>
      </c>
      <c r="P46" s="47"/>
      <c r="Q46" s="53">
        <f>SUM('[1]ПОНТОННЫЙ Янв.'!P45:Q45,'[2]ПОНТОННЫЙ Февр.'!P45:Q45,'[3]ПОНТОННЫЙ Март'!P45:Q45,'[4]ПОНТОННЫЙ  Апр.'!P45:Q45,'[5]ПОНТОННЫЙ Май'!P45:Q45,'[6]ПОНТОННЫЙ Июнь'!P45:Q45,'[7]ПОНТОННЫЙ  Июль'!P45:Q45,'[8]ПОНТОННЫЙ  Авг.'!P45:Q45,'[9]ПОНТОННЫЙ  Сент.'!P45:Q45,'[10]ПОНТОННЫЙ  Окт.'!P45:Q45,'[11]ПОНТОННЫЙ  Нояб.'!P45:Q45,'[12]ПОНТОННЫЙ  Дек.'!P45:Q45)</f>
        <v>0</v>
      </c>
      <c r="R46" s="47"/>
      <c r="S46" s="53">
        <f>SUM('[1]ПОНТОННЫЙ Янв.'!R45:S45,'[2]ПОНТОННЫЙ Февр.'!R45:S45,'[3]ПОНТОННЫЙ Март'!R45:S45,'[4]ПОНТОННЫЙ  Апр.'!R45:S45,'[5]ПОНТОННЫЙ Май'!R45:S45,'[6]ПОНТОННЫЙ Июнь'!R45:S45,'[7]ПОНТОННЫЙ  Июль'!R45:S45,'[8]ПОНТОННЫЙ  Авг.'!R45:S45,'[9]ПОНТОННЫЙ  Сент.'!R45:S45,'[10]ПОНТОННЫЙ  Окт.'!R45:S45,'[11]ПОНТОННЫЙ  Нояб.'!R45:S45,'[12]ПОНТОННЫЙ  Дек.'!R45:S45)</f>
        <v>0</v>
      </c>
      <c r="T46" s="47"/>
      <c r="U46" s="53">
        <f>SUM('[1]ПОНТОННЫЙ Янв.'!T45:U45,'[2]ПОНТОННЫЙ Февр.'!T45:U45,'[3]ПОНТОННЫЙ Март'!T45:U45,'[4]ПОНТОННЫЙ  Апр.'!T45:U45,'[5]ПОНТОННЫЙ Май'!T45:U45,'[6]ПОНТОННЫЙ Июнь'!T45:U45,'[7]ПОНТОННЫЙ  Июль'!T45:U45,'[8]ПОНТОННЫЙ  Авг.'!T45:U45,'[9]ПОНТОННЫЙ  Сент.'!T45:U45,'[10]ПОНТОННЫЙ  Окт.'!T45:U45,'[11]ПОНТОННЫЙ  Нояб.'!T45:U45,'[12]ПОНТОННЫЙ  Дек.'!T45:U45)</f>
        <v>0</v>
      </c>
      <c r="V46" s="47"/>
      <c r="W46" s="53">
        <f>SUM('[1]ПОНТОННЫЙ Янв.'!V45:W45,'[2]ПОНТОННЫЙ Февр.'!V45:W45,'[3]ПОНТОННЫЙ Март'!V45:W45,'[4]ПОНТОННЫЙ  Апр.'!V45:W45,'[5]ПОНТОННЫЙ Май'!V45:W45,'[6]ПОНТОННЫЙ Июнь'!V45:W45,'[7]ПОНТОННЫЙ  Июль'!V45:W45,'[8]ПОНТОННЫЙ  Авг.'!V45:W45,'[9]ПОНТОННЫЙ  Сент.'!V45:W45,'[10]ПОНТОННЫЙ  Окт.'!V45:W45,'[11]ПОНТОННЫЙ  Нояб.'!V45:W45,'[12]ПОНТОННЫЙ  Дек.'!V45:W45)</f>
        <v>0</v>
      </c>
      <c r="X46" s="47"/>
      <c r="Y46" s="53">
        <f>SUM('[1]ПОНТОННЫЙ Янв.'!X45:Y45,'[2]ПОНТОННЫЙ Февр.'!X45:Y45,'[3]ПОНТОННЫЙ Март'!X45:Y45,'[4]ПОНТОННЫЙ  Апр.'!X45:Y45,'[5]ПОНТОННЫЙ Май'!X45:Y45,'[6]ПОНТОННЫЙ Июнь'!X45:Y45,'[7]ПОНТОННЫЙ  Июль'!X45:Y45,'[8]ПОНТОННЫЙ  Авг.'!X45:Y45,'[9]ПОНТОННЫЙ  Сент.'!X45:Y45,'[10]ПОНТОННЫЙ  Окт.'!X45:Y45,'[11]ПОНТОННЫЙ  Нояб.'!X45:Y45,'[12]ПОНТОННЫЙ  Дек.'!X45:Y45)</f>
        <v>0</v>
      </c>
      <c r="Z46" s="47"/>
      <c r="AA46" s="53">
        <f>SUM('[1]ПОНТОННЫЙ Янв.'!Z45:AA45,'[2]ПОНТОННЫЙ Февр.'!Z45:AA45,'[3]ПОНТОННЫЙ Март'!Z45:AA45,'[4]ПОНТОННЫЙ  Апр.'!Z45:AA45,'[5]ПОНТОННЫЙ Май'!Z45:AA45,'[6]ПОНТОННЫЙ Июнь'!Z45:AA45,'[7]ПОНТОННЫЙ  Июль'!Z45:AA45,'[8]ПОНТОННЫЙ  Авг.'!Z45:AA45,'[9]ПОНТОННЫЙ  Сент.'!Z45:AA45,'[10]ПОНТОННЫЙ  Окт.'!Z45:AA45,'[11]ПОНТОННЫЙ  Нояб.'!Z45:AA45,'[12]ПОНТОННЫЙ  Дек.'!Z45:AA45)</f>
        <v>0</v>
      </c>
      <c r="AB46" s="47"/>
      <c r="AC46" s="53">
        <f>SUM('[1]ПОНТОННЫЙ Янв.'!AB45:AC45,'[2]ПОНТОННЫЙ Февр.'!AB45:AC45,'[3]ПОНТОННЫЙ Март'!AB45:AC45,'[4]ПОНТОННЫЙ  Апр.'!AB45:AC45,'[5]ПОНТОННЫЙ Май'!AB45:AC45,'[6]ПОНТОННЫЙ Июнь'!AB45:AC45,'[7]ПОНТОННЫЙ  Июль'!AB45:AC45,'[8]ПОНТОННЫЙ  Авг.'!AB45:AC45,'[9]ПОНТОННЫЙ  Сент.'!AB45:AC45,'[10]ПОНТОННЫЙ  Окт.'!AB45:AC45,'[11]ПОНТОННЫЙ  Нояб.'!AB45:AC45,'[12]ПОНТОННЫЙ  Дек.'!AB45:AC45)</f>
        <v>0</v>
      </c>
      <c r="AD46" s="47"/>
      <c r="AE46" s="53">
        <f>SUM('[1]ПОНТОННЫЙ Янв.'!AD45:AE45,'[2]ПОНТОННЫЙ Февр.'!AD45:AE45,'[3]ПОНТОННЫЙ Март'!AD45:AE45,'[4]ПОНТОННЫЙ  Апр.'!AD45:AE45,'[5]ПОНТОННЫЙ Май'!AD45:AE45,'[6]ПОНТОННЫЙ Июнь'!AD45:AE45,'[7]ПОНТОННЫЙ  Июль'!AD45:AE45,'[8]ПОНТОННЫЙ  Авг.'!AD45:AE45,'[9]ПОНТОННЫЙ  Сент.'!AD45:AE45,'[10]ПОНТОННЫЙ  Окт.'!AD45:AE45,'[11]ПОНТОННЫЙ  Нояб.'!AD45:AE45,'[12]ПОНТОННЫЙ  Дек.'!AD45:AE45)</f>
        <v>0</v>
      </c>
      <c r="AF46" s="47"/>
      <c r="AG46" s="53">
        <f>SUM('[1]ПОНТОННЫЙ Янв.'!AF45:AG45,'[2]ПОНТОННЫЙ Февр.'!AF45:AG45,'[3]ПОНТОННЫЙ Март'!AF45:AG45,'[4]ПОНТОННЫЙ  Апр.'!AF45:AG45,'[5]ПОНТОННЫЙ Май'!AF45:AG45,'[6]ПОНТОННЫЙ Июнь'!AF45:AG45,'[7]ПОНТОННЫЙ  Июль'!AF45:AG45,'[8]ПОНТОННЫЙ  Авг.'!AF45:AG45,'[9]ПОНТОННЫЙ  Сент.'!AF45:AG45,'[10]ПОНТОННЫЙ  Окт.'!AF45:AG45,'[11]ПОНТОННЫЙ  Нояб.'!AF45:AG45,'[12]ПОНТОННЫЙ  Дек.'!AF45:AG45)</f>
        <v>0</v>
      </c>
      <c r="AH46" s="47"/>
      <c r="AI46" s="53">
        <f>SUM('[1]ПОНТОННЫЙ Янв.'!AH45:AI45,'[2]ПОНТОННЫЙ Февр.'!AH45:AI45,'[3]ПОНТОННЫЙ Март'!AH45:AI45,'[4]ПОНТОННЫЙ  Апр.'!AH45:AI45,'[5]ПОНТОННЫЙ Май'!AH45:AI45,'[6]ПОНТОННЫЙ Июнь'!AH45:AI45,'[7]ПОНТОННЫЙ  Июль'!AH45:AI45,'[8]ПОНТОННЫЙ  Авг.'!AH45:AI45,'[9]ПОНТОННЫЙ  Сент.'!AH45:AI45,'[10]ПОНТОННЫЙ  Окт.'!AH45:AI45,'[11]ПОНТОННЫЙ  Нояб.'!AH45:AI45,'[12]ПОНТОННЫЙ  Дек.'!AH45:AI45)</f>
        <v>0</v>
      </c>
      <c r="AJ46" s="47"/>
      <c r="AK46" s="53">
        <f>SUM('[1]ПОНТОННЫЙ Янв.'!AJ45:AK45,'[2]ПОНТОННЫЙ Февр.'!AJ45:AK45,'[3]ПОНТОННЫЙ Март'!AJ45:AK45,'[4]ПОНТОННЫЙ  Апр.'!AJ45:AK45,'[5]ПОНТОННЫЙ Май'!AJ45:AK45,'[6]ПОНТОННЫЙ Июнь'!AJ45:AK45,'[7]ПОНТОННЫЙ  Июль'!AJ45:AK45,'[8]ПОНТОННЫЙ  Авг.'!AJ45:AK45,'[9]ПОНТОННЫЙ  Сент.'!AJ45:AK45,'[10]ПОНТОННЫЙ  Окт.'!AJ45:AK45,'[11]ПОНТОННЫЙ  Нояб.'!AJ45:AK45,'[12]ПОНТОННЫЙ  Дек.'!AJ45:AK45)</f>
        <v>0</v>
      </c>
      <c r="AL46" s="47"/>
      <c r="AM46" s="53">
        <f>SUM('[1]ПОНТОННЫЙ Янв.'!AL45:AM45,'[2]ПОНТОННЫЙ Февр.'!AL45:AM45,'[3]ПОНТОННЫЙ Март'!AL45:AM45,'[4]ПОНТОННЫЙ  Апр.'!AL45:AM45,'[5]ПОНТОННЫЙ Май'!AL45:AM45,'[6]ПОНТОННЫЙ Июнь'!AL45:AM45,'[7]ПОНТОННЫЙ  Июль'!AL45:AM45,'[8]ПОНТОННЫЙ  Авг.'!AL45:AM45,'[9]ПОНТОННЫЙ  Сент.'!AL45:AM45,'[10]ПОНТОННЫЙ  Окт.'!AL45:AM45,'[11]ПОНТОННЫЙ  Нояб.'!AL45:AM45,'[12]ПОНТОННЫЙ  Дек.'!AL45:AM45)</f>
        <v>0</v>
      </c>
      <c r="AN46" s="47"/>
      <c r="AO46" s="53">
        <f>SUM('[1]ПОНТОННЫЙ Янв.'!AN45:AO45,'[2]ПОНТОННЫЙ Февр.'!AN45:AO45,'[3]ПОНТОННЫЙ Март'!AN45:AO45,'[4]ПОНТОННЫЙ  Апр.'!AN45:AO45,'[5]ПОНТОННЫЙ Май'!AN45:AO45,'[6]ПОНТОННЫЙ Июнь'!AN45:AO45,'[7]ПОНТОННЫЙ  Июль'!AN45:AO45,'[8]ПОНТОННЫЙ  Авг.'!AN45:AO45,'[9]ПОНТОННЫЙ  Сент.'!AN45:AO45,'[10]ПОНТОННЫЙ  Окт.'!AN45:AO45,'[11]ПОНТОННЫЙ  Нояб.'!AN45:AO45,'[12]ПОНТОННЫЙ  Дек.'!AN45:AO45)</f>
        <v>0</v>
      </c>
      <c r="AP46" s="47"/>
      <c r="AQ46" s="53">
        <f>SUM('[1]ПОНТОННЫЙ Янв.'!AP45:AQ45,'[2]ПОНТОННЫЙ Февр.'!AP45:AQ45,'[3]ПОНТОННЫЙ Март'!AP45:AQ45,'[4]ПОНТОННЫЙ  Апр.'!AP45:AQ45,'[5]ПОНТОННЫЙ Май'!AP45:AQ45,'[6]ПОНТОННЫЙ Июнь'!AP45:AQ45,'[7]ПОНТОННЫЙ  Июль'!AP45:AQ45,'[8]ПОНТОННЫЙ  Авг.'!AP45:AQ45,'[9]ПОНТОННЫЙ  Сент.'!AP45:AQ45,'[10]ПОНТОННЫЙ  Окт.'!AP45:AQ45,'[11]ПОНТОННЫЙ  Нояб.'!AP45:AQ45,'[12]ПОНТОННЫЙ  Дек.'!AP45:AQ45)</f>
        <v>0</v>
      </c>
      <c r="AR46" s="47"/>
      <c r="AS46" s="53">
        <f>SUM('[1]ПОНТОННЫЙ Янв.'!AR45:AS45,'[2]ПОНТОННЫЙ Февр.'!AR45:AS45,'[3]ПОНТОННЫЙ Март'!AR45:AS45,'[4]ПОНТОННЫЙ  Апр.'!AR45:AS45,'[5]ПОНТОННЫЙ Май'!AR45:AS45,'[6]ПОНТОННЫЙ Июнь'!AR45:AS45,'[7]ПОНТОННЫЙ  Июль'!AR45:AS45,'[8]ПОНТОННЫЙ  Авг.'!AR45:AS45,'[9]ПОНТОННЫЙ  Сент.'!AR45:AS45,'[10]ПОНТОННЫЙ  Окт.'!AR45:AS45,'[11]ПОНТОННЫЙ  Нояб.'!AR45:AS45,'[12]ПОНТОННЫЙ  Дек.'!AR45:AS45)</f>
        <v>0</v>
      </c>
      <c r="AT46" s="47"/>
      <c r="AU46" s="53">
        <f>SUM('[1]ПОНТОННЫЙ Янв.'!AT45:AU45,'[2]ПОНТОННЫЙ Февр.'!AT45:AU45,'[3]ПОНТОННЫЙ Март'!AT45:AU45,'[4]ПОНТОННЫЙ  Апр.'!AT45:AU45,'[5]ПОНТОННЫЙ Май'!AT45:AU45,'[6]ПОНТОННЫЙ Июнь'!AT45:AU45,'[7]ПОНТОННЫЙ  Июль'!AT45:AU45,'[8]ПОНТОННЫЙ  Авг.'!AT45:AU45,'[9]ПОНТОННЫЙ  Сент.'!AT45:AU45,'[10]ПОНТОННЫЙ  Окт.'!AT45:AU45,'[11]ПОНТОННЫЙ  Нояб.'!AT45:AU45,'[12]ПОНТОННЫЙ  Дек.'!AT45:AU45)</f>
        <v>0</v>
      </c>
      <c r="AV46" s="47"/>
      <c r="AW46" s="53">
        <f>SUM('[1]ПОНТОННЫЙ Янв.'!AV45:AW45,'[2]ПОНТОННЫЙ Февр.'!AV45:AW45,'[3]ПОНТОННЫЙ Март'!AV45:AW45,'[4]ПОНТОННЫЙ  Апр.'!AV45:AW45,'[5]ПОНТОННЫЙ Май'!AV45:AW45,'[6]ПОНТОННЫЙ Июнь'!AV45:AW45,'[7]ПОНТОННЫЙ  Июль'!AV45:AW45,'[8]ПОНТОННЫЙ  Авг.'!AV45:AW45,'[9]ПОНТОННЫЙ  Сент.'!AV45:AW45,'[10]ПОНТОННЫЙ  Окт.'!AV45:AW45,'[11]ПОНТОННЫЙ  Нояб.'!AV45:AW45,'[12]ПОНТОННЫЙ  Дек.'!AV45:AW45)</f>
        <v>0</v>
      </c>
      <c r="AX46" s="47"/>
      <c r="AY46" s="53">
        <f>SUM('[1]ПОНТОННЫЙ Янв.'!AX45:AY45,'[2]ПОНТОННЫЙ Февр.'!AX45:AY45,'[3]ПОНТОННЫЙ Март'!AX45:AY45,'[4]ПОНТОННЫЙ  Апр.'!AX45:AY45,'[5]ПОНТОННЫЙ Май'!AX45:AY45,'[6]ПОНТОННЫЙ Июнь'!AX45:AY45,'[7]ПОНТОННЫЙ  Июль'!AX45:AY45,'[8]ПОНТОННЫЙ  Авг.'!AX45:AY45,'[9]ПОНТОННЫЙ  Сент.'!AX45:AY45,'[10]ПОНТОННЫЙ  Окт.'!AX45:AY45,'[11]ПОНТОННЫЙ  Нояб.'!AX45:AY45,'[12]ПОНТОННЫЙ  Дек.'!AX45:AY45)</f>
        <v>0</v>
      </c>
      <c r="AZ46" s="47"/>
      <c r="BA46" s="53">
        <f>SUM('[1]ПОНТОННЫЙ Янв.'!AZ45:BA45,'[2]ПОНТОННЫЙ Февр.'!AZ45:BA45,'[3]ПОНТОННЫЙ Март'!AZ45:BA45,'[4]ПОНТОННЫЙ  Апр.'!AZ45:BA45,'[5]ПОНТОННЫЙ Май'!AZ45:BA45,'[6]ПОНТОННЫЙ Июнь'!AZ45:BA45,'[7]ПОНТОННЫЙ  Июль'!AZ45:BA45,'[8]ПОНТОННЫЙ  Авг.'!AZ45:BA45,'[9]ПОНТОННЫЙ  Сент.'!AZ45:BA45,'[10]ПОНТОННЫЙ  Окт.'!AZ45:BA45,'[11]ПОНТОННЫЙ  Нояб.'!AZ45:BA45,'[12]ПОНТОННЫЙ  Дек.'!AZ45:BA45)</f>
        <v>0</v>
      </c>
      <c r="BB46" s="47"/>
      <c r="BC46" s="53">
        <f>SUM('[1]ПОНТОННЫЙ Янв.'!BB45:BC45,'[2]ПОНТОННЫЙ Февр.'!BB45:BC45,'[3]ПОНТОННЫЙ Март'!BB45:BC45,'[4]ПОНТОННЫЙ  Апр.'!BB45:BC45,'[5]ПОНТОННЫЙ Май'!BB45:BC45,'[6]ПОНТОННЫЙ Июнь'!BB45:BC45,'[7]ПОНТОННЫЙ  Июль'!BB45:BC45,'[8]ПОНТОННЫЙ  Авг.'!BB45:BC45,'[9]ПОНТОННЫЙ  Сент.'!BB45:BC45,'[10]ПОНТОННЫЙ  Окт.'!BB45:BC45,'[11]ПОНТОННЫЙ  Нояб.'!BB45:BC45,'[12]ПОНТОННЫЙ  Дек.'!BB45:BC45)</f>
        <v>0</v>
      </c>
      <c r="BD46" s="47"/>
      <c r="BE46" s="53">
        <f>SUM('[1]ПОНТОННЫЙ Янв.'!BD45:BE45,'[2]ПОНТОННЫЙ Февр.'!BD45:BE45,'[3]ПОНТОННЫЙ Март'!BD45:BE45,'[4]ПОНТОННЫЙ  Апр.'!BD45:BE45,'[5]ПОНТОННЫЙ Май'!BD45:BE45,'[6]ПОНТОННЫЙ Июнь'!BD45:BE45,'[7]ПОНТОННЫЙ  Июль'!BD45:BE45,'[8]ПОНТОННЫЙ  Авг.'!BD45:BE45,'[9]ПОНТОННЫЙ  Сент.'!BD45:BE45,'[10]ПОНТОННЫЙ  Окт.'!BD45:BE45,'[11]ПОНТОННЫЙ  Нояб.'!BD45:BE45,'[12]ПОНТОННЫЙ  Дек.'!BD45:BE45)</f>
        <v>0</v>
      </c>
      <c r="BF46" s="47"/>
      <c r="BG46" s="53">
        <f>SUM('[1]ПОНТОННЫЙ Янв.'!BF45:BG45,'[2]ПОНТОННЫЙ Февр.'!BF45:BG45,'[3]ПОНТОННЫЙ Март'!BF45:BG45,'[4]ПОНТОННЫЙ  Апр.'!BF45:BG45,'[5]ПОНТОННЫЙ Май'!BF45:BG45,'[6]ПОНТОННЫЙ Июнь'!BF45:BG45,'[7]ПОНТОННЫЙ  Июль'!BF45:BG45,'[8]ПОНТОННЫЙ  Авг.'!BF45:BG45,'[9]ПОНТОННЫЙ  Сент.'!BF45:BG45,'[10]ПОНТОННЫЙ  Окт.'!BF45:BG45,'[11]ПОНТОННЫЙ  Нояб.'!BF45:BG45,'[12]ПОНТОННЫЙ  Дек.'!BF45:BG45)</f>
        <v>0</v>
      </c>
      <c r="BH46" s="47"/>
      <c r="BI46" s="53">
        <f>SUM('[1]ПОНТОННЫЙ Янв.'!BH45:BI45,'[2]ПОНТОННЫЙ Февр.'!BH45:BI45,'[3]ПОНТОННЫЙ Март'!BH45:BI45,'[4]ПОНТОННЫЙ  Апр.'!BH45:BI45,'[5]ПОНТОННЫЙ Май'!BH45:BI45,'[6]ПОНТОННЫЙ Июнь'!BH45:BI45,'[7]ПОНТОННЫЙ  Июль'!BH45:BI45,'[8]ПОНТОННЫЙ  Авг.'!BH45:BI45,'[9]ПОНТОННЫЙ  Сент.'!BH45:BI45,'[10]ПОНТОННЫЙ  Окт.'!BH45:BI45,'[11]ПОНТОННЫЙ  Нояб.'!BH45:BI45,'[12]ПОНТОННЫЙ  Дек.'!BH45:BI45)</f>
        <v>0</v>
      </c>
      <c r="BJ46" s="47"/>
      <c r="BK46" s="53">
        <f>SUM('[1]ПОНТОННЫЙ Янв.'!BJ45:BK45,'[2]ПОНТОННЫЙ Февр.'!BJ45:BK45,'[3]ПОНТОННЫЙ Март'!BJ45:BK45,'[4]ПОНТОННЫЙ  Апр.'!BJ45:BK45,'[5]ПОНТОННЫЙ Май'!BJ45:BK45,'[6]ПОНТОННЫЙ Июнь'!BJ45:BK45,'[7]ПОНТОННЫЙ  Июль'!BJ45:BK45,'[8]ПОНТОННЫЙ  Авг.'!BJ45:BK45,'[9]ПОНТОННЫЙ  Сент.'!BJ45:BK45,'[10]ПОНТОННЫЙ  Окт.'!BJ45:BK45,'[11]ПОНТОННЫЙ  Нояб.'!BJ45:BK45,'[12]ПОНТОННЫЙ  Дек.'!BJ45:BK45)</f>
        <v>0</v>
      </c>
      <c r="BL46" s="47"/>
      <c r="BM46" s="53">
        <f>SUM('[1]ПОНТОННЫЙ Янв.'!BL45:BM45,'[2]ПОНТОННЫЙ Февр.'!BL45:BM45,'[3]ПОНТОННЫЙ Март'!BL45:BM45,'[4]ПОНТОННЫЙ  Апр.'!BL45:BM45,'[5]ПОНТОННЫЙ Май'!BL45:BM45,'[6]ПОНТОННЫЙ Июнь'!BL45:BM45,'[7]ПОНТОННЫЙ  Июль'!BL45:BM45,'[8]ПОНТОННЫЙ  Авг.'!BL45:BM45,'[9]ПОНТОННЫЙ  Сент.'!BL45:BM45,'[10]ПОНТОННЫЙ  Окт.'!BL45:BM45,'[11]ПОНТОННЫЙ  Нояб.'!BL45:BM45,'[12]ПОНТОННЫЙ  Дек.'!BL45:BM45)</f>
        <v>0</v>
      </c>
      <c r="BN46" s="47"/>
      <c r="BO46" s="53">
        <f>SUM('[1]ПОНТОННЫЙ Янв.'!BN45:BO45,'[2]ПОНТОННЫЙ Февр.'!BN45:BO45,'[3]ПОНТОННЫЙ Март'!BN45:BO45,'[4]ПОНТОННЫЙ  Апр.'!BN45:BO45,'[5]ПОНТОННЫЙ Май'!BN45:BO45,'[6]ПОНТОННЫЙ Июнь'!BN45:BO45,'[7]ПОНТОННЫЙ  Июль'!BN45:BO45,'[8]ПОНТОННЫЙ  Авг.'!BN45:BO45,'[9]ПОНТОННЫЙ  Сент.'!BN45:BO45,'[10]ПОНТОННЫЙ  Окт.'!BN45:BO45,'[11]ПОНТОННЫЙ  Нояб.'!BN45:BO45,'[12]ПОНТОННЫЙ  Дек.'!BN45:BO45)</f>
        <v>0</v>
      </c>
      <c r="BP46" s="47"/>
      <c r="BQ46" s="53">
        <f>SUM('[1]ПОНТОННЫЙ Янв.'!BP45:BQ45,'[2]ПОНТОННЫЙ Февр.'!BP45:BQ45,'[3]ПОНТОННЫЙ Март'!BP45:BQ45,'[4]ПОНТОННЫЙ  Апр.'!BP45:BQ45,'[5]ПОНТОННЫЙ Май'!BP45:BQ45,'[6]ПОНТОННЫЙ Июнь'!BP45:BQ45,'[7]ПОНТОННЫЙ  Июль'!BP45:BQ45,'[8]ПОНТОННЫЙ  Авг.'!BP45:BQ45,'[9]ПОНТОННЫЙ  Сент.'!BP45:BQ45,'[10]ПОНТОННЫЙ  Окт.'!BP45:BQ45,'[11]ПОНТОННЫЙ  Нояб.'!BP45:BQ45,'[12]ПОНТОННЫЙ  Дек.'!BP45:BQ45)</f>
        <v>0</v>
      </c>
      <c r="BR46" s="47"/>
      <c r="BS46" s="53">
        <f>SUM('[1]ПОНТОННЫЙ Янв.'!BR45:BS45,'[2]ПОНТОННЫЙ Февр.'!BR45:BS45,'[3]ПОНТОННЫЙ Март'!BR45:BS45,'[4]ПОНТОННЫЙ  Апр.'!BR45:BS45,'[5]ПОНТОННЫЙ Май'!BR45:BS45,'[6]ПОНТОННЫЙ Июнь'!BR45:BS45,'[7]ПОНТОННЫЙ  Июль'!BR45:BS45,'[8]ПОНТОННЫЙ  Авг.'!BR45:BS45,'[9]ПОНТОННЫЙ  Сент.'!BR45:BS45,'[10]ПОНТОННЫЙ  Окт.'!BR45:BS45,'[11]ПОНТОННЫЙ  Нояб.'!BR45:BS45,'[12]ПОНТОННЫЙ  Дек.'!BR45:BS45)</f>
        <v>0</v>
      </c>
      <c r="BT46" s="47"/>
      <c r="BU46" s="53">
        <f>SUM('[1]ПОНТОННЫЙ Янв.'!BT45:BU45,'[2]ПОНТОННЫЙ Февр.'!BT45:BU45,'[3]ПОНТОННЫЙ Март'!BT45:BU45,'[4]ПОНТОННЫЙ  Апр.'!BT45:BU45,'[5]ПОНТОННЫЙ Май'!BT45:BU45,'[6]ПОНТОННЫЙ Июнь'!BT45:BU45,'[7]ПОНТОННЫЙ  Июль'!BT45:BU45,'[8]ПОНТОННЫЙ  Авг.'!BT45:BU45,'[9]ПОНТОННЫЙ  Сент.'!BT45:BU45,'[10]ПОНТОННЫЙ  Окт.'!BT45:BU45,'[11]ПОНТОННЫЙ  Нояб.'!BT45:BU45,'[12]ПОНТОННЫЙ  Дек.'!BT45:BU45)</f>
        <v>0</v>
      </c>
      <c r="BV46" s="47"/>
      <c r="BW46" s="53">
        <f>SUM('[1]ПОНТОННЫЙ Янв.'!BV45:BW45,'[2]ПОНТОННЫЙ Февр.'!BV45:BW45,'[3]ПОНТОННЫЙ Март'!BV45:BW45,'[4]ПОНТОННЫЙ  Апр.'!BV45:BW45,'[5]ПОНТОННЫЙ Май'!BV45:BW45,'[6]ПОНТОННЫЙ Июнь'!BV45:BW45,'[7]ПОНТОННЫЙ  Июль'!BV45:BW45,'[8]ПОНТОННЫЙ  Авг.'!BV45:BW45,'[9]ПОНТОННЫЙ  Сент.'!BV45:BW45,'[10]ПОНТОННЫЙ  Окт.'!BV45:BW45,'[11]ПОНТОННЫЙ  Нояб.'!BV45:BW45,'[12]ПОНТОННЫЙ  Дек.'!BV45:BW45)</f>
        <v>0</v>
      </c>
      <c r="BX46" s="47"/>
      <c r="BY46" s="53">
        <f>SUM('[1]ПОНТОННЫЙ Янв.'!BX45:BY45,'[2]ПОНТОННЫЙ Февр.'!BX45:BY45,'[3]ПОНТОННЫЙ Март'!BX45:BY45,'[4]ПОНТОННЫЙ  Апр.'!BX45:BY45,'[5]ПОНТОННЫЙ Май'!BX45:BY45,'[6]ПОНТОННЫЙ Июнь'!BX45:BY45,'[7]ПОНТОННЫЙ  Июль'!BX45:BY45,'[8]ПОНТОННЫЙ  Авг.'!BX45:BY45,'[9]ПОНТОННЫЙ  Сент.'!BX45:BY45,'[10]ПОНТОННЫЙ  Окт.'!BX45:BY45,'[11]ПОНТОННЫЙ  Нояб.'!BX45:BY45,'[12]ПОНТОННЫЙ  Дек.'!BX45:BY45)</f>
        <v>0</v>
      </c>
      <c r="BZ46" s="47"/>
      <c r="CA46" s="53">
        <f>SUM('[1]ПОНТОННЫЙ Янв.'!BZ45:CA45,'[2]ПОНТОННЫЙ Февр.'!BZ45:CA45,'[3]ПОНТОННЫЙ Март'!BZ45:CA45,'[4]ПОНТОННЫЙ  Апр.'!BZ45:CA45,'[5]ПОНТОННЫЙ Май'!BZ45:CA45,'[6]ПОНТОННЫЙ Июнь'!BZ45:CA45,'[7]ПОНТОННЫЙ  Июль'!BZ45:CA45,'[8]ПОНТОННЫЙ  Авг.'!BZ45:CA45,'[9]ПОНТОННЫЙ  Сент.'!BZ45:CA45,'[10]ПОНТОННЫЙ  Окт.'!BZ45:CA45,'[11]ПОНТОННЫЙ  Нояб.'!BZ45:CA45,'[12]ПОНТОННЫЙ  Дек.'!BZ45:CA45)</f>
        <v>0</v>
      </c>
      <c r="CB46" s="47"/>
      <c r="CC46" s="53">
        <f>SUM('[1]ПОНТОННЫЙ Янв.'!CB45:CC45,'[2]ПОНТОННЫЙ Февр.'!CB45:CC45,'[3]ПОНТОННЫЙ Март'!CB45:CC45,'[4]ПОНТОННЫЙ  Апр.'!CB45:CC45,'[5]ПОНТОННЫЙ Май'!CB45:CC45,'[6]ПОНТОННЫЙ Июнь'!CB45:CC45,'[7]ПОНТОННЫЙ  Июль'!CB45:CC45,'[8]ПОНТОННЫЙ  Авг.'!CB45:CC45,'[9]ПОНТОННЫЙ  Сент.'!CB45:CC45,'[10]ПОНТОННЫЙ  Окт.'!CB45:CC45,'[11]ПОНТОННЫЙ  Нояб.'!CB45:CC45,'[12]ПОНТОННЫЙ  Дек.'!CB45:CC45)</f>
        <v>0</v>
      </c>
      <c r="CD46" s="47"/>
      <c r="CE46" s="53">
        <f>SUM('[1]ПОНТОННЫЙ Янв.'!CD45:CE45,'[2]ПОНТОННЫЙ Февр.'!CD45:CE45,'[3]ПОНТОННЫЙ Март'!CD45:CE45,'[4]ПОНТОННЫЙ  Апр.'!CD45:CE45,'[5]ПОНТОННЫЙ Май'!CD45:CE45,'[6]ПОНТОННЫЙ Июнь'!CD45:CE45,'[7]ПОНТОННЫЙ  Июль'!CD45:CE45,'[8]ПОНТОННЫЙ  Авг.'!CD45:CE45,'[9]ПОНТОННЫЙ  Сент.'!CD45:CE45,'[10]ПОНТОННЫЙ  Окт.'!CD45:CE45,'[11]ПОНТОННЫЙ  Нояб.'!CD45:CE45,'[12]ПОНТОННЫЙ  Дек.'!CD45:CE45)</f>
        <v>0</v>
      </c>
      <c r="CF46" s="47"/>
      <c r="CG46" s="53">
        <f>SUM('[1]ПОНТОННЫЙ Янв.'!CF45:CG45,'[2]ПОНТОННЫЙ Февр.'!CF45:CG45,'[3]ПОНТОННЫЙ Март'!CF45:CG45,'[4]ПОНТОННЫЙ  Апр.'!CF45:CG45,'[5]ПОНТОННЫЙ Май'!CF45:CG45,'[6]ПОНТОННЫЙ Июнь'!CF45:CG45,'[7]ПОНТОННЫЙ  Июль'!CF45:CG45,'[8]ПОНТОННЫЙ  Авг.'!CF45:CG45,'[9]ПОНТОННЫЙ  Сент.'!CF45:CG45,'[10]ПОНТОННЫЙ  Окт.'!CF45:CG45,'[11]ПОНТОННЫЙ  Нояб.'!CF45:CG45,'[12]ПОНТОННЫЙ  Дек.'!CF45:CG45)</f>
        <v>0</v>
      </c>
      <c r="CH46" s="47"/>
      <c r="CI46" s="53">
        <f>SUM('[1]ПОНТОННЫЙ Янв.'!CH45:CI45,'[2]ПОНТОННЫЙ Февр.'!CH45:CI45,'[3]ПОНТОННЫЙ Март'!CH45:CI45,'[4]ПОНТОННЫЙ  Апр.'!CH45:CI45,'[5]ПОНТОННЫЙ Май'!CH45:CI45,'[6]ПОНТОННЫЙ Июнь'!CH45:CI45,'[7]ПОНТОННЫЙ  Июль'!CH45:CI45,'[8]ПОНТОННЫЙ  Авг.'!CH45:CI45,'[9]ПОНТОННЫЙ  Сент.'!CH45:CI45,'[10]ПОНТОННЫЙ  Окт.'!CH45:CI45,'[11]ПОНТОННЫЙ  Нояб.'!CH45:CI45,'[12]ПОНТОННЫЙ  Дек.'!CH45:CI45)</f>
        <v>0</v>
      </c>
      <c r="CJ46" s="47"/>
      <c r="CK46" s="53">
        <f>SUM('[1]ПОНТОННЫЙ Янв.'!CJ45:CK45,'[2]ПОНТОННЫЙ Февр.'!CJ45:CK45,'[3]ПОНТОННЫЙ Март'!CJ45:CK45,'[4]ПОНТОННЫЙ  Апр.'!CJ45:CK45,'[5]ПОНТОННЫЙ Май'!CJ45:CK45,'[6]ПОНТОННЫЙ Июнь'!CJ45:CK45,'[7]ПОНТОННЫЙ  Июль'!CJ45:CK45,'[8]ПОНТОННЫЙ  Авг.'!CJ45:CK45,'[9]ПОНТОННЫЙ  Сент.'!CJ45:CK45,'[10]ПОНТОННЫЙ  Окт.'!CJ45:CK45,'[11]ПОНТОННЫЙ  Нояб.'!CJ45:CK45,'[12]ПОНТОННЫЙ  Дек.'!CJ45:CK45)</f>
        <v>0</v>
      </c>
      <c r="CL46" s="47"/>
      <c r="CM46" s="53">
        <f>SUM('[1]ПОНТОННЫЙ Янв.'!CL45:CM45,'[2]ПОНТОННЫЙ Февр.'!CL45:CM45,'[3]ПОНТОННЫЙ Март'!CL45:CM45,'[4]ПОНТОННЫЙ  Апр.'!CL45:CM45,'[5]ПОНТОННЫЙ Май'!CL45:CM45,'[6]ПОНТОННЫЙ Июнь'!CL45:CM45,'[7]ПОНТОННЫЙ  Июль'!CL45:CM45,'[8]ПОНТОННЫЙ  Авг.'!CL45:CM45,'[9]ПОНТОННЫЙ  Сент.'!CL45:CM45,'[10]ПОНТОННЫЙ  Окт.'!CL45:CM45,'[11]ПОНТОННЫЙ  Нояб.'!CL45:CM45,'[12]ПОНТОННЫЙ  Дек.'!CL45:CM45)</f>
        <v>0</v>
      </c>
      <c r="CN46" s="47"/>
      <c r="CO46" s="53">
        <f>SUM('[1]ПОНТОННЫЙ Янв.'!CN45:CO45,'[2]ПОНТОННЫЙ Февр.'!CN45:CO45,'[3]ПОНТОННЫЙ Март'!CN45:CO45,'[4]ПОНТОННЫЙ  Апр.'!CN45:CO45,'[5]ПОНТОННЫЙ Май'!CN45:CO45,'[6]ПОНТОННЫЙ Июнь'!CN45:CO45,'[7]ПОНТОННЫЙ  Июль'!CN45:CO45,'[8]ПОНТОННЫЙ  Авг.'!CN45:CO45,'[9]ПОНТОННЫЙ  Сент.'!CN45:CO45,'[10]ПОНТОННЫЙ  Окт.'!CN45:CO45,'[11]ПОНТОННЫЙ  Нояб.'!CN45:CO45,'[12]ПОНТОННЫЙ  Дек.'!CN45:CO45)</f>
        <v>0</v>
      </c>
      <c r="CQ46" s="93"/>
    </row>
    <row r="47" spans="1:95" ht="15.95" customHeight="1" x14ac:dyDescent="0.25">
      <c r="A47" s="198"/>
      <c r="B47" s="233" t="s">
        <v>32</v>
      </c>
      <c r="C47" s="22" t="s">
        <v>5</v>
      </c>
      <c r="D47" s="47"/>
      <c r="E47" s="53">
        <f>SUM('[1]ПОНТОННЫЙ Янв.'!D46:E46,'[2]ПОНТОННЫЙ Февр.'!D46:E46,'[3]ПОНТОННЫЙ Март'!D46:E46,'[4]ПОНТОННЫЙ  Апр.'!D46:E46,'[5]ПОНТОННЫЙ Май'!D46:E46,'[6]ПОНТОННЫЙ Июнь'!D46:E46,'[7]ПОНТОННЫЙ  Июль'!D46:E46,'[8]ПОНТОННЫЙ  Авг.'!D46:E46,'[9]ПОНТОННЫЙ  Сент.'!D46:E46,'[10]ПОНТОННЫЙ  Окт.'!D46:E46,'[11]ПОНТОННЫЙ  Нояб.'!D46:E46,'[12]ПОНТОННЫЙ  Дек.'!D46:E46)</f>
        <v>0</v>
      </c>
      <c r="F47" s="47"/>
      <c r="G47" s="53">
        <f>SUM('[1]ПОНТОННЫЙ Янв.'!F46:G46,'[2]ПОНТОННЫЙ Февр.'!F46:G46,'[3]ПОНТОННЫЙ Март'!F46:G46,'[4]ПОНТОННЫЙ  Апр.'!F46:G46,'[5]ПОНТОННЫЙ Май'!F46:G46,'[6]ПОНТОННЫЙ Июнь'!F46:G46,'[7]ПОНТОННЫЙ  Июль'!F46:G46,'[8]ПОНТОННЫЙ  Авг.'!F46:G46,'[9]ПОНТОННЫЙ  Сент.'!F46:G46,'[10]ПОНТОННЫЙ  Окт.'!F46:G46,'[11]ПОНТОННЫЙ  Нояб.'!F46:G46,'[12]ПОНТОННЫЙ  Дек.'!F46:G46)</f>
        <v>0</v>
      </c>
      <c r="H47" s="47"/>
      <c r="I47" s="53">
        <f>SUM('[1]ПОНТОННЫЙ Янв.'!H46:I46,'[2]ПОНТОННЫЙ Февр.'!H46:I46,'[3]ПОНТОННЫЙ Март'!H46:I46,'[4]ПОНТОННЫЙ  Апр.'!H46:I46,'[5]ПОНТОННЫЙ Май'!H46:I46,'[6]ПОНТОННЫЙ Июнь'!H46:I46,'[7]ПОНТОННЫЙ  Июль'!H46:I46,'[8]ПОНТОННЫЙ  Авг.'!H46:I46,'[9]ПОНТОННЫЙ  Сент.'!H46:I46,'[10]ПОНТОННЫЙ  Окт.'!H46:I46,'[11]ПОНТОННЫЙ  Нояб.'!H46:I46,'[12]ПОНТОННЫЙ  Дек.'!H46:I46)</f>
        <v>0</v>
      </c>
      <c r="J47" s="47"/>
      <c r="K47" s="53">
        <f>SUM('[1]ПОНТОННЫЙ Янв.'!J46:K46,'[2]ПОНТОННЫЙ Февр.'!J46:K46,'[3]ПОНТОННЫЙ Март'!J46:K46,'[4]ПОНТОННЫЙ  Апр.'!J46:K46,'[5]ПОНТОННЫЙ Май'!J46:K46,'[6]ПОНТОННЫЙ Июнь'!J46:K46,'[7]ПОНТОННЫЙ  Июль'!J46:K46,'[8]ПОНТОННЫЙ  Авг.'!J46:K46,'[9]ПОНТОННЫЙ  Сент.'!J46:K46,'[10]ПОНТОННЫЙ  Окт.'!J46:K46,'[11]ПОНТОННЫЙ  Нояб.'!J46:K46,'[12]ПОНТОННЫЙ  Дек.'!J46:K46)</f>
        <v>0</v>
      </c>
      <c r="L47" s="47"/>
      <c r="M47" s="53">
        <f>SUM('[1]ПОНТОННЫЙ Янв.'!L46:M46,'[2]ПОНТОННЫЙ Февр.'!L46:M46,'[3]ПОНТОННЫЙ Март'!L46:M46,'[4]ПОНТОННЫЙ  Апр.'!L46:M46,'[5]ПОНТОННЫЙ Май'!L46:M46,'[6]ПОНТОННЫЙ Июнь'!L46:M46,'[7]ПОНТОННЫЙ  Июль'!L46:M46,'[8]ПОНТОННЫЙ  Авг.'!L46:M46,'[9]ПОНТОННЫЙ  Сент.'!L46:M46,'[10]ПОНТОННЫЙ  Окт.'!L46:M46,'[11]ПОНТОННЫЙ  Нояб.'!L46:M46,'[12]ПОНТОННЫЙ  Дек.'!L46:M46)</f>
        <v>0</v>
      </c>
      <c r="N47" s="47"/>
      <c r="O47" s="53">
        <f>SUM('[1]ПОНТОННЫЙ Янв.'!N46:O46,'[2]ПОНТОННЫЙ Февр.'!N46:O46,'[3]ПОНТОННЫЙ Март'!N46:O46,'[4]ПОНТОННЫЙ  Апр.'!N46:O46,'[5]ПОНТОННЫЙ Май'!N46:O46,'[6]ПОНТОННЫЙ Июнь'!N46:O46,'[7]ПОНТОННЫЙ  Июль'!N46:O46,'[8]ПОНТОННЫЙ  Авг.'!N46:O46,'[9]ПОНТОННЫЙ  Сент.'!N46:O46,'[10]ПОНТОННЫЙ  Окт.'!N46:O46,'[11]ПОНТОННЫЙ  Нояб.'!N46:O46,'[12]ПОНТОННЫЙ  Дек.'!N46:O46)</f>
        <v>0</v>
      </c>
      <c r="P47" s="47"/>
      <c r="Q47" s="53">
        <f>SUM('[1]ПОНТОННЫЙ Янв.'!P46:Q46,'[2]ПОНТОННЫЙ Февр.'!P46:Q46,'[3]ПОНТОННЫЙ Март'!P46:Q46,'[4]ПОНТОННЫЙ  Апр.'!P46:Q46,'[5]ПОНТОННЫЙ Май'!P46:Q46,'[6]ПОНТОННЫЙ Июнь'!P46:Q46,'[7]ПОНТОННЫЙ  Июль'!P46:Q46,'[8]ПОНТОННЫЙ  Авг.'!P46:Q46,'[9]ПОНТОННЫЙ  Сент.'!P46:Q46,'[10]ПОНТОННЫЙ  Окт.'!P46:Q46,'[11]ПОНТОННЫЙ  Нояб.'!P46:Q46,'[12]ПОНТОННЫЙ  Дек.'!P46:Q46)</f>
        <v>0</v>
      </c>
      <c r="R47" s="47"/>
      <c r="S47" s="53">
        <f>SUM('[1]ПОНТОННЫЙ Янв.'!R46:S46,'[2]ПОНТОННЫЙ Февр.'!R46:S46,'[3]ПОНТОННЫЙ Март'!R46:S46,'[4]ПОНТОННЫЙ  Апр.'!R46:S46,'[5]ПОНТОННЫЙ Май'!R46:S46,'[6]ПОНТОННЫЙ Июнь'!R46:S46,'[7]ПОНТОННЫЙ  Июль'!R46:S46,'[8]ПОНТОННЫЙ  Авг.'!R46:S46,'[9]ПОНТОННЫЙ  Сент.'!R46:S46,'[10]ПОНТОННЫЙ  Окт.'!R46:S46,'[11]ПОНТОННЫЙ  Нояб.'!R46:S46,'[12]ПОНТОННЫЙ  Дек.'!R46:S46)</f>
        <v>0</v>
      </c>
      <c r="T47" s="47"/>
      <c r="U47" s="53">
        <f>SUM('[1]ПОНТОННЫЙ Янв.'!T46:U46,'[2]ПОНТОННЫЙ Февр.'!T46:U46,'[3]ПОНТОННЫЙ Март'!T46:U46,'[4]ПОНТОННЫЙ  Апр.'!T46:U46,'[5]ПОНТОННЫЙ Май'!T46:U46,'[6]ПОНТОННЫЙ Июнь'!T46:U46,'[7]ПОНТОННЫЙ  Июль'!T46:U46,'[8]ПОНТОННЫЙ  Авг.'!T46:U46,'[9]ПОНТОННЫЙ  Сент.'!T46:U46,'[10]ПОНТОННЫЙ  Окт.'!T46:U46,'[11]ПОНТОННЫЙ  Нояб.'!T46:U46,'[12]ПОНТОННЫЙ  Дек.'!T46:U46)</f>
        <v>0</v>
      </c>
      <c r="V47" s="47"/>
      <c r="W47" s="53">
        <f>SUM('[1]ПОНТОННЫЙ Янв.'!V46:W46,'[2]ПОНТОННЫЙ Февр.'!V46:W46,'[3]ПОНТОННЫЙ Март'!V46:W46,'[4]ПОНТОННЫЙ  Апр.'!V46:W46,'[5]ПОНТОННЫЙ Май'!V46:W46,'[6]ПОНТОННЫЙ Июнь'!V46:W46,'[7]ПОНТОННЫЙ  Июль'!V46:W46,'[8]ПОНТОННЫЙ  Авг.'!V46:W46,'[9]ПОНТОННЫЙ  Сент.'!V46:W46,'[10]ПОНТОННЫЙ  Окт.'!V46:W46,'[11]ПОНТОННЫЙ  Нояб.'!V46:W46,'[12]ПОНТОННЫЙ  Дек.'!V46:W46)</f>
        <v>0</v>
      </c>
      <c r="X47" s="47"/>
      <c r="Y47" s="53">
        <f>SUM('[1]ПОНТОННЫЙ Янв.'!X46:Y46,'[2]ПОНТОННЫЙ Февр.'!X46:Y46,'[3]ПОНТОННЫЙ Март'!X46:Y46,'[4]ПОНТОННЫЙ  Апр.'!X46:Y46,'[5]ПОНТОННЫЙ Май'!X46:Y46,'[6]ПОНТОННЫЙ Июнь'!X46:Y46,'[7]ПОНТОННЫЙ  Июль'!X46:Y46,'[8]ПОНТОННЫЙ  Авг.'!X46:Y46,'[9]ПОНТОННЫЙ  Сент.'!X46:Y46,'[10]ПОНТОННЫЙ  Окт.'!X46:Y46,'[11]ПОНТОННЫЙ  Нояб.'!X46:Y46,'[12]ПОНТОННЫЙ  Дек.'!X46:Y46)</f>
        <v>0</v>
      </c>
      <c r="Z47" s="47"/>
      <c r="AA47" s="53">
        <f>SUM('[1]ПОНТОННЫЙ Янв.'!Z46:AA46,'[2]ПОНТОННЫЙ Февр.'!Z46:AA46,'[3]ПОНТОННЫЙ Март'!Z46:AA46,'[4]ПОНТОННЫЙ  Апр.'!Z46:AA46,'[5]ПОНТОННЫЙ Май'!Z46:AA46,'[6]ПОНТОННЫЙ Июнь'!Z46:AA46,'[7]ПОНТОННЫЙ  Июль'!Z46:AA46,'[8]ПОНТОННЫЙ  Авг.'!Z46:AA46,'[9]ПОНТОННЫЙ  Сент.'!Z46:AA46,'[10]ПОНТОННЫЙ  Окт.'!Z46:AA46,'[11]ПОНТОННЫЙ  Нояб.'!Z46:AA46,'[12]ПОНТОННЫЙ  Дек.'!Z46:AA46)</f>
        <v>0</v>
      </c>
      <c r="AB47" s="47"/>
      <c r="AC47" s="53">
        <f>SUM('[1]ПОНТОННЫЙ Янв.'!AB46:AC46,'[2]ПОНТОННЫЙ Февр.'!AB46:AC46,'[3]ПОНТОННЫЙ Март'!AB46:AC46,'[4]ПОНТОННЫЙ  Апр.'!AB46:AC46,'[5]ПОНТОННЫЙ Май'!AB46:AC46,'[6]ПОНТОННЫЙ Июнь'!AB46:AC46,'[7]ПОНТОННЫЙ  Июль'!AB46:AC46,'[8]ПОНТОННЫЙ  Авг.'!AB46:AC46,'[9]ПОНТОННЫЙ  Сент.'!AB46:AC46,'[10]ПОНТОННЫЙ  Окт.'!AB46:AC46,'[11]ПОНТОННЫЙ  Нояб.'!AB46:AC46,'[12]ПОНТОННЫЙ  Дек.'!AB46:AC46)</f>
        <v>0</v>
      </c>
      <c r="AD47" s="47"/>
      <c r="AE47" s="53">
        <f>SUM('[1]ПОНТОННЫЙ Янв.'!AD46:AE46,'[2]ПОНТОННЫЙ Февр.'!AD46:AE46,'[3]ПОНТОННЫЙ Март'!AD46:AE46,'[4]ПОНТОННЫЙ  Апр.'!AD46:AE46,'[5]ПОНТОННЫЙ Май'!AD46:AE46,'[6]ПОНТОННЫЙ Июнь'!AD46:AE46,'[7]ПОНТОННЫЙ  Июль'!AD46:AE46,'[8]ПОНТОННЫЙ  Авг.'!AD46:AE46,'[9]ПОНТОННЫЙ  Сент.'!AD46:AE46,'[10]ПОНТОННЫЙ  Окт.'!AD46:AE46,'[11]ПОНТОННЫЙ  Нояб.'!AD46:AE46,'[12]ПОНТОННЫЙ  Дек.'!AD46:AE46)</f>
        <v>0</v>
      </c>
      <c r="AF47" s="47"/>
      <c r="AG47" s="53">
        <f>SUM('[1]ПОНТОННЫЙ Янв.'!AF46:AG46,'[2]ПОНТОННЫЙ Февр.'!AF46:AG46,'[3]ПОНТОННЫЙ Март'!AF46:AG46,'[4]ПОНТОННЫЙ  Апр.'!AF46:AG46,'[5]ПОНТОННЫЙ Май'!AF46:AG46,'[6]ПОНТОННЫЙ Июнь'!AF46:AG46,'[7]ПОНТОННЫЙ  Июль'!AF46:AG46,'[8]ПОНТОННЫЙ  Авг.'!AF46:AG46,'[9]ПОНТОННЫЙ  Сент.'!AF46:AG46,'[10]ПОНТОННЫЙ  Окт.'!AF46:AG46,'[11]ПОНТОННЫЙ  Нояб.'!AF46:AG46,'[12]ПОНТОННЫЙ  Дек.'!AF46:AG46)</f>
        <v>0</v>
      </c>
      <c r="AH47" s="47"/>
      <c r="AI47" s="53">
        <f>SUM('[1]ПОНТОННЫЙ Янв.'!AH46:AI46,'[2]ПОНТОННЫЙ Февр.'!AH46:AI46,'[3]ПОНТОННЫЙ Март'!AH46:AI46,'[4]ПОНТОННЫЙ  Апр.'!AH46:AI46,'[5]ПОНТОННЫЙ Май'!AH46:AI46,'[6]ПОНТОННЫЙ Июнь'!AH46:AI46,'[7]ПОНТОННЫЙ  Июль'!AH46:AI46,'[8]ПОНТОННЫЙ  Авг.'!AH46:AI46,'[9]ПОНТОННЫЙ  Сент.'!AH46:AI46,'[10]ПОНТОННЫЙ  Окт.'!AH46:AI46,'[11]ПОНТОННЫЙ  Нояб.'!AH46:AI46,'[12]ПОНТОННЫЙ  Дек.'!AH46:AI46)</f>
        <v>0</v>
      </c>
      <c r="AJ47" s="47"/>
      <c r="AK47" s="53">
        <f>SUM('[1]ПОНТОННЫЙ Янв.'!AJ46:AK46,'[2]ПОНТОННЫЙ Февр.'!AJ46:AK46,'[3]ПОНТОННЫЙ Март'!AJ46:AK46,'[4]ПОНТОННЫЙ  Апр.'!AJ46:AK46,'[5]ПОНТОННЫЙ Май'!AJ46:AK46,'[6]ПОНТОННЫЙ Июнь'!AJ46:AK46,'[7]ПОНТОННЫЙ  Июль'!AJ46:AK46,'[8]ПОНТОННЫЙ  Авг.'!AJ46:AK46,'[9]ПОНТОННЫЙ  Сент.'!AJ46:AK46,'[10]ПОНТОННЫЙ  Окт.'!AJ46:AK46,'[11]ПОНТОННЫЙ  Нояб.'!AJ46:AK46,'[12]ПОНТОННЫЙ  Дек.'!AJ46:AK46)</f>
        <v>0</v>
      </c>
      <c r="AL47" s="47"/>
      <c r="AM47" s="53">
        <f>SUM('[1]ПОНТОННЫЙ Янв.'!AL46:AM46,'[2]ПОНТОННЫЙ Февр.'!AL46:AM46,'[3]ПОНТОННЫЙ Март'!AL46:AM46,'[4]ПОНТОННЫЙ  Апр.'!AL46:AM46,'[5]ПОНТОННЫЙ Май'!AL46:AM46,'[6]ПОНТОННЫЙ Июнь'!AL46:AM46,'[7]ПОНТОННЫЙ  Июль'!AL46:AM46,'[8]ПОНТОННЫЙ  Авг.'!AL46:AM46,'[9]ПОНТОННЫЙ  Сент.'!AL46:AM46,'[10]ПОНТОННЫЙ  Окт.'!AL46:AM46,'[11]ПОНТОННЫЙ  Нояб.'!AL46:AM46,'[12]ПОНТОННЫЙ  Дек.'!AL46:AM46)</f>
        <v>0</v>
      </c>
      <c r="AN47" s="47"/>
      <c r="AO47" s="53">
        <f>SUM('[1]ПОНТОННЫЙ Янв.'!AN46:AO46,'[2]ПОНТОННЫЙ Февр.'!AN46:AO46,'[3]ПОНТОННЫЙ Март'!AN46:AO46,'[4]ПОНТОННЫЙ  Апр.'!AN46:AO46,'[5]ПОНТОННЫЙ Май'!AN46:AO46,'[6]ПОНТОННЫЙ Июнь'!AN46:AO46,'[7]ПОНТОННЫЙ  Июль'!AN46:AO46,'[8]ПОНТОННЫЙ  Авг.'!AN46:AO46,'[9]ПОНТОННЫЙ  Сент.'!AN46:AO46,'[10]ПОНТОННЫЙ  Окт.'!AN46:AO46,'[11]ПОНТОННЫЙ  Нояб.'!AN46:AO46,'[12]ПОНТОННЫЙ  Дек.'!AN46:AO46)</f>
        <v>0</v>
      </c>
      <c r="AP47" s="47"/>
      <c r="AQ47" s="53">
        <f>SUM('[1]ПОНТОННЫЙ Янв.'!AP46:AQ46,'[2]ПОНТОННЫЙ Февр.'!AP46:AQ46,'[3]ПОНТОННЫЙ Март'!AP46:AQ46,'[4]ПОНТОННЫЙ  Апр.'!AP46:AQ46,'[5]ПОНТОННЫЙ Май'!AP46:AQ46,'[6]ПОНТОННЫЙ Июнь'!AP46:AQ46,'[7]ПОНТОННЫЙ  Июль'!AP46:AQ46,'[8]ПОНТОННЫЙ  Авг.'!AP46:AQ46,'[9]ПОНТОННЫЙ  Сент.'!AP46:AQ46,'[10]ПОНТОННЫЙ  Окт.'!AP46:AQ46,'[11]ПОНТОННЫЙ  Нояб.'!AP46:AQ46,'[12]ПОНТОННЫЙ  Дек.'!AP46:AQ46)</f>
        <v>0</v>
      </c>
      <c r="AR47" s="47"/>
      <c r="AS47" s="53">
        <f>SUM('[1]ПОНТОННЫЙ Янв.'!AR46:AS46,'[2]ПОНТОННЫЙ Февр.'!AR46:AS46,'[3]ПОНТОННЫЙ Март'!AR46:AS46,'[4]ПОНТОННЫЙ  Апр.'!AR46:AS46,'[5]ПОНТОННЫЙ Май'!AR46:AS46,'[6]ПОНТОННЫЙ Июнь'!AR46:AS46,'[7]ПОНТОННЫЙ  Июль'!AR46:AS46,'[8]ПОНТОННЫЙ  Авг.'!AR46:AS46,'[9]ПОНТОННЫЙ  Сент.'!AR46:AS46,'[10]ПОНТОННЫЙ  Окт.'!AR46:AS46,'[11]ПОНТОННЫЙ  Нояб.'!AR46:AS46,'[12]ПОНТОННЫЙ  Дек.'!AR46:AS46)</f>
        <v>0</v>
      </c>
      <c r="AT47" s="47"/>
      <c r="AU47" s="53">
        <f>SUM('[1]ПОНТОННЫЙ Янв.'!AT46:AU46,'[2]ПОНТОННЫЙ Февр.'!AT46:AU46,'[3]ПОНТОННЫЙ Март'!AT46:AU46,'[4]ПОНТОННЫЙ  Апр.'!AT46:AU46,'[5]ПОНТОННЫЙ Май'!AT46:AU46,'[6]ПОНТОННЫЙ Июнь'!AT46:AU46,'[7]ПОНТОННЫЙ  Июль'!AT46:AU46,'[8]ПОНТОННЫЙ  Авг.'!AT46:AU46,'[9]ПОНТОННЫЙ  Сент.'!AT46:AU46,'[10]ПОНТОННЫЙ  Окт.'!AT46:AU46,'[11]ПОНТОННЫЙ  Нояб.'!AT46:AU46,'[12]ПОНТОННЫЙ  Дек.'!AT46:AU46)</f>
        <v>0</v>
      </c>
      <c r="AV47" s="47"/>
      <c r="AW47" s="53">
        <f>SUM('[1]ПОНТОННЫЙ Янв.'!AV46:AW46,'[2]ПОНТОННЫЙ Февр.'!AV46:AW46,'[3]ПОНТОННЫЙ Март'!AV46:AW46,'[4]ПОНТОННЫЙ  Апр.'!AV46:AW46,'[5]ПОНТОННЫЙ Май'!AV46:AW46,'[6]ПОНТОННЫЙ Июнь'!AV46:AW46,'[7]ПОНТОННЫЙ  Июль'!AV46:AW46,'[8]ПОНТОННЫЙ  Авг.'!AV46:AW46,'[9]ПОНТОННЫЙ  Сент.'!AV46:AW46,'[10]ПОНТОННЫЙ  Окт.'!AV46:AW46,'[11]ПОНТОННЫЙ  Нояб.'!AV46:AW46,'[12]ПОНТОННЫЙ  Дек.'!AV46:AW46)</f>
        <v>0</v>
      </c>
      <c r="AX47" s="47"/>
      <c r="AY47" s="53">
        <f>SUM('[1]ПОНТОННЫЙ Янв.'!AX46:AY46,'[2]ПОНТОННЫЙ Февр.'!AX46:AY46,'[3]ПОНТОННЫЙ Март'!AX46:AY46,'[4]ПОНТОННЫЙ  Апр.'!AX46:AY46,'[5]ПОНТОННЫЙ Май'!AX46:AY46,'[6]ПОНТОННЫЙ Июнь'!AX46:AY46,'[7]ПОНТОННЫЙ  Июль'!AX46:AY46,'[8]ПОНТОННЫЙ  Авг.'!AX46:AY46,'[9]ПОНТОННЫЙ  Сент.'!AX46:AY46,'[10]ПОНТОННЫЙ  Окт.'!AX46:AY46,'[11]ПОНТОННЫЙ  Нояб.'!AX46:AY46,'[12]ПОНТОННЫЙ  Дек.'!AX46:AY46)</f>
        <v>0</v>
      </c>
      <c r="AZ47" s="47"/>
      <c r="BA47" s="53">
        <f>SUM('[1]ПОНТОННЫЙ Янв.'!AZ46:BA46,'[2]ПОНТОННЫЙ Февр.'!AZ46:BA46,'[3]ПОНТОННЫЙ Март'!AZ46:BA46,'[4]ПОНТОННЫЙ  Апр.'!AZ46:BA46,'[5]ПОНТОННЫЙ Май'!AZ46:BA46,'[6]ПОНТОННЫЙ Июнь'!AZ46:BA46,'[7]ПОНТОННЫЙ  Июль'!AZ46:BA46,'[8]ПОНТОННЫЙ  Авг.'!AZ46:BA46,'[9]ПОНТОННЫЙ  Сент.'!AZ46:BA46,'[10]ПОНТОННЫЙ  Окт.'!AZ46:BA46,'[11]ПОНТОННЫЙ  Нояб.'!AZ46:BA46,'[12]ПОНТОННЫЙ  Дек.'!AZ46:BA46)</f>
        <v>0</v>
      </c>
      <c r="BB47" s="47"/>
      <c r="BC47" s="53">
        <f>SUM('[1]ПОНТОННЫЙ Янв.'!BB46:BC46,'[2]ПОНТОННЫЙ Февр.'!BB46:BC46,'[3]ПОНТОННЫЙ Март'!BB46:BC46,'[4]ПОНТОННЫЙ  Апр.'!BB46:BC46,'[5]ПОНТОННЫЙ Май'!BB46:BC46,'[6]ПОНТОННЫЙ Июнь'!BB46:BC46,'[7]ПОНТОННЫЙ  Июль'!BB46:BC46,'[8]ПОНТОННЫЙ  Авг.'!BB46:BC46,'[9]ПОНТОННЫЙ  Сент.'!BB46:BC46,'[10]ПОНТОННЫЙ  Окт.'!BB46:BC46,'[11]ПОНТОННЫЙ  Нояб.'!BB46:BC46,'[12]ПОНТОННЫЙ  Дек.'!BB46:BC46)</f>
        <v>0</v>
      </c>
      <c r="BD47" s="47"/>
      <c r="BE47" s="53">
        <f>SUM('[1]ПОНТОННЫЙ Янв.'!BD46:BE46,'[2]ПОНТОННЫЙ Февр.'!BD46:BE46,'[3]ПОНТОННЫЙ Март'!BD46:BE46,'[4]ПОНТОННЫЙ  Апр.'!BD46:BE46,'[5]ПОНТОННЫЙ Май'!BD46:BE46,'[6]ПОНТОННЫЙ Июнь'!BD46:BE46,'[7]ПОНТОННЫЙ  Июль'!BD46:BE46,'[8]ПОНТОННЫЙ  Авг.'!BD46:BE46,'[9]ПОНТОННЫЙ  Сент.'!BD46:BE46,'[10]ПОНТОННЫЙ  Окт.'!BD46:BE46,'[11]ПОНТОННЫЙ  Нояб.'!BD46:BE46,'[12]ПОНТОННЫЙ  Дек.'!BD46:BE46)</f>
        <v>0</v>
      </c>
      <c r="BF47" s="47"/>
      <c r="BG47" s="53">
        <f>SUM('[1]ПОНТОННЫЙ Янв.'!BF46:BG46,'[2]ПОНТОННЫЙ Февр.'!BF46:BG46,'[3]ПОНТОННЫЙ Март'!BF46:BG46,'[4]ПОНТОННЫЙ  Апр.'!BF46:BG46,'[5]ПОНТОННЫЙ Май'!BF46:BG46,'[6]ПОНТОННЫЙ Июнь'!BF46:BG46,'[7]ПОНТОННЫЙ  Июль'!BF46:BG46,'[8]ПОНТОННЫЙ  Авг.'!BF46:BG46,'[9]ПОНТОННЫЙ  Сент.'!BF46:BG46,'[10]ПОНТОННЫЙ  Окт.'!BF46:BG46,'[11]ПОНТОННЫЙ  Нояб.'!BF46:BG46,'[12]ПОНТОННЫЙ  Дек.'!BF46:BG46)</f>
        <v>0</v>
      </c>
      <c r="BH47" s="47"/>
      <c r="BI47" s="53">
        <f>SUM('[1]ПОНТОННЫЙ Янв.'!BH46:BI46,'[2]ПОНТОННЫЙ Февр.'!BH46:BI46,'[3]ПОНТОННЫЙ Март'!BH46:BI46,'[4]ПОНТОННЫЙ  Апр.'!BH46:BI46,'[5]ПОНТОННЫЙ Май'!BH46:BI46,'[6]ПОНТОННЫЙ Июнь'!BH46:BI46,'[7]ПОНТОННЫЙ  Июль'!BH46:BI46,'[8]ПОНТОННЫЙ  Авг.'!BH46:BI46,'[9]ПОНТОННЫЙ  Сент.'!BH46:BI46,'[10]ПОНТОННЫЙ  Окт.'!BH46:BI46,'[11]ПОНТОННЫЙ  Нояб.'!BH46:BI46,'[12]ПОНТОННЫЙ  Дек.'!BH46:BI46)</f>
        <v>0</v>
      </c>
      <c r="BJ47" s="47"/>
      <c r="BK47" s="53">
        <f>SUM('[1]ПОНТОННЫЙ Янв.'!BJ46:BK46,'[2]ПОНТОННЫЙ Февр.'!BJ46:BK46,'[3]ПОНТОННЫЙ Март'!BJ46:BK46,'[4]ПОНТОННЫЙ  Апр.'!BJ46:BK46,'[5]ПОНТОННЫЙ Май'!BJ46:BK46,'[6]ПОНТОННЫЙ Июнь'!BJ46:BK46,'[7]ПОНТОННЫЙ  Июль'!BJ46:BK46,'[8]ПОНТОННЫЙ  Авг.'!BJ46:BK46,'[9]ПОНТОННЫЙ  Сент.'!BJ46:BK46,'[10]ПОНТОННЫЙ  Окт.'!BJ46:BK46,'[11]ПОНТОННЫЙ  Нояб.'!BJ46:BK46,'[12]ПОНТОННЫЙ  Дек.'!BJ46:BK46)</f>
        <v>0</v>
      </c>
      <c r="BL47" s="47"/>
      <c r="BM47" s="53">
        <f>SUM('[1]ПОНТОННЫЙ Янв.'!BL46:BM46,'[2]ПОНТОННЫЙ Февр.'!BL46:BM46,'[3]ПОНТОННЫЙ Март'!BL46:BM46,'[4]ПОНТОННЫЙ  Апр.'!BL46:BM46,'[5]ПОНТОННЫЙ Май'!BL46:BM46,'[6]ПОНТОННЫЙ Июнь'!BL46:BM46,'[7]ПОНТОННЫЙ  Июль'!BL46:BM46,'[8]ПОНТОННЫЙ  Авг.'!BL46:BM46,'[9]ПОНТОННЫЙ  Сент.'!BL46:BM46,'[10]ПОНТОННЫЙ  Окт.'!BL46:BM46,'[11]ПОНТОННЫЙ  Нояб.'!BL46:BM46,'[12]ПОНТОННЫЙ  Дек.'!BL46:BM46)</f>
        <v>0</v>
      </c>
      <c r="BN47" s="47"/>
      <c r="BO47" s="53">
        <f>SUM('[1]ПОНТОННЫЙ Янв.'!BN46:BO46,'[2]ПОНТОННЫЙ Февр.'!BN46:BO46,'[3]ПОНТОННЫЙ Март'!BN46:BO46,'[4]ПОНТОННЫЙ  Апр.'!BN46:BO46,'[5]ПОНТОННЫЙ Май'!BN46:BO46,'[6]ПОНТОННЫЙ Июнь'!BN46:BO46,'[7]ПОНТОННЫЙ  Июль'!BN46:BO46,'[8]ПОНТОННЫЙ  Авг.'!BN46:BO46,'[9]ПОНТОННЫЙ  Сент.'!BN46:BO46,'[10]ПОНТОННЫЙ  Окт.'!BN46:BO46,'[11]ПОНТОННЫЙ  Нояб.'!BN46:BO46,'[12]ПОНТОННЫЙ  Дек.'!BN46:BO46)</f>
        <v>0</v>
      </c>
      <c r="BP47" s="47"/>
      <c r="BQ47" s="53">
        <f>SUM('[1]ПОНТОННЫЙ Янв.'!BP46:BQ46,'[2]ПОНТОННЫЙ Февр.'!BP46:BQ46,'[3]ПОНТОННЫЙ Март'!BP46:BQ46,'[4]ПОНТОННЫЙ  Апр.'!BP46:BQ46,'[5]ПОНТОННЫЙ Май'!BP46:BQ46,'[6]ПОНТОННЫЙ Июнь'!BP46:BQ46,'[7]ПОНТОННЫЙ  Июль'!BP46:BQ46,'[8]ПОНТОННЫЙ  Авг.'!BP46:BQ46,'[9]ПОНТОННЫЙ  Сент.'!BP46:BQ46,'[10]ПОНТОННЫЙ  Окт.'!BP46:BQ46,'[11]ПОНТОННЫЙ  Нояб.'!BP46:BQ46,'[12]ПОНТОННЫЙ  Дек.'!BP46:BQ46)</f>
        <v>0</v>
      </c>
      <c r="BR47" s="47"/>
      <c r="BS47" s="53">
        <f>SUM('[1]ПОНТОННЫЙ Янв.'!BR46:BS46,'[2]ПОНТОННЫЙ Февр.'!BR46:BS46,'[3]ПОНТОННЫЙ Март'!BR46:BS46,'[4]ПОНТОННЫЙ  Апр.'!BR46:BS46,'[5]ПОНТОННЫЙ Май'!BR46:BS46,'[6]ПОНТОННЫЙ Июнь'!BR46:BS46,'[7]ПОНТОННЫЙ  Июль'!BR46:BS46,'[8]ПОНТОННЫЙ  Авг.'!BR46:BS46,'[9]ПОНТОННЫЙ  Сент.'!BR46:BS46,'[10]ПОНТОННЫЙ  Окт.'!BR46:BS46,'[11]ПОНТОННЫЙ  Нояб.'!BR46:BS46,'[12]ПОНТОННЫЙ  Дек.'!BR46:BS46)</f>
        <v>0</v>
      </c>
      <c r="BT47" s="47"/>
      <c r="BU47" s="53">
        <f>SUM('[1]ПОНТОННЫЙ Янв.'!BT46:BU46,'[2]ПОНТОННЫЙ Февр.'!BT46:BU46,'[3]ПОНТОННЫЙ Март'!BT46:BU46,'[4]ПОНТОННЫЙ  Апр.'!BT46:BU46,'[5]ПОНТОННЫЙ Май'!BT46:BU46,'[6]ПОНТОННЫЙ Июнь'!BT46:BU46,'[7]ПОНТОННЫЙ  Июль'!BT46:BU46,'[8]ПОНТОННЫЙ  Авг.'!BT46:BU46,'[9]ПОНТОННЫЙ  Сент.'!BT46:BU46,'[10]ПОНТОННЫЙ  Окт.'!BT46:BU46,'[11]ПОНТОННЫЙ  Нояб.'!BT46:BU46,'[12]ПОНТОННЫЙ  Дек.'!BT46:BU46)</f>
        <v>0</v>
      </c>
      <c r="BV47" s="47"/>
      <c r="BW47" s="53">
        <f>SUM('[1]ПОНТОННЫЙ Янв.'!BV46:BW46,'[2]ПОНТОННЫЙ Февр.'!BV46:BW46,'[3]ПОНТОННЫЙ Март'!BV46:BW46,'[4]ПОНТОННЫЙ  Апр.'!BV46:BW46,'[5]ПОНТОННЫЙ Май'!BV46:BW46,'[6]ПОНТОННЫЙ Июнь'!BV46:BW46,'[7]ПОНТОННЫЙ  Июль'!BV46:BW46,'[8]ПОНТОННЫЙ  Авг.'!BV46:BW46,'[9]ПОНТОННЫЙ  Сент.'!BV46:BW46,'[10]ПОНТОННЫЙ  Окт.'!BV46:BW46,'[11]ПОНТОННЫЙ  Нояб.'!BV46:BW46,'[12]ПОНТОННЫЙ  Дек.'!BV46:BW46)</f>
        <v>0</v>
      </c>
      <c r="BX47" s="47"/>
      <c r="BY47" s="53">
        <f>SUM('[1]ПОНТОННЫЙ Янв.'!BX46:BY46,'[2]ПОНТОННЫЙ Февр.'!BX46:BY46,'[3]ПОНТОННЫЙ Март'!BX46:BY46,'[4]ПОНТОННЫЙ  Апр.'!BX46:BY46,'[5]ПОНТОННЫЙ Май'!BX46:BY46,'[6]ПОНТОННЫЙ Июнь'!BX46:BY46,'[7]ПОНТОННЫЙ  Июль'!BX46:BY46,'[8]ПОНТОННЫЙ  Авг.'!BX46:BY46,'[9]ПОНТОННЫЙ  Сент.'!BX46:BY46,'[10]ПОНТОННЫЙ  Окт.'!BX46:BY46,'[11]ПОНТОННЫЙ  Нояб.'!BX46:BY46,'[12]ПОНТОННЫЙ  Дек.'!BX46:BY46)</f>
        <v>0</v>
      </c>
      <c r="BZ47" s="47"/>
      <c r="CA47" s="53">
        <f>SUM('[1]ПОНТОННЫЙ Янв.'!BZ46:CA46,'[2]ПОНТОННЫЙ Февр.'!BZ46:CA46,'[3]ПОНТОННЫЙ Март'!BZ46:CA46,'[4]ПОНТОННЫЙ  Апр.'!BZ46:CA46,'[5]ПОНТОННЫЙ Май'!BZ46:CA46,'[6]ПОНТОННЫЙ Июнь'!BZ46:CA46,'[7]ПОНТОННЫЙ  Июль'!BZ46:CA46,'[8]ПОНТОННЫЙ  Авг.'!BZ46:CA46,'[9]ПОНТОННЫЙ  Сент.'!BZ46:CA46,'[10]ПОНТОННЫЙ  Окт.'!BZ46:CA46,'[11]ПОНТОННЫЙ  Нояб.'!BZ46:CA46,'[12]ПОНТОННЫЙ  Дек.'!BZ46:CA46)</f>
        <v>0</v>
      </c>
      <c r="CB47" s="47"/>
      <c r="CC47" s="53">
        <f>SUM('[1]ПОНТОННЫЙ Янв.'!CB46:CC46,'[2]ПОНТОННЫЙ Февр.'!CB46:CC46,'[3]ПОНТОННЫЙ Март'!CB46:CC46,'[4]ПОНТОННЫЙ  Апр.'!CB46:CC46,'[5]ПОНТОННЫЙ Май'!CB46:CC46,'[6]ПОНТОННЫЙ Июнь'!CB46:CC46,'[7]ПОНТОННЫЙ  Июль'!CB46:CC46,'[8]ПОНТОННЫЙ  Авг.'!CB46:CC46,'[9]ПОНТОННЫЙ  Сент.'!CB46:CC46,'[10]ПОНТОННЫЙ  Окт.'!CB46:CC46,'[11]ПОНТОННЫЙ  Нояб.'!CB46:CC46,'[12]ПОНТОННЫЙ  Дек.'!CB46:CC46)</f>
        <v>0</v>
      </c>
      <c r="CD47" s="47"/>
      <c r="CE47" s="53">
        <f>SUM('[1]ПОНТОННЫЙ Янв.'!CD46:CE46,'[2]ПОНТОННЫЙ Февр.'!CD46:CE46,'[3]ПОНТОННЫЙ Март'!CD46:CE46,'[4]ПОНТОННЫЙ  Апр.'!CD46:CE46,'[5]ПОНТОННЫЙ Май'!CD46:CE46,'[6]ПОНТОННЫЙ Июнь'!CD46:CE46,'[7]ПОНТОННЫЙ  Июль'!CD46:CE46,'[8]ПОНТОННЫЙ  Авг.'!CD46:CE46,'[9]ПОНТОННЫЙ  Сент.'!CD46:CE46,'[10]ПОНТОННЫЙ  Окт.'!CD46:CE46,'[11]ПОНТОННЫЙ  Нояб.'!CD46:CE46,'[12]ПОНТОННЫЙ  Дек.'!CD46:CE46)</f>
        <v>0</v>
      </c>
      <c r="CF47" s="47"/>
      <c r="CG47" s="53">
        <f>SUM('[1]ПОНТОННЫЙ Янв.'!CF46:CG46,'[2]ПОНТОННЫЙ Февр.'!CF46:CG46,'[3]ПОНТОННЫЙ Март'!CF46:CG46,'[4]ПОНТОННЫЙ  Апр.'!CF46:CG46,'[5]ПОНТОННЫЙ Май'!CF46:CG46,'[6]ПОНТОННЫЙ Июнь'!CF46:CG46,'[7]ПОНТОННЫЙ  Июль'!CF46:CG46,'[8]ПОНТОННЫЙ  Авг.'!CF46:CG46,'[9]ПОНТОННЫЙ  Сент.'!CF46:CG46,'[10]ПОНТОННЫЙ  Окт.'!CF46:CG46,'[11]ПОНТОННЫЙ  Нояб.'!CF46:CG46,'[12]ПОНТОННЫЙ  Дек.'!CF46:CG46)</f>
        <v>0</v>
      </c>
      <c r="CH47" s="47"/>
      <c r="CI47" s="53">
        <f>SUM('[1]ПОНТОННЫЙ Янв.'!CH46:CI46,'[2]ПОНТОННЫЙ Февр.'!CH46:CI46,'[3]ПОНТОННЫЙ Март'!CH46:CI46,'[4]ПОНТОННЫЙ  Апр.'!CH46:CI46,'[5]ПОНТОННЫЙ Май'!CH46:CI46,'[6]ПОНТОННЫЙ Июнь'!CH46:CI46,'[7]ПОНТОННЫЙ  Июль'!CH46:CI46,'[8]ПОНТОННЫЙ  Авг.'!CH46:CI46,'[9]ПОНТОННЫЙ  Сент.'!CH46:CI46,'[10]ПОНТОННЫЙ  Окт.'!CH46:CI46,'[11]ПОНТОННЫЙ  Нояб.'!CH46:CI46,'[12]ПОНТОННЫЙ  Дек.'!CH46:CI46)</f>
        <v>0</v>
      </c>
      <c r="CJ47" s="47"/>
      <c r="CK47" s="53">
        <f>SUM('[1]ПОНТОННЫЙ Янв.'!CJ46:CK46,'[2]ПОНТОННЫЙ Февр.'!CJ46:CK46,'[3]ПОНТОННЫЙ Март'!CJ46:CK46,'[4]ПОНТОННЫЙ  Апр.'!CJ46:CK46,'[5]ПОНТОННЫЙ Май'!CJ46:CK46,'[6]ПОНТОННЫЙ Июнь'!CJ46:CK46,'[7]ПОНТОННЫЙ  Июль'!CJ46:CK46,'[8]ПОНТОННЫЙ  Авг.'!CJ46:CK46,'[9]ПОНТОННЫЙ  Сент.'!CJ46:CK46,'[10]ПОНТОННЫЙ  Окт.'!CJ46:CK46,'[11]ПОНТОННЫЙ  Нояб.'!CJ46:CK46,'[12]ПОНТОННЫЙ  Дек.'!CJ46:CK46)</f>
        <v>0</v>
      </c>
      <c r="CL47" s="47"/>
      <c r="CM47" s="53">
        <f>SUM('[1]ПОНТОННЫЙ Янв.'!CL46:CM46,'[2]ПОНТОННЫЙ Февр.'!CL46:CM46,'[3]ПОНТОННЫЙ Март'!CL46:CM46,'[4]ПОНТОННЫЙ  Апр.'!CL46:CM46,'[5]ПОНТОННЫЙ Май'!CL46:CM46,'[6]ПОНТОННЫЙ Июнь'!CL46:CM46,'[7]ПОНТОННЫЙ  Июль'!CL46:CM46,'[8]ПОНТОННЫЙ  Авг.'!CL46:CM46,'[9]ПОНТОННЫЙ  Сент.'!CL46:CM46,'[10]ПОНТОННЫЙ  Окт.'!CL46:CM46,'[11]ПОНТОННЫЙ  Нояб.'!CL46:CM46,'[12]ПОНТОННЫЙ  Дек.'!CL46:CM46)</f>
        <v>0</v>
      </c>
      <c r="CN47" s="47"/>
      <c r="CO47" s="53">
        <f>SUM('[1]ПОНТОННЫЙ Янв.'!CN46:CO46,'[2]ПОНТОННЫЙ Февр.'!CN46:CO46,'[3]ПОНТОННЫЙ Март'!CN46:CO46,'[4]ПОНТОННЫЙ  Апр.'!CN46:CO46,'[5]ПОНТОННЫЙ Май'!CN46:CO46,'[6]ПОНТОННЫЙ Июнь'!CN46:CO46,'[7]ПОНТОННЫЙ  Июль'!CN46:CO46,'[8]ПОНТОННЫЙ  Авг.'!CN46:CO46,'[9]ПОНТОННЫЙ  Сент.'!CN46:CO46,'[10]ПОНТОННЫЙ  Окт.'!CN46:CO46,'[11]ПОНТОННЫЙ  Нояб.'!CN46:CO46,'[12]ПОНТОННЫЙ  Дек.'!CN46:CO46)</f>
        <v>0</v>
      </c>
      <c r="CQ47" s="93"/>
    </row>
    <row r="48" spans="1:95" ht="15.95" customHeight="1" x14ac:dyDescent="0.25">
      <c r="A48" s="198">
        <v>21</v>
      </c>
      <c r="B48" s="233" t="s">
        <v>35</v>
      </c>
      <c r="C48" s="24" t="s">
        <v>10</v>
      </c>
      <c r="D48" s="47"/>
      <c r="E48" s="53">
        <f>SUM('[1]ПОНТОННЫЙ Янв.'!D47:E47,'[2]ПОНТОННЫЙ Февр.'!D47:E47,'[3]ПОНТОННЫЙ Март'!D47:E47,'[4]ПОНТОННЫЙ  Апр.'!D47:E47,'[5]ПОНТОННЫЙ Май'!D47:E47,'[6]ПОНТОННЫЙ Июнь'!D47:E47,'[7]ПОНТОННЫЙ  Июль'!D47:E47,'[8]ПОНТОННЫЙ  Авг.'!D47:E47,'[9]ПОНТОННЫЙ  Сент.'!D47:E47,'[10]ПОНТОННЫЙ  Окт.'!D47:E47,'[11]ПОНТОННЫЙ  Нояб.'!D47:E47,'[12]ПОНТОННЫЙ  Дек.'!D47:E47)</f>
        <v>0</v>
      </c>
      <c r="F48" s="47"/>
      <c r="G48" s="53">
        <f>SUM('[1]ПОНТОННЫЙ Янв.'!F47:G47,'[2]ПОНТОННЫЙ Февр.'!F47:G47,'[3]ПОНТОННЫЙ Март'!F47:G47,'[4]ПОНТОННЫЙ  Апр.'!F47:G47,'[5]ПОНТОННЫЙ Май'!F47:G47,'[6]ПОНТОННЫЙ Июнь'!F47:G47,'[7]ПОНТОННЫЙ  Июль'!F47:G47,'[8]ПОНТОННЫЙ  Авг.'!F47:G47,'[9]ПОНТОННЫЙ  Сент.'!F47:G47,'[10]ПОНТОННЫЙ  Окт.'!F47:G47,'[11]ПОНТОННЫЙ  Нояб.'!F47:G47,'[12]ПОНТОННЫЙ  Дек.'!F47:G47)</f>
        <v>0</v>
      </c>
      <c r="H48" s="47"/>
      <c r="I48" s="53">
        <f>SUM('[1]ПОНТОННЫЙ Янв.'!H47:I47,'[2]ПОНТОННЫЙ Февр.'!H47:I47,'[3]ПОНТОННЫЙ Март'!H47:I47,'[4]ПОНТОННЫЙ  Апр.'!H47:I47,'[5]ПОНТОННЫЙ Май'!H47:I47,'[6]ПОНТОННЫЙ Июнь'!H47:I47,'[7]ПОНТОННЫЙ  Июль'!H47:I47,'[8]ПОНТОННЫЙ  Авг.'!H47:I47,'[9]ПОНТОННЫЙ  Сент.'!H47:I47,'[10]ПОНТОННЫЙ  Окт.'!H47:I47,'[11]ПОНТОННЫЙ  Нояб.'!H47:I47,'[12]ПОНТОННЫЙ  Дек.'!H47:I47)</f>
        <v>0</v>
      </c>
      <c r="J48" s="47"/>
      <c r="K48" s="53">
        <f>SUM('[1]ПОНТОННЫЙ Янв.'!J47:K47,'[2]ПОНТОННЫЙ Февр.'!J47:K47,'[3]ПОНТОННЫЙ Март'!J47:K47,'[4]ПОНТОННЫЙ  Апр.'!J47:K47,'[5]ПОНТОННЫЙ Май'!J47:K47,'[6]ПОНТОННЫЙ Июнь'!J47:K47,'[7]ПОНТОННЫЙ  Июль'!J47:K47,'[8]ПОНТОННЫЙ  Авг.'!J47:K47,'[9]ПОНТОННЫЙ  Сент.'!J47:K47,'[10]ПОНТОННЫЙ  Окт.'!J47:K47,'[11]ПОНТОННЫЙ  Нояб.'!J47:K47,'[12]ПОНТОННЫЙ  Дек.'!J47:K47)</f>
        <v>0</v>
      </c>
      <c r="L48" s="47"/>
      <c r="M48" s="53">
        <f>SUM('[1]ПОНТОННЫЙ Янв.'!L47:M47,'[2]ПОНТОННЫЙ Февр.'!L47:M47,'[3]ПОНТОННЫЙ Март'!L47:M47,'[4]ПОНТОННЫЙ  Апр.'!L47:M47,'[5]ПОНТОННЫЙ Май'!L47:M47,'[6]ПОНТОННЫЙ Июнь'!L47:M47,'[7]ПОНТОННЫЙ  Июль'!L47:M47,'[8]ПОНТОННЫЙ  Авг.'!L47:M47,'[9]ПОНТОННЫЙ  Сент.'!L47:M47,'[10]ПОНТОННЫЙ  Окт.'!L47:M47,'[11]ПОНТОННЫЙ  Нояб.'!L47:M47,'[12]ПОНТОННЫЙ  Дек.'!L47:M47)</f>
        <v>0</v>
      </c>
      <c r="N48" s="47"/>
      <c r="O48" s="53">
        <f>SUM('[1]ПОНТОННЫЙ Янв.'!N47:O47,'[2]ПОНТОННЫЙ Февр.'!N47:O47,'[3]ПОНТОННЫЙ Март'!N47:O47,'[4]ПОНТОННЫЙ  Апр.'!N47:O47,'[5]ПОНТОННЫЙ Май'!N47:O47,'[6]ПОНТОННЫЙ Июнь'!N47:O47,'[7]ПОНТОННЫЙ  Июль'!N47:O47,'[8]ПОНТОННЫЙ  Авг.'!N47:O47,'[9]ПОНТОННЫЙ  Сент.'!N47:O47,'[10]ПОНТОННЫЙ  Окт.'!N47:O47,'[11]ПОНТОННЫЙ  Нояб.'!N47:O47,'[12]ПОНТОННЫЙ  Дек.'!N47:O47)</f>
        <v>0</v>
      </c>
      <c r="P48" s="47"/>
      <c r="Q48" s="53">
        <f>SUM('[1]ПОНТОННЫЙ Янв.'!P47:Q47,'[2]ПОНТОННЫЙ Февр.'!P47:Q47,'[3]ПОНТОННЫЙ Март'!P47:Q47,'[4]ПОНТОННЫЙ  Апр.'!P47:Q47,'[5]ПОНТОННЫЙ Май'!P47:Q47,'[6]ПОНТОННЫЙ Июнь'!P47:Q47,'[7]ПОНТОННЫЙ  Июль'!P47:Q47,'[8]ПОНТОННЫЙ  Авг.'!P47:Q47,'[9]ПОНТОННЫЙ  Сент.'!P47:Q47,'[10]ПОНТОННЫЙ  Окт.'!P47:Q47,'[11]ПОНТОННЫЙ  Нояб.'!P47:Q47,'[12]ПОНТОННЫЙ  Дек.'!P47:Q47)</f>
        <v>0</v>
      </c>
      <c r="R48" s="47"/>
      <c r="S48" s="53">
        <f>SUM('[1]ПОНТОННЫЙ Янв.'!R47:S47,'[2]ПОНТОННЫЙ Февр.'!R47:S47,'[3]ПОНТОННЫЙ Март'!R47:S47,'[4]ПОНТОННЫЙ  Апр.'!R47:S47,'[5]ПОНТОННЫЙ Май'!R47:S47,'[6]ПОНТОННЫЙ Июнь'!R47:S47,'[7]ПОНТОННЫЙ  Июль'!R47:S47,'[8]ПОНТОННЫЙ  Авг.'!R47:S47,'[9]ПОНТОННЫЙ  Сент.'!R47:S47,'[10]ПОНТОННЫЙ  Окт.'!R47:S47,'[11]ПОНТОННЫЙ  Нояб.'!R47:S47,'[12]ПОНТОННЫЙ  Дек.'!R47:S47)</f>
        <v>0</v>
      </c>
      <c r="T48" s="47"/>
      <c r="U48" s="53">
        <f>SUM('[1]ПОНТОННЫЙ Янв.'!T47:U47,'[2]ПОНТОННЫЙ Февр.'!T47:U47,'[3]ПОНТОННЫЙ Март'!T47:U47,'[4]ПОНТОННЫЙ  Апр.'!T47:U47,'[5]ПОНТОННЫЙ Май'!T47:U47,'[6]ПОНТОННЫЙ Июнь'!T47:U47,'[7]ПОНТОННЫЙ  Июль'!T47:U47,'[8]ПОНТОННЫЙ  Авг.'!T47:U47,'[9]ПОНТОННЫЙ  Сент.'!T47:U47,'[10]ПОНТОННЫЙ  Окт.'!T47:U47,'[11]ПОНТОННЫЙ  Нояб.'!T47:U47,'[12]ПОНТОННЫЙ  Дек.'!T47:U47)</f>
        <v>0</v>
      </c>
      <c r="V48" s="47"/>
      <c r="W48" s="53">
        <f>SUM('[1]ПОНТОННЫЙ Янв.'!V47:W47,'[2]ПОНТОННЫЙ Февр.'!V47:W47,'[3]ПОНТОННЫЙ Март'!V47:W47,'[4]ПОНТОННЫЙ  Апр.'!V47:W47,'[5]ПОНТОННЫЙ Май'!V47:W47,'[6]ПОНТОННЫЙ Июнь'!V47:W47,'[7]ПОНТОННЫЙ  Июль'!V47:W47,'[8]ПОНТОННЫЙ  Авг.'!V47:W47,'[9]ПОНТОННЫЙ  Сент.'!V47:W47,'[10]ПОНТОННЫЙ  Окт.'!V47:W47,'[11]ПОНТОННЫЙ  Нояб.'!V47:W47,'[12]ПОНТОННЫЙ  Дек.'!V47:W47)</f>
        <v>0</v>
      </c>
      <c r="X48" s="47"/>
      <c r="Y48" s="53">
        <f>SUM('[1]ПОНТОННЫЙ Янв.'!X47:Y47,'[2]ПОНТОННЫЙ Февр.'!X47:Y47,'[3]ПОНТОННЫЙ Март'!X47:Y47,'[4]ПОНТОННЫЙ  Апр.'!X47:Y47,'[5]ПОНТОННЫЙ Май'!X47:Y47,'[6]ПОНТОННЫЙ Июнь'!X47:Y47,'[7]ПОНТОННЫЙ  Июль'!X47:Y47,'[8]ПОНТОННЫЙ  Авг.'!X47:Y47,'[9]ПОНТОННЫЙ  Сент.'!X47:Y47,'[10]ПОНТОННЫЙ  Окт.'!X47:Y47,'[11]ПОНТОННЫЙ  Нояб.'!X47:Y47,'[12]ПОНТОННЫЙ  Дек.'!X47:Y47)</f>
        <v>0</v>
      </c>
      <c r="Z48" s="47"/>
      <c r="AA48" s="53">
        <f>SUM('[1]ПОНТОННЫЙ Янв.'!Z47:AA47,'[2]ПОНТОННЫЙ Февр.'!Z47:AA47,'[3]ПОНТОННЫЙ Март'!Z47:AA47,'[4]ПОНТОННЫЙ  Апр.'!Z47:AA47,'[5]ПОНТОННЫЙ Май'!Z47:AA47,'[6]ПОНТОННЫЙ Июнь'!Z47:AA47,'[7]ПОНТОННЫЙ  Июль'!Z47:AA47,'[8]ПОНТОННЫЙ  Авг.'!Z47:AA47,'[9]ПОНТОННЫЙ  Сент.'!Z47:AA47,'[10]ПОНТОННЫЙ  Окт.'!Z47:AA47,'[11]ПОНТОННЫЙ  Нояб.'!Z47:AA47,'[12]ПОНТОННЫЙ  Дек.'!Z47:AA47)</f>
        <v>0</v>
      </c>
      <c r="AB48" s="47"/>
      <c r="AC48" s="53">
        <f>SUM('[1]ПОНТОННЫЙ Янв.'!AB47:AC47,'[2]ПОНТОННЫЙ Февр.'!AB47:AC47,'[3]ПОНТОННЫЙ Март'!AB47:AC47,'[4]ПОНТОННЫЙ  Апр.'!AB47:AC47,'[5]ПОНТОННЫЙ Май'!AB47:AC47,'[6]ПОНТОННЫЙ Июнь'!AB47:AC47,'[7]ПОНТОННЫЙ  Июль'!AB47:AC47,'[8]ПОНТОННЫЙ  Авг.'!AB47:AC47,'[9]ПОНТОННЫЙ  Сент.'!AB47:AC47,'[10]ПОНТОННЫЙ  Окт.'!AB47:AC47,'[11]ПОНТОННЫЙ  Нояб.'!AB47:AC47,'[12]ПОНТОННЫЙ  Дек.'!AB47:AC47)</f>
        <v>0</v>
      </c>
      <c r="AD48" s="47"/>
      <c r="AE48" s="53">
        <f>SUM('[1]ПОНТОННЫЙ Янв.'!AD47:AE47,'[2]ПОНТОННЫЙ Февр.'!AD47:AE47,'[3]ПОНТОННЫЙ Март'!AD47:AE47,'[4]ПОНТОННЫЙ  Апр.'!AD47:AE47,'[5]ПОНТОННЫЙ Май'!AD47:AE47,'[6]ПОНТОННЫЙ Июнь'!AD47:AE47,'[7]ПОНТОННЫЙ  Июль'!AD47:AE47,'[8]ПОНТОННЫЙ  Авг.'!AD47:AE47,'[9]ПОНТОННЫЙ  Сент.'!AD47:AE47,'[10]ПОНТОННЫЙ  Окт.'!AD47:AE47,'[11]ПОНТОННЫЙ  Нояб.'!AD47:AE47,'[12]ПОНТОННЫЙ  Дек.'!AD47:AE47)</f>
        <v>0</v>
      </c>
      <c r="AF48" s="47"/>
      <c r="AG48" s="53">
        <f>SUM('[1]ПОНТОННЫЙ Янв.'!AF47:AG47,'[2]ПОНТОННЫЙ Февр.'!AF47:AG47,'[3]ПОНТОННЫЙ Март'!AF47:AG47,'[4]ПОНТОННЫЙ  Апр.'!AF47:AG47,'[5]ПОНТОННЫЙ Май'!AF47:AG47,'[6]ПОНТОННЫЙ Июнь'!AF47:AG47,'[7]ПОНТОННЫЙ  Июль'!AF47:AG47,'[8]ПОНТОННЫЙ  Авг.'!AF47:AG47,'[9]ПОНТОННЫЙ  Сент.'!AF47:AG47,'[10]ПОНТОННЫЙ  Окт.'!AF47:AG47,'[11]ПОНТОННЫЙ  Нояб.'!AF47:AG47,'[12]ПОНТОННЫЙ  Дек.'!AF47:AG47)</f>
        <v>0</v>
      </c>
      <c r="AH48" s="47"/>
      <c r="AI48" s="53">
        <f>SUM('[1]ПОНТОННЫЙ Янв.'!AH47:AI47,'[2]ПОНТОННЫЙ Февр.'!AH47:AI47,'[3]ПОНТОННЫЙ Март'!AH47:AI47,'[4]ПОНТОННЫЙ  Апр.'!AH47:AI47,'[5]ПОНТОННЫЙ Май'!AH47:AI47,'[6]ПОНТОННЫЙ Июнь'!AH47:AI47,'[7]ПОНТОННЫЙ  Июль'!AH47:AI47,'[8]ПОНТОННЫЙ  Авг.'!AH47:AI47,'[9]ПОНТОННЫЙ  Сент.'!AH47:AI47,'[10]ПОНТОННЫЙ  Окт.'!AH47:AI47,'[11]ПОНТОННЫЙ  Нояб.'!AH47:AI47,'[12]ПОНТОННЫЙ  Дек.'!AH47:AI47)</f>
        <v>0</v>
      </c>
      <c r="AJ48" s="47"/>
      <c r="AK48" s="53">
        <f>SUM('[1]ПОНТОННЫЙ Янв.'!AJ47:AK47,'[2]ПОНТОННЫЙ Февр.'!AJ47:AK47,'[3]ПОНТОННЫЙ Март'!AJ47:AK47,'[4]ПОНТОННЫЙ  Апр.'!AJ47:AK47,'[5]ПОНТОННЫЙ Май'!AJ47:AK47,'[6]ПОНТОННЫЙ Июнь'!AJ47:AK47,'[7]ПОНТОННЫЙ  Июль'!AJ47:AK47,'[8]ПОНТОННЫЙ  Авг.'!AJ47:AK47,'[9]ПОНТОННЫЙ  Сент.'!AJ47:AK47,'[10]ПОНТОННЫЙ  Окт.'!AJ47:AK47,'[11]ПОНТОННЫЙ  Нояб.'!AJ47:AK47,'[12]ПОНТОННЫЙ  Дек.'!AJ47:AK47)</f>
        <v>0</v>
      </c>
      <c r="AL48" s="47"/>
      <c r="AM48" s="53">
        <f>SUM('[1]ПОНТОННЫЙ Янв.'!AL47:AM47,'[2]ПОНТОННЫЙ Февр.'!AL47:AM47,'[3]ПОНТОННЫЙ Март'!AL47:AM47,'[4]ПОНТОННЫЙ  Апр.'!AL47:AM47,'[5]ПОНТОННЫЙ Май'!AL47:AM47,'[6]ПОНТОННЫЙ Июнь'!AL47:AM47,'[7]ПОНТОННЫЙ  Июль'!AL47:AM47,'[8]ПОНТОННЫЙ  Авг.'!AL47:AM47,'[9]ПОНТОННЫЙ  Сент.'!AL47:AM47,'[10]ПОНТОННЫЙ  Окт.'!AL47:AM47,'[11]ПОНТОННЫЙ  Нояб.'!AL47:AM47,'[12]ПОНТОННЫЙ  Дек.'!AL47:AM47)</f>
        <v>0</v>
      </c>
      <c r="AN48" s="47"/>
      <c r="AO48" s="53">
        <f>SUM('[1]ПОНТОННЫЙ Янв.'!AN47:AO47,'[2]ПОНТОННЫЙ Февр.'!AN47:AO47,'[3]ПОНТОННЫЙ Март'!AN47:AO47,'[4]ПОНТОННЫЙ  Апр.'!AN47:AO47,'[5]ПОНТОННЫЙ Май'!AN47:AO47,'[6]ПОНТОННЫЙ Июнь'!AN47:AO47,'[7]ПОНТОННЫЙ  Июль'!AN47:AO47,'[8]ПОНТОННЫЙ  Авг.'!AN47:AO47,'[9]ПОНТОННЫЙ  Сент.'!AN47:AO47,'[10]ПОНТОННЫЙ  Окт.'!AN47:AO47,'[11]ПОНТОННЫЙ  Нояб.'!AN47:AO47,'[12]ПОНТОННЫЙ  Дек.'!AN47:AO47)</f>
        <v>0</v>
      </c>
      <c r="AP48" s="47"/>
      <c r="AQ48" s="53">
        <f>SUM('[1]ПОНТОННЫЙ Янв.'!AP47:AQ47,'[2]ПОНТОННЫЙ Февр.'!AP47:AQ47,'[3]ПОНТОННЫЙ Март'!AP47:AQ47,'[4]ПОНТОННЫЙ  Апр.'!AP47:AQ47,'[5]ПОНТОННЫЙ Май'!AP47:AQ47,'[6]ПОНТОННЫЙ Июнь'!AP47:AQ47,'[7]ПОНТОННЫЙ  Июль'!AP47:AQ47,'[8]ПОНТОННЫЙ  Авг.'!AP47:AQ47,'[9]ПОНТОННЫЙ  Сент.'!AP47:AQ47,'[10]ПОНТОННЫЙ  Окт.'!AP47:AQ47,'[11]ПОНТОННЫЙ  Нояб.'!AP47:AQ47,'[12]ПОНТОННЫЙ  Дек.'!AP47:AQ47)</f>
        <v>0</v>
      </c>
      <c r="AR48" s="47"/>
      <c r="AS48" s="53">
        <f>SUM('[1]ПОНТОННЫЙ Янв.'!AR47:AS47,'[2]ПОНТОННЫЙ Февр.'!AR47:AS47,'[3]ПОНТОННЫЙ Март'!AR47:AS47,'[4]ПОНТОННЫЙ  Апр.'!AR47:AS47,'[5]ПОНТОННЫЙ Май'!AR47:AS47,'[6]ПОНТОННЫЙ Июнь'!AR47:AS47,'[7]ПОНТОННЫЙ  Июль'!AR47:AS47,'[8]ПОНТОННЫЙ  Авг.'!AR47:AS47,'[9]ПОНТОННЫЙ  Сент.'!AR47:AS47,'[10]ПОНТОННЫЙ  Окт.'!AR47:AS47,'[11]ПОНТОННЫЙ  Нояб.'!AR47:AS47,'[12]ПОНТОННЫЙ  Дек.'!AR47:AS47)</f>
        <v>0</v>
      </c>
      <c r="AT48" s="47"/>
      <c r="AU48" s="53">
        <f>SUM('[1]ПОНТОННЫЙ Янв.'!AT47:AU47,'[2]ПОНТОННЫЙ Февр.'!AT47:AU47,'[3]ПОНТОННЫЙ Март'!AT47:AU47,'[4]ПОНТОННЫЙ  Апр.'!AT47:AU47,'[5]ПОНТОННЫЙ Май'!AT47:AU47,'[6]ПОНТОННЫЙ Июнь'!AT47:AU47,'[7]ПОНТОННЫЙ  Июль'!AT47:AU47,'[8]ПОНТОННЫЙ  Авг.'!AT47:AU47,'[9]ПОНТОННЫЙ  Сент.'!AT47:AU47,'[10]ПОНТОННЫЙ  Окт.'!AT47:AU47,'[11]ПОНТОННЫЙ  Нояб.'!AT47:AU47,'[12]ПОНТОННЫЙ  Дек.'!AT47:AU47)</f>
        <v>0</v>
      </c>
      <c r="AV48" s="47"/>
      <c r="AW48" s="53">
        <f>SUM('[1]ПОНТОННЫЙ Янв.'!AV47:AW47,'[2]ПОНТОННЫЙ Февр.'!AV47:AW47,'[3]ПОНТОННЫЙ Март'!AV47:AW47,'[4]ПОНТОННЫЙ  Апр.'!AV47:AW47,'[5]ПОНТОННЫЙ Май'!AV47:AW47,'[6]ПОНТОННЫЙ Июнь'!AV47:AW47,'[7]ПОНТОННЫЙ  Июль'!AV47:AW47,'[8]ПОНТОННЫЙ  Авг.'!AV47:AW47,'[9]ПОНТОННЫЙ  Сент.'!AV47:AW47,'[10]ПОНТОННЫЙ  Окт.'!AV47:AW47,'[11]ПОНТОННЫЙ  Нояб.'!AV47:AW47,'[12]ПОНТОННЫЙ  Дек.'!AV47:AW47)</f>
        <v>0</v>
      </c>
      <c r="AX48" s="47"/>
      <c r="AY48" s="53">
        <f>SUM('[1]ПОНТОННЫЙ Янв.'!AX47:AY47,'[2]ПОНТОННЫЙ Февр.'!AX47:AY47,'[3]ПОНТОННЫЙ Март'!AX47:AY47,'[4]ПОНТОННЫЙ  Апр.'!AX47:AY47,'[5]ПОНТОННЫЙ Май'!AX47:AY47,'[6]ПОНТОННЫЙ Июнь'!AX47:AY47,'[7]ПОНТОННЫЙ  Июль'!AX47:AY47,'[8]ПОНТОННЫЙ  Авг.'!AX47:AY47,'[9]ПОНТОННЫЙ  Сент.'!AX47:AY47,'[10]ПОНТОННЫЙ  Окт.'!AX47:AY47,'[11]ПОНТОННЫЙ  Нояб.'!AX47:AY47,'[12]ПОНТОННЫЙ  Дек.'!AX47:AY47)</f>
        <v>0</v>
      </c>
      <c r="AZ48" s="47"/>
      <c r="BA48" s="53">
        <f>SUM('[1]ПОНТОННЫЙ Янв.'!AZ47:BA47,'[2]ПОНТОННЫЙ Февр.'!AZ47:BA47,'[3]ПОНТОННЫЙ Март'!AZ47:BA47,'[4]ПОНТОННЫЙ  Апр.'!AZ47:BA47,'[5]ПОНТОННЫЙ Май'!AZ47:BA47,'[6]ПОНТОННЫЙ Июнь'!AZ47:BA47,'[7]ПОНТОННЫЙ  Июль'!AZ47:BA47,'[8]ПОНТОННЫЙ  Авг.'!AZ47:BA47,'[9]ПОНТОННЫЙ  Сент.'!AZ47:BA47,'[10]ПОНТОННЫЙ  Окт.'!AZ47:BA47,'[11]ПОНТОННЫЙ  Нояб.'!AZ47:BA47,'[12]ПОНТОННЫЙ  Дек.'!AZ47:BA47)</f>
        <v>0</v>
      </c>
      <c r="BB48" s="47"/>
      <c r="BC48" s="53">
        <f>SUM('[1]ПОНТОННЫЙ Янв.'!BB47:BC47,'[2]ПОНТОННЫЙ Февр.'!BB47:BC47,'[3]ПОНТОННЫЙ Март'!BB47:BC47,'[4]ПОНТОННЫЙ  Апр.'!BB47:BC47,'[5]ПОНТОННЫЙ Май'!BB47:BC47,'[6]ПОНТОННЫЙ Июнь'!BB47:BC47,'[7]ПОНТОННЫЙ  Июль'!BB47:BC47,'[8]ПОНТОННЫЙ  Авг.'!BB47:BC47,'[9]ПОНТОННЫЙ  Сент.'!BB47:BC47,'[10]ПОНТОННЫЙ  Окт.'!BB47:BC47,'[11]ПОНТОННЫЙ  Нояб.'!BB47:BC47,'[12]ПОНТОННЫЙ  Дек.'!BB47:BC47)</f>
        <v>0</v>
      </c>
      <c r="BD48" s="47"/>
      <c r="BE48" s="53">
        <f>SUM('[1]ПОНТОННЫЙ Янв.'!BD47:BE47,'[2]ПОНТОННЫЙ Февр.'!BD47:BE47,'[3]ПОНТОННЫЙ Март'!BD47:BE47,'[4]ПОНТОННЫЙ  Апр.'!BD47:BE47,'[5]ПОНТОННЫЙ Май'!BD47:BE47,'[6]ПОНТОННЫЙ Июнь'!BD47:BE47,'[7]ПОНТОННЫЙ  Июль'!BD47:BE47,'[8]ПОНТОННЫЙ  Авг.'!BD47:BE47,'[9]ПОНТОННЫЙ  Сент.'!BD47:BE47,'[10]ПОНТОННЫЙ  Окт.'!BD47:BE47,'[11]ПОНТОННЫЙ  Нояб.'!BD47:BE47,'[12]ПОНТОННЫЙ  Дек.'!BD47:BE47)</f>
        <v>0</v>
      </c>
      <c r="BF48" s="47"/>
      <c r="BG48" s="53">
        <f>SUM('[1]ПОНТОННЫЙ Янв.'!BF47:BG47,'[2]ПОНТОННЫЙ Февр.'!BF47:BG47,'[3]ПОНТОННЫЙ Март'!BF47:BG47,'[4]ПОНТОННЫЙ  Апр.'!BF47:BG47,'[5]ПОНТОННЫЙ Май'!BF47:BG47,'[6]ПОНТОННЫЙ Июнь'!BF47:BG47,'[7]ПОНТОННЫЙ  Июль'!BF47:BG47,'[8]ПОНТОННЫЙ  Авг.'!BF47:BG47,'[9]ПОНТОННЫЙ  Сент.'!BF47:BG47,'[10]ПОНТОННЫЙ  Окт.'!BF47:BG47,'[11]ПОНТОННЫЙ  Нояб.'!BF47:BG47,'[12]ПОНТОННЫЙ  Дек.'!BF47:BG47)</f>
        <v>0</v>
      </c>
      <c r="BH48" s="47"/>
      <c r="BI48" s="53">
        <f>SUM('[1]ПОНТОННЫЙ Янв.'!BH47:BI47,'[2]ПОНТОННЫЙ Февр.'!BH47:BI47,'[3]ПОНТОННЫЙ Март'!BH47:BI47,'[4]ПОНТОННЫЙ  Апр.'!BH47:BI47,'[5]ПОНТОННЫЙ Май'!BH47:BI47,'[6]ПОНТОННЫЙ Июнь'!BH47:BI47,'[7]ПОНТОННЫЙ  Июль'!BH47:BI47,'[8]ПОНТОННЫЙ  Авг.'!BH47:BI47,'[9]ПОНТОННЫЙ  Сент.'!BH47:BI47,'[10]ПОНТОННЫЙ  Окт.'!BH47:BI47,'[11]ПОНТОННЫЙ  Нояб.'!BH47:BI47,'[12]ПОНТОННЫЙ  Дек.'!BH47:BI47)</f>
        <v>0</v>
      </c>
      <c r="BJ48" s="47"/>
      <c r="BK48" s="53">
        <f>SUM('[1]ПОНТОННЫЙ Янв.'!BJ47:BK47,'[2]ПОНТОННЫЙ Февр.'!BJ47:BK47,'[3]ПОНТОННЫЙ Март'!BJ47:BK47,'[4]ПОНТОННЫЙ  Апр.'!BJ47:BK47,'[5]ПОНТОННЫЙ Май'!BJ47:BK47,'[6]ПОНТОННЫЙ Июнь'!BJ47:BK47,'[7]ПОНТОННЫЙ  Июль'!BJ47:BK47,'[8]ПОНТОННЫЙ  Авг.'!BJ47:BK47,'[9]ПОНТОННЫЙ  Сент.'!BJ47:BK47,'[10]ПОНТОННЫЙ  Окт.'!BJ47:BK47,'[11]ПОНТОННЫЙ  Нояб.'!BJ47:BK47,'[12]ПОНТОННЫЙ  Дек.'!BJ47:BK47)</f>
        <v>0</v>
      </c>
      <c r="BL48" s="47"/>
      <c r="BM48" s="53">
        <f>SUM('[1]ПОНТОННЫЙ Янв.'!BL47:BM47,'[2]ПОНТОННЫЙ Февр.'!BL47:BM47,'[3]ПОНТОННЫЙ Март'!BL47:BM47,'[4]ПОНТОННЫЙ  Апр.'!BL47:BM47,'[5]ПОНТОННЫЙ Май'!BL47:BM47,'[6]ПОНТОННЫЙ Июнь'!BL47:BM47,'[7]ПОНТОННЫЙ  Июль'!BL47:BM47,'[8]ПОНТОННЫЙ  Авг.'!BL47:BM47,'[9]ПОНТОННЫЙ  Сент.'!BL47:BM47,'[10]ПОНТОННЫЙ  Окт.'!BL47:BM47,'[11]ПОНТОННЫЙ  Нояб.'!BL47:BM47,'[12]ПОНТОННЫЙ  Дек.'!BL47:BM47)</f>
        <v>0</v>
      </c>
      <c r="BN48" s="47"/>
      <c r="BO48" s="53">
        <f>SUM('[1]ПОНТОННЫЙ Янв.'!BN47:BO47,'[2]ПОНТОННЫЙ Февр.'!BN47:BO47,'[3]ПОНТОННЫЙ Март'!BN47:BO47,'[4]ПОНТОННЫЙ  Апр.'!BN47:BO47,'[5]ПОНТОННЫЙ Май'!BN47:BO47,'[6]ПОНТОННЫЙ Июнь'!BN47:BO47,'[7]ПОНТОННЫЙ  Июль'!BN47:BO47,'[8]ПОНТОННЫЙ  Авг.'!BN47:BO47,'[9]ПОНТОННЫЙ  Сент.'!BN47:BO47,'[10]ПОНТОННЫЙ  Окт.'!BN47:BO47,'[11]ПОНТОННЫЙ  Нояб.'!BN47:BO47,'[12]ПОНТОННЫЙ  Дек.'!BN47:BO47)</f>
        <v>0</v>
      </c>
      <c r="BP48" s="47"/>
      <c r="BQ48" s="53">
        <f>SUM('[1]ПОНТОННЫЙ Янв.'!BP47:BQ47,'[2]ПОНТОННЫЙ Февр.'!BP47:BQ47,'[3]ПОНТОННЫЙ Март'!BP47:BQ47,'[4]ПОНТОННЫЙ  Апр.'!BP47:BQ47,'[5]ПОНТОННЫЙ Май'!BP47:BQ47,'[6]ПОНТОННЫЙ Июнь'!BP47:BQ47,'[7]ПОНТОННЫЙ  Июль'!BP47:BQ47,'[8]ПОНТОННЫЙ  Авг.'!BP47:BQ47,'[9]ПОНТОННЫЙ  Сент.'!BP47:BQ47,'[10]ПОНТОННЫЙ  Окт.'!BP47:BQ47,'[11]ПОНТОННЫЙ  Нояб.'!BP47:BQ47,'[12]ПОНТОННЫЙ  Дек.'!BP47:BQ47)</f>
        <v>0</v>
      </c>
      <c r="BR48" s="47"/>
      <c r="BS48" s="53">
        <f>SUM('[1]ПОНТОННЫЙ Янв.'!BR47:BS47,'[2]ПОНТОННЫЙ Февр.'!BR47:BS47,'[3]ПОНТОННЫЙ Март'!BR47:BS47,'[4]ПОНТОННЫЙ  Апр.'!BR47:BS47,'[5]ПОНТОННЫЙ Май'!BR47:BS47,'[6]ПОНТОННЫЙ Июнь'!BR47:BS47,'[7]ПОНТОННЫЙ  Июль'!BR47:BS47,'[8]ПОНТОННЫЙ  Авг.'!BR47:BS47,'[9]ПОНТОННЫЙ  Сент.'!BR47:BS47,'[10]ПОНТОННЫЙ  Окт.'!BR47:BS47,'[11]ПОНТОННЫЙ  Нояб.'!BR47:BS47,'[12]ПОНТОННЫЙ  Дек.'!BR47:BS47)</f>
        <v>0</v>
      </c>
      <c r="BT48" s="47"/>
      <c r="BU48" s="53">
        <f>SUM('[1]ПОНТОННЫЙ Янв.'!BT47:BU47,'[2]ПОНТОННЫЙ Февр.'!BT47:BU47,'[3]ПОНТОННЫЙ Март'!BT47:BU47,'[4]ПОНТОННЫЙ  Апр.'!BT47:BU47,'[5]ПОНТОННЫЙ Май'!BT47:BU47,'[6]ПОНТОННЫЙ Июнь'!BT47:BU47,'[7]ПОНТОННЫЙ  Июль'!BT47:BU47,'[8]ПОНТОННЫЙ  Авг.'!BT47:BU47,'[9]ПОНТОННЫЙ  Сент.'!BT47:BU47,'[10]ПОНТОННЫЙ  Окт.'!BT47:BU47,'[11]ПОНТОННЫЙ  Нояб.'!BT47:BU47,'[12]ПОНТОННЫЙ  Дек.'!BT47:BU47)</f>
        <v>0</v>
      </c>
      <c r="BV48" s="47"/>
      <c r="BW48" s="53">
        <f>SUM('[1]ПОНТОННЫЙ Янв.'!BV47:BW47,'[2]ПОНТОННЫЙ Февр.'!BV47:BW47,'[3]ПОНТОННЫЙ Март'!BV47:BW47,'[4]ПОНТОННЫЙ  Апр.'!BV47:BW47,'[5]ПОНТОННЫЙ Май'!BV47:BW47,'[6]ПОНТОННЫЙ Июнь'!BV47:BW47,'[7]ПОНТОННЫЙ  Июль'!BV47:BW47,'[8]ПОНТОННЫЙ  Авг.'!BV47:BW47,'[9]ПОНТОННЫЙ  Сент.'!BV47:BW47,'[10]ПОНТОННЫЙ  Окт.'!BV47:BW47,'[11]ПОНТОННЫЙ  Нояб.'!BV47:BW47,'[12]ПОНТОННЫЙ  Дек.'!BV47:BW47)</f>
        <v>0</v>
      </c>
      <c r="BX48" s="47"/>
      <c r="BY48" s="53">
        <f>SUM('[1]ПОНТОННЫЙ Янв.'!BX47:BY47,'[2]ПОНТОННЫЙ Февр.'!BX47:BY47,'[3]ПОНТОННЫЙ Март'!BX47:BY47,'[4]ПОНТОННЫЙ  Апр.'!BX47:BY47,'[5]ПОНТОННЫЙ Май'!BX47:BY47,'[6]ПОНТОННЫЙ Июнь'!BX47:BY47,'[7]ПОНТОННЫЙ  Июль'!BX47:BY47,'[8]ПОНТОННЫЙ  Авг.'!BX47:BY47,'[9]ПОНТОННЫЙ  Сент.'!BX47:BY47,'[10]ПОНТОННЫЙ  Окт.'!BX47:BY47,'[11]ПОНТОННЫЙ  Нояб.'!BX47:BY47,'[12]ПОНТОННЫЙ  Дек.'!BX47:BY47)</f>
        <v>0</v>
      </c>
      <c r="BZ48" s="47"/>
      <c r="CA48" s="53">
        <f>SUM('[1]ПОНТОННЫЙ Янв.'!BZ47:CA47,'[2]ПОНТОННЫЙ Февр.'!BZ47:CA47,'[3]ПОНТОННЫЙ Март'!BZ47:CA47,'[4]ПОНТОННЫЙ  Апр.'!BZ47:CA47,'[5]ПОНТОННЫЙ Май'!BZ47:CA47,'[6]ПОНТОННЫЙ Июнь'!BZ47:CA47,'[7]ПОНТОННЫЙ  Июль'!BZ47:CA47,'[8]ПОНТОННЫЙ  Авг.'!BZ47:CA47,'[9]ПОНТОННЫЙ  Сент.'!BZ47:CA47,'[10]ПОНТОННЫЙ  Окт.'!BZ47:CA47,'[11]ПОНТОННЫЙ  Нояб.'!BZ47:CA47,'[12]ПОНТОННЫЙ  Дек.'!BZ47:CA47)</f>
        <v>10</v>
      </c>
      <c r="CB48" s="47"/>
      <c r="CC48" s="53">
        <f>SUM('[1]ПОНТОННЫЙ Янв.'!CB47:CC47,'[2]ПОНТОННЫЙ Февр.'!CB47:CC47,'[3]ПОНТОННЫЙ Март'!CB47:CC47,'[4]ПОНТОННЫЙ  Апр.'!CB47:CC47,'[5]ПОНТОННЫЙ Май'!CB47:CC47,'[6]ПОНТОННЫЙ Июнь'!CB47:CC47,'[7]ПОНТОННЫЙ  Июль'!CB47:CC47,'[8]ПОНТОННЫЙ  Авг.'!CB47:CC47,'[9]ПОНТОННЫЙ  Сент.'!CB47:CC47,'[10]ПОНТОННЫЙ  Окт.'!CB47:CC47,'[11]ПОНТОННЫЙ  Нояб.'!CB47:CC47,'[12]ПОНТОННЫЙ  Дек.'!CB47:CC47)</f>
        <v>0</v>
      </c>
      <c r="CD48" s="47"/>
      <c r="CE48" s="53">
        <f>SUM('[1]ПОНТОННЫЙ Янв.'!CD47:CE47,'[2]ПОНТОННЫЙ Февр.'!CD47:CE47,'[3]ПОНТОННЫЙ Март'!CD47:CE47,'[4]ПОНТОННЫЙ  Апр.'!CD47:CE47,'[5]ПОНТОННЫЙ Май'!CD47:CE47,'[6]ПОНТОННЫЙ Июнь'!CD47:CE47,'[7]ПОНТОННЫЙ  Июль'!CD47:CE47,'[8]ПОНТОННЫЙ  Авг.'!CD47:CE47,'[9]ПОНТОННЫЙ  Сент.'!CD47:CE47,'[10]ПОНТОННЫЙ  Окт.'!CD47:CE47,'[11]ПОНТОННЫЙ  Нояб.'!CD47:CE47,'[12]ПОНТОННЫЙ  Дек.'!CD47:CE47)</f>
        <v>0</v>
      </c>
      <c r="CF48" s="47"/>
      <c r="CG48" s="53">
        <f>SUM('[1]ПОНТОННЫЙ Янв.'!CF47:CG47,'[2]ПОНТОННЫЙ Февр.'!CF47:CG47,'[3]ПОНТОННЫЙ Март'!CF47:CG47,'[4]ПОНТОННЫЙ  Апр.'!CF47:CG47,'[5]ПОНТОННЫЙ Май'!CF47:CG47,'[6]ПОНТОННЫЙ Июнь'!CF47:CG47,'[7]ПОНТОННЫЙ  Июль'!CF47:CG47,'[8]ПОНТОННЫЙ  Авг.'!CF47:CG47,'[9]ПОНТОННЫЙ  Сент.'!CF47:CG47,'[10]ПОНТОННЫЙ  Окт.'!CF47:CG47,'[11]ПОНТОННЫЙ  Нояб.'!CF47:CG47,'[12]ПОНТОННЫЙ  Дек.'!CF47:CG47)</f>
        <v>0</v>
      </c>
      <c r="CH48" s="47"/>
      <c r="CI48" s="53">
        <f>SUM('[1]ПОНТОННЫЙ Янв.'!CH47:CI47,'[2]ПОНТОННЫЙ Февр.'!CH47:CI47,'[3]ПОНТОННЫЙ Март'!CH47:CI47,'[4]ПОНТОННЫЙ  Апр.'!CH47:CI47,'[5]ПОНТОННЫЙ Май'!CH47:CI47,'[6]ПОНТОННЫЙ Июнь'!CH47:CI47,'[7]ПОНТОННЫЙ  Июль'!CH47:CI47,'[8]ПОНТОННЫЙ  Авг.'!CH47:CI47,'[9]ПОНТОННЫЙ  Сент.'!CH47:CI47,'[10]ПОНТОННЫЙ  Окт.'!CH47:CI47,'[11]ПОНТОННЫЙ  Нояб.'!CH47:CI47,'[12]ПОНТОННЫЙ  Дек.'!CH47:CI47)</f>
        <v>0</v>
      </c>
      <c r="CJ48" s="47"/>
      <c r="CK48" s="53">
        <f>SUM('[1]ПОНТОННЫЙ Янв.'!CJ47:CK47,'[2]ПОНТОННЫЙ Февр.'!CJ47:CK47,'[3]ПОНТОННЫЙ Март'!CJ47:CK47,'[4]ПОНТОННЫЙ  Апр.'!CJ47:CK47,'[5]ПОНТОННЫЙ Май'!CJ47:CK47,'[6]ПОНТОННЫЙ Июнь'!CJ47:CK47,'[7]ПОНТОННЫЙ  Июль'!CJ47:CK47,'[8]ПОНТОННЫЙ  Авг.'!CJ47:CK47,'[9]ПОНТОННЫЙ  Сент.'!CJ47:CK47,'[10]ПОНТОННЫЙ  Окт.'!CJ47:CK47,'[11]ПОНТОННЫЙ  Нояб.'!CJ47:CK47,'[12]ПОНТОННЫЙ  Дек.'!CJ47:CK47)</f>
        <v>0</v>
      </c>
      <c r="CL48" s="47"/>
      <c r="CM48" s="53">
        <f>SUM('[1]ПОНТОННЫЙ Янв.'!CL47:CM47,'[2]ПОНТОННЫЙ Февр.'!CL47:CM47,'[3]ПОНТОННЫЙ Март'!CL47:CM47,'[4]ПОНТОННЫЙ  Апр.'!CL47:CM47,'[5]ПОНТОННЫЙ Май'!CL47:CM47,'[6]ПОНТОННЫЙ Июнь'!CL47:CM47,'[7]ПОНТОННЫЙ  Июль'!CL47:CM47,'[8]ПОНТОННЫЙ  Авг.'!CL47:CM47,'[9]ПОНТОННЫЙ  Сент.'!CL47:CM47,'[10]ПОНТОННЫЙ  Окт.'!CL47:CM47,'[11]ПОНТОННЫЙ  Нояб.'!CL47:CM47,'[12]ПОНТОННЫЙ  Дек.'!CL47:CM47)</f>
        <v>0</v>
      </c>
      <c r="CN48" s="47"/>
      <c r="CO48" s="53">
        <f>SUM('[1]ПОНТОННЫЙ Янв.'!CN47:CO47,'[2]ПОНТОННЫЙ Февр.'!CN47:CO47,'[3]ПОНТОННЫЙ Март'!CN47:CO47,'[4]ПОНТОННЫЙ  Апр.'!CN47:CO47,'[5]ПОНТОННЫЙ Май'!CN47:CO47,'[6]ПОНТОННЫЙ Июнь'!CN47:CO47,'[7]ПОНТОННЫЙ  Июль'!CN47:CO47,'[8]ПОНТОННЫЙ  Авг.'!CN47:CO47,'[9]ПОНТОННЫЙ  Сент.'!CN47:CO47,'[10]ПОНТОННЫЙ  Окт.'!CN47:CO47,'[11]ПОНТОННЫЙ  Нояб.'!CN47:CO47,'[12]ПОНТОННЫЙ  Дек.'!CN47:CO47)</f>
        <v>0</v>
      </c>
      <c r="CQ48" s="93"/>
    </row>
    <row r="49" spans="1:95" ht="15.95" customHeight="1" x14ac:dyDescent="0.25">
      <c r="A49" s="198"/>
      <c r="B49" s="233"/>
      <c r="C49" s="22" t="s">
        <v>20</v>
      </c>
      <c r="D49" s="47"/>
      <c r="E49" s="53">
        <f>SUM('[1]ПОНТОННЫЙ Янв.'!D48:E48,'[2]ПОНТОННЫЙ Февр.'!D48:E48,'[3]ПОНТОННЫЙ Март'!D48:E48,'[4]ПОНТОННЫЙ  Апр.'!D48:E48,'[5]ПОНТОННЫЙ Май'!D48:E48,'[6]ПОНТОННЫЙ Июнь'!D48:E48,'[7]ПОНТОННЫЙ  Июль'!D48:E48,'[8]ПОНТОННЫЙ  Авг.'!D48:E48,'[9]ПОНТОННЫЙ  Сент.'!D48:E48,'[10]ПОНТОННЫЙ  Окт.'!D48:E48,'[11]ПОНТОННЫЙ  Нояб.'!D48:E48,'[12]ПОНТОННЫЙ  Дек.'!D48:E48)</f>
        <v>0</v>
      </c>
      <c r="F49" s="47"/>
      <c r="G49" s="53">
        <f>SUM('[1]ПОНТОННЫЙ Янв.'!F48:G48,'[2]ПОНТОННЫЙ Февр.'!F48:G48,'[3]ПОНТОННЫЙ Март'!F48:G48,'[4]ПОНТОННЫЙ  Апр.'!F48:G48,'[5]ПОНТОННЫЙ Май'!F48:G48,'[6]ПОНТОННЫЙ Июнь'!F48:G48,'[7]ПОНТОННЫЙ  Июль'!F48:G48,'[8]ПОНТОННЫЙ  Авг.'!F48:G48,'[9]ПОНТОННЫЙ  Сент.'!F48:G48,'[10]ПОНТОННЫЙ  Окт.'!F48:G48,'[11]ПОНТОННЫЙ  Нояб.'!F48:G48,'[12]ПОНТОННЫЙ  Дек.'!F48:G48)</f>
        <v>0</v>
      </c>
      <c r="H49" s="47"/>
      <c r="I49" s="53">
        <f>SUM('[1]ПОНТОННЫЙ Янв.'!H48:I48,'[2]ПОНТОННЫЙ Февр.'!H48:I48,'[3]ПОНТОННЫЙ Март'!H48:I48,'[4]ПОНТОННЫЙ  Апр.'!H48:I48,'[5]ПОНТОННЫЙ Май'!H48:I48,'[6]ПОНТОННЫЙ Июнь'!H48:I48,'[7]ПОНТОННЫЙ  Июль'!H48:I48,'[8]ПОНТОННЫЙ  Авг.'!H48:I48,'[9]ПОНТОННЫЙ  Сент.'!H48:I48,'[10]ПОНТОННЫЙ  Окт.'!H48:I48,'[11]ПОНТОННЫЙ  Нояб.'!H48:I48,'[12]ПОНТОННЫЙ  Дек.'!H48:I48)</f>
        <v>0</v>
      </c>
      <c r="J49" s="47"/>
      <c r="K49" s="53">
        <f>SUM('[1]ПОНТОННЫЙ Янв.'!J48:K48,'[2]ПОНТОННЫЙ Февр.'!J48:K48,'[3]ПОНТОННЫЙ Март'!J48:K48,'[4]ПОНТОННЫЙ  Апр.'!J48:K48,'[5]ПОНТОННЫЙ Май'!J48:K48,'[6]ПОНТОННЫЙ Июнь'!J48:K48,'[7]ПОНТОННЫЙ  Июль'!J48:K48,'[8]ПОНТОННЫЙ  Авг.'!J48:K48,'[9]ПОНТОННЫЙ  Сент.'!J48:K48,'[10]ПОНТОННЫЙ  Окт.'!J48:K48,'[11]ПОНТОННЫЙ  Нояб.'!J48:K48,'[12]ПОНТОННЫЙ  Дек.'!J48:K48)</f>
        <v>0</v>
      </c>
      <c r="L49" s="47"/>
      <c r="M49" s="53">
        <f>SUM('[1]ПОНТОННЫЙ Янв.'!L48:M48,'[2]ПОНТОННЫЙ Февр.'!L48:M48,'[3]ПОНТОННЫЙ Март'!L48:M48,'[4]ПОНТОННЫЙ  Апр.'!L48:M48,'[5]ПОНТОННЫЙ Май'!L48:M48,'[6]ПОНТОННЫЙ Июнь'!L48:M48,'[7]ПОНТОННЫЙ  Июль'!L48:M48,'[8]ПОНТОННЫЙ  Авг.'!L48:M48,'[9]ПОНТОННЫЙ  Сент.'!L48:M48,'[10]ПОНТОННЫЙ  Окт.'!L48:M48,'[11]ПОНТОННЫЙ  Нояб.'!L48:M48,'[12]ПОНТОННЫЙ  Дек.'!L48:M48)</f>
        <v>0</v>
      </c>
      <c r="N49" s="47"/>
      <c r="O49" s="53">
        <f>SUM('[1]ПОНТОННЫЙ Янв.'!N48:O48,'[2]ПОНТОННЫЙ Февр.'!N48:O48,'[3]ПОНТОННЫЙ Март'!N48:O48,'[4]ПОНТОННЫЙ  Апр.'!N48:O48,'[5]ПОНТОННЫЙ Май'!N48:O48,'[6]ПОНТОННЫЙ Июнь'!N48:O48,'[7]ПОНТОННЫЙ  Июль'!N48:O48,'[8]ПОНТОННЫЙ  Авг.'!N48:O48,'[9]ПОНТОННЫЙ  Сент.'!N48:O48,'[10]ПОНТОННЫЙ  Окт.'!N48:O48,'[11]ПОНТОННЫЙ  Нояб.'!N48:O48,'[12]ПОНТОННЫЙ  Дек.'!N48:O48)</f>
        <v>0</v>
      </c>
      <c r="P49" s="47"/>
      <c r="Q49" s="53">
        <f>SUM('[1]ПОНТОННЫЙ Янв.'!P48:Q48,'[2]ПОНТОННЫЙ Февр.'!P48:Q48,'[3]ПОНТОННЫЙ Март'!P48:Q48,'[4]ПОНТОННЫЙ  Апр.'!P48:Q48,'[5]ПОНТОННЫЙ Май'!P48:Q48,'[6]ПОНТОННЫЙ Июнь'!P48:Q48,'[7]ПОНТОННЫЙ  Июль'!P48:Q48,'[8]ПОНТОННЫЙ  Авг.'!P48:Q48,'[9]ПОНТОННЫЙ  Сент.'!P48:Q48,'[10]ПОНТОННЫЙ  Окт.'!P48:Q48,'[11]ПОНТОННЫЙ  Нояб.'!P48:Q48,'[12]ПОНТОННЫЙ  Дек.'!P48:Q48)</f>
        <v>0</v>
      </c>
      <c r="R49" s="47"/>
      <c r="S49" s="53">
        <f>SUM('[1]ПОНТОННЫЙ Янв.'!R48:S48,'[2]ПОНТОННЫЙ Февр.'!R48:S48,'[3]ПОНТОННЫЙ Март'!R48:S48,'[4]ПОНТОННЫЙ  Апр.'!R48:S48,'[5]ПОНТОННЫЙ Май'!R48:S48,'[6]ПОНТОННЫЙ Июнь'!R48:S48,'[7]ПОНТОННЫЙ  Июль'!R48:S48,'[8]ПОНТОННЫЙ  Авг.'!R48:S48,'[9]ПОНТОННЫЙ  Сент.'!R48:S48,'[10]ПОНТОННЫЙ  Окт.'!R48:S48,'[11]ПОНТОННЫЙ  Нояб.'!R48:S48,'[12]ПОНТОННЫЙ  Дек.'!R48:S48)</f>
        <v>0</v>
      </c>
      <c r="T49" s="47"/>
      <c r="U49" s="53">
        <f>SUM('[1]ПОНТОННЫЙ Янв.'!T48:U48,'[2]ПОНТОННЫЙ Февр.'!T48:U48,'[3]ПОНТОННЫЙ Март'!T48:U48,'[4]ПОНТОННЫЙ  Апр.'!T48:U48,'[5]ПОНТОННЫЙ Май'!T48:U48,'[6]ПОНТОННЫЙ Июнь'!T48:U48,'[7]ПОНТОННЫЙ  Июль'!T48:U48,'[8]ПОНТОННЫЙ  Авг.'!T48:U48,'[9]ПОНТОННЫЙ  Сент.'!T48:U48,'[10]ПОНТОННЫЙ  Окт.'!T48:U48,'[11]ПОНТОННЫЙ  Нояб.'!T48:U48,'[12]ПОНТОННЫЙ  Дек.'!T48:U48)</f>
        <v>0</v>
      </c>
      <c r="V49" s="47"/>
      <c r="W49" s="53">
        <f>SUM('[1]ПОНТОННЫЙ Янв.'!V48:W48,'[2]ПОНТОННЫЙ Февр.'!V48:W48,'[3]ПОНТОННЫЙ Март'!V48:W48,'[4]ПОНТОННЫЙ  Апр.'!V48:W48,'[5]ПОНТОННЫЙ Май'!V48:W48,'[6]ПОНТОННЫЙ Июнь'!V48:W48,'[7]ПОНТОННЫЙ  Июль'!V48:W48,'[8]ПОНТОННЫЙ  Авг.'!V48:W48,'[9]ПОНТОННЫЙ  Сент.'!V48:W48,'[10]ПОНТОННЫЙ  Окт.'!V48:W48,'[11]ПОНТОННЫЙ  Нояб.'!V48:W48,'[12]ПОНТОННЫЙ  Дек.'!V48:W48)</f>
        <v>0</v>
      </c>
      <c r="X49" s="47"/>
      <c r="Y49" s="53">
        <f>SUM('[1]ПОНТОННЫЙ Янв.'!X48:Y48,'[2]ПОНТОННЫЙ Февр.'!X48:Y48,'[3]ПОНТОННЫЙ Март'!X48:Y48,'[4]ПОНТОННЫЙ  Апр.'!X48:Y48,'[5]ПОНТОННЫЙ Май'!X48:Y48,'[6]ПОНТОННЫЙ Июнь'!X48:Y48,'[7]ПОНТОННЫЙ  Июль'!X48:Y48,'[8]ПОНТОННЫЙ  Авг.'!X48:Y48,'[9]ПОНТОННЫЙ  Сент.'!X48:Y48,'[10]ПОНТОННЫЙ  Окт.'!X48:Y48,'[11]ПОНТОННЫЙ  Нояб.'!X48:Y48,'[12]ПОНТОННЫЙ  Дек.'!X48:Y48)</f>
        <v>0</v>
      </c>
      <c r="Z49" s="47"/>
      <c r="AA49" s="53">
        <f>SUM('[1]ПОНТОННЫЙ Янв.'!Z48:AA48,'[2]ПОНТОННЫЙ Февр.'!Z48:AA48,'[3]ПОНТОННЫЙ Март'!Z48:AA48,'[4]ПОНТОННЫЙ  Апр.'!Z48:AA48,'[5]ПОНТОННЫЙ Май'!Z48:AA48,'[6]ПОНТОННЫЙ Июнь'!Z48:AA48,'[7]ПОНТОННЫЙ  Июль'!Z48:AA48,'[8]ПОНТОННЫЙ  Авг.'!Z48:AA48,'[9]ПОНТОННЫЙ  Сент.'!Z48:AA48,'[10]ПОНТОННЫЙ  Окт.'!Z48:AA48,'[11]ПОНТОННЫЙ  Нояб.'!Z48:AA48,'[12]ПОНТОННЫЙ  Дек.'!Z48:AA48)</f>
        <v>0</v>
      </c>
      <c r="AB49" s="47"/>
      <c r="AC49" s="53">
        <f>SUM('[1]ПОНТОННЫЙ Янв.'!AB48:AC48,'[2]ПОНТОННЫЙ Февр.'!AB48:AC48,'[3]ПОНТОННЫЙ Март'!AB48:AC48,'[4]ПОНТОННЫЙ  Апр.'!AB48:AC48,'[5]ПОНТОННЫЙ Май'!AB48:AC48,'[6]ПОНТОННЫЙ Июнь'!AB48:AC48,'[7]ПОНТОННЫЙ  Июль'!AB48:AC48,'[8]ПОНТОННЫЙ  Авг.'!AB48:AC48,'[9]ПОНТОННЫЙ  Сент.'!AB48:AC48,'[10]ПОНТОННЫЙ  Окт.'!AB48:AC48,'[11]ПОНТОННЫЙ  Нояб.'!AB48:AC48,'[12]ПОНТОННЫЙ  Дек.'!AB48:AC48)</f>
        <v>0</v>
      </c>
      <c r="AD49" s="47"/>
      <c r="AE49" s="53">
        <f>SUM('[1]ПОНТОННЫЙ Янв.'!AD48:AE48,'[2]ПОНТОННЫЙ Февр.'!AD48:AE48,'[3]ПОНТОННЫЙ Март'!AD48:AE48,'[4]ПОНТОННЫЙ  Апр.'!AD48:AE48,'[5]ПОНТОННЫЙ Май'!AD48:AE48,'[6]ПОНТОННЫЙ Июнь'!AD48:AE48,'[7]ПОНТОННЫЙ  Июль'!AD48:AE48,'[8]ПОНТОННЫЙ  Авг.'!AD48:AE48,'[9]ПОНТОННЫЙ  Сент.'!AD48:AE48,'[10]ПОНТОННЫЙ  Окт.'!AD48:AE48,'[11]ПОНТОННЫЙ  Нояб.'!AD48:AE48,'[12]ПОНТОННЫЙ  Дек.'!AD48:AE48)</f>
        <v>0</v>
      </c>
      <c r="AF49" s="47"/>
      <c r="AG49" s="53">
        <f>SUM('[1]ПОНТОННЫЙ Янв.'!AF48:AG48,'[2]ПОНТОННЫЙ Февр.'!AF48:AG48,'[3]ПОНТОННЫЙ Март'!AF48:AG48,'[4]ПОНТОННЫЙ  Апр.'!AF48:AG48,'[5]ПОНТОННЫЙ Май'!AF48:AG48,'[6]ПОНТОННЫЙ Июнь'!AF48:AG48,'[7]ПОНТОННЫЙ  Июль'!AF48:AG48,'[8]ПОНТОННЫЙ  Авг.'!AF48:AG48,'[9]ПОНТОННЫЙ  Сент.'!AF48:AG48,'[10]ПОНТОННЫЙ  Окт.'!AF48:AG48,'[11]ПОНТОННЫЙ  Нояб.'!AF48:AG48,'[12]ПОНТОННЫЙ  Дек.'!AF48:AG48)</f>
        <v>0</v>
      </c>
      <c r="AH49" s="47"/>
      <c r="AI49" s="53">
        <f>SUM('[1]ПОНТОННЫЙ Янв.'!AH48:AI48,'[2]ПОНТОННЫЙ Февр.'!AH48:AI48,'[3]ПОНТОННЫЙ Март'!AH48:AI48,'[4]ПОНТОННЫЙ  Апр.'!AH48:AI48,'[5]ПОНТОННЫЙ Май'!AH48:AI48,'[6]ПОНТОННЫЙ Июнь'!AH48:AI48,'[7]ПОНТОННЫЙ  Июль'!AH48:AI48,'[8]ПОНТОННЫЙ  Авг.'!AH48:AI48,'[9]ПОНТОННЫЙ  Сент.'!AH48:AI48,'[10]ПОНТОННЫЙ  Окт.'!AH48:AI48,'[11]ПОНТОННЫЙ  Нояб.'!AH48:AI48,'[12]ПОНТОННЫЙ  Дек.'!AH48:AI48)</f>
        <v>0</v>
      </c>
      <c r="AJ49" s="47"/>
      <c r="AK49" s="53">
        <f>SUM('[1]ПОНТОННЫЙ Янв.'!AJ48:AK48,'[2]ПОНТОННЫЙ Февр.'!AJ48:AK48,'[3]ПОНТОННЫЙ Март'!AJ48:AK48,'[4]ПОНТОННЫЙ  Апр.'!AJ48:AK48,'[5]ПОНТОННЫЙ Май'!AJ48:AK48,'[6]ПОНТОННЫЙ Июнь'!AJ48:AK48,'[7]ПОНТОННЫЙ  Июль'!AJ48:AK48,'[8]ПОНТОННЫЙ  Авг.'!AJ48:AK48,'[9]ПОНТОННЫЙ  Сент.'!AJ48:AK48,'[10]ПОНТОННЫЙ  Окт.'!AJ48:AK48,'[11]ПОНТОННЫЙ  Нояб.'!AJ48:AK48,'[12]ПОНТОННЫЙ  Дек.'!AJ48:AK48)</f>
        <v>0</v>
      </c>
      <c r="AL49" s="47"/>
      <c r="AM49" s="53">
        <f>SUM('[1]ПОНТОННЫЙ Янв.'!AL48:AM48,'[2]ПОНТОННЫЙ Февр.'!AL48:AM48,'[3]ПОНТОННЫЙ Март'!AL48:AM48,'[4]ПОНТОННЫЙ  Апр.'!AL48:AM48,'[5]ПОНТОННЫЙ Май'!AL48:AM48,'[6]ПОНТОННЫЙ Июнь'!AL48:AM48,'[7]ПОНТОННЫЙ  Июль'!AL48:AM48,'[8]ПОНТОННЫЙ  Авг.'!AL48:AM48,'[9]ПОНТОННЫЙ  Сент.'!AL48:AM48,'[10]ПОНТОННЫЙ  Окт.'!AL48:AM48,'[11]ПОНТОННЫЙ  Нояб.'!AL48:AM48,'[12]ПОНТОННЫЙ  Дек.'!AL48:AM48)</f>
        <v>0</v>
      </c>
      <c r="AN49" s="47"/>
      <c r="AO49" s="53">
        <f>SUM('[1]ПОНТОННЫЙ Янв.'!AN48:AO48,'[2]ПОНТОННЫЙ Февр.'!AN48:AO48,'[3]ПОНТОННЫЙ Март'!AN48:AO48,'[4]ПОНТОННЫЙ  Апр.'!AN48:AO48,'[5]ПОНТОННЫЙ Май'!AN48:AO48,'[6]ПОНТОННЫЙ Июнь'!AN48:AO48,'[7]ПОНТОННЫЙ  Июль'!AN48:AO48,'[8]ПОНТОННЫЙ  Авг.'!AN48:AO48,'[9]ПОНТОННЫЙ  Сент.'!AN48:AO48,'[10]ПОНТОННЫЙ  Окт.'!AN48:AO48,'[11]ПОНТОННЫЙ  Нояб.'!AN48:AO48,'[12]ПОНТОННЫЙ  Дек.'!AN48:AO48)</f>
        <v>0</v>
      </c>
      <c r="AP49" s="47"/>
      <c r="AQ49" s="53">
        <f>SUM('[1]ПОНТОННЫЙ Янв.'!AP48:AQ48,'[2]ПОНТОННЫЙ Февр.'!AP48:AQ48,'[3]ПОНТОННЫЙ Март'!AP48:AQ48,'[4]ПОНТОННЫЙ  Апр.'!AP48:AQ48,'[5]ПОНТОННЫЙ Май'!AP48:AQ48,'[6]ПОНТОННЫЙ Июнь'!AP48:AQ48,'[7]ПОНТОННЫЙ  Июль'!AP48:AQ48,'[8]ПОНТОННЫЙ  Авг.'!AP48:AQ48,'[9]ПОНТОННЫЙ  Сент.'!AP48:AQ48,'[10]ПОНТОННЫЙ  Окт.'!AP48:AQ48,'[11]ПОНТОННЫЙ  Нояб.'!AP48:AQ48,'[12]ПОНТОННЫЙ  Дек.'!AP48:AQ48)</f>
        <v>0</v>
      </c>
      <c r="AR49" s="47"/>
      <c r="AS49" s="53">
        <f>SUM('[1]ПОНТОННЫЙ Янв.'!AR48:AS48,'[2]ПОНТОННЫЙ Февр.'!AR48:AS48,'[3]ПОНТОННЫЙ Март'!AR48:AS48,'[4]ПОНТОННЫЙ  Апр.'!AR48:AS48,'[5]ПОНТОННЫЙ Май'!AR48:AS48,'[6]ПОНТОННЫЙ Июнь'!AR48:AS48,'[7]ПОНТОННЫЙ  Июль'!AR48:AS48,'[8]ПОНТОННЫЙ  Авг.'!AR48:AS48,'[9]ПОНТОННЫЙ  Сент.'!AR48:AS48,'[10]ПОНТОННЫЙ  Окт.'!AR48:AS48,'[11]ПОНТОННЫЙ  Нояб.'!AR48:AS48,'[12]ПОНТОННЫЙ  Дек.'!AR48:AS48)</f>
        <v>0</v>
      </c>
      <c r="AT49" s="47"/>
      <c r="AU49" s="53">
        <f>SUM('[1]ПОНТОННЫЙ Янв.'!AT48:AU48,'[2]ПОНТОННЫЙ Февр.'!AT48:AU48,'[3]ПОНТОННЫЙ Март'!AT48:AU48,'[4]ПОНТОННЫЙ  Апр.'!AT48:AU48,'[5]ПОНТОННЫЙ Май'!AT48:AU48,'[6]ПОНТОННЫЙ Июнь'!AT48:AU48,'[7]ПОНТОННЫЙ  Июль'!AT48:AU48,'[8]ПОНТОННЫЙ  Авг.'!AT48:AU48,'[9]ПОНТОННЫЙ  Сент.'!AT48:AU48,'[10]ПОНТОННЫЙ  Окт.'!AT48:AU48,'[11]ПОНТОННЫЙ  Нояб.'!AT48:AU48,'[12]ПОНТОННЫЙ  Дек.'!AT48:AU48)</f>
        <v>0</v>
      </c>
      <c r="AV49" s="47"/>
      <c r="AW49" s="53">
        <f>SUM('[1]ПОНТОННЫЙ Янв.'!AV48:AW48,'[2]ПОНТОННЫЙ Февр.'!AV48:AW48,'[3]ПОНТОННЫЙ Март'!AV48:AW48,'[4]ПОНТОННЫЙ  Апр.'!AV48:AW48,'[5]ПОНТОННЫЙ Май'!AV48:AW48,'[6]ПОНТОННЫЙ Июнь'!AV48:AW48,'[7]ПОНТОННЫЙ  Июль'!AV48:AW48,'[8]ПОНТОННЫЙ  Авг.'!AV48:AW48,'[9]ПОНТОННЫЙ  Сент.'!AV48:AW48,'[10]ПОНТОННЫЙ  Окт.'!AV48:AW48,'[11]ПОНТОННЫЙ  Нояб.'!AV48:AW48,'[12]ПОНТОННЫЙ  Дек.'!AV48:AW48)</f>
        <v>0</v>
      </c>
      <c r="AX49" s="47"/>
      <c r="AY49" s="53">
        <f>SUM('[1]ПОНТОННЫЙ Янв.'!AX48:AY48,'[2]ПОНТОННЫЙ Февр.'!AX48:AY48,'[3]ПОНТОННЫЙ Март'!AX48:AY48,'[4]ПОНТОННЫЙ  Апр.'!AX48:AY48,'[5]ПОНТОННЫЙ Май'!AX48:AY48,'[6]ПОНТОННЫЙ Июнь'!AX48:AY48,'[7]ПОНТОННЫЙ  Июль'!AX48:AY48,'[8]ПОНТОННЫЙ  Авг.'!AX48:AY48,'[9]ПОНТОННЫЙ  Сент.'!AX48:AY48,'[10]ПОНТОННЫЙ  Окт.'!AX48:AY48,'[11]ПОНТОННЫЙ  Нояб.'!AX48:AY48,'[12]ПОНТОННЫЙ  Дек.'!AX48:AY48)</f>
        <v>0</v>
      </c>
      <c r="AZ49" s="47"/>
      <c r="BA49" s="53">
        <f>SUM('[1]ПОНТОННЫЙ Янв.'!AZ48:BA48,'[2]ПОНТОННЫЙ Февр.'!AZ48:BA48,'[3]ПОНТОННЫЙ Март'!AZ48:BA48,'[4]ПОНТОННЫЙ  Апр.'!AZ48:BA48,'[5]ПОНТОННЫЙ Май'!AZ48:BA48,'[6]ПОНТОННЫЙ Июнь'!AZ48:BA48,'[7]ПОНТОННЫЙ  Июль'!AZ48:BA48,'[8]ПОНТОННЫЙ  Авг.'!AZ48:BA48,'[9]ПОНТОННЫЙ  Сент.'!AZ48:BA48,'[10]ПОНТОННЫЙ  Окт.'!AZ48:BA48,'[11]ПОНТОННЫЙ  Нояб.'!AZ48:BA48,'[12]ПОНТОННЫЙ  Дек.'!AZ48:BA48)</f>
        <v>0</v>
      </c>
      <c r="BB49" s="47"/>
      <c r="BC49" s="53">
        <f>SUM('[1]ПОНТОННЫЙ Янв.'!BB48:BC48,'[2]ПОНТОННЫЙ Февр.'!BB48:BC48,'[3]ПОНТОННЫЙ Март'!BB48:BC48,'[4]ПОНТОННЫЙ  Апр.'!BB48:BC48,'[5]ПОНТОННЫЙ Май'!BB48:BC48,'[6]ПОНТОННЫЙ Июнь'!BB48:BC48,'[7]ПОНТОННЫЙ  Июль'!BB48:BC48,'[8]ПОНТОННЫЙ  Авг.'!BB48:BC48,'[9]ПОНТОННЫЙ  Сент.'!BB48:BC48,'[10]ПОНТОННЫЙ  Окт.'!BB48:BC48,'[11]ПОНТОННЫЙ  Нояб.'!BB48:BC48,'[12]ПОНТОННЫЙ  Дек.'!BB48:BC48)</f>
        <v>0</v>
      </c>
      <c r="BD49" s="47"/>
      <c r="BE49" s="53">
        <f>SUM('[1]ПОНТОННЫЙ Янв.'!BD48:BE48,'[2]ПОНТОННЫЙ Февр.'!BD48:BE48,'[3]ПОНТОННЫЙ Март'!BD48:BE48,'[4]ПОНТОННЫЙ  Апр.'!BD48:BE48,'[5]ПОНТОННЫЙ Май'!BD48:BE48,'[6]ПОНТОННЫЙ Июнь'!BD48:BE48,'[7]ПОНТОННЫЙ  Июль'!BD48:BE48,'[8]ПОНТОННЫЙ  Авг.'!BD48:BE48,'[9]ПОНТОННЫЙ  Сент.'!BD48:BE48,'[10]ПОНТОННЫЙ  Окт.'!BD48:BE48,'[11]ПОНТОННЫЙ  Нояб.'!BD48:BE48,'[12]ПОНТОННЫЙ  Дек.'!BD48:BE48)</f>
        <v>0</v>
      </c>
      <c r="BF49" s="47"/>
      <c r="BG49" s="53">
        <f>SUM('[1]ПОНТОННЫЙ Янв.'!BF48:BG48,'[2]ПОНТОННЫЙ Февр.'!BF48:BG48,'[3]ПОНТОННЫЙ Март'!BF48:BG48,'[4]ПОНТОННЫЙ  Апр.'!BF48:BG48,'[5]ПОНТОННЫЙ Май'!BF48:BG48,'[6]ПОНТОННЫЙ Июнь'!BF48:BG48,'[7]ПОНТОННЫЙ  Июль'!BF48:BG48,'[8]ПОНТОННЫЙ  Авг.'!BF48:BG48,'[9]ПОНТОННЫЙ  Сент.'!BF48:BG48,'[10]ПОНТОННЫЙ  Окт.'!BF48:BG48,'[11]ПОНТОННЫЙ  Нояб.'!BF48:BG48,'[12]ПОНТОННЫЙ  Дек.'!BF48:BG48)</f>
        <v>0</v>
      </c>
      <c r="BH49" s="47"/>
      <c r="BI49" s="53">
        <f>SUM('[1]ПОНТОННЫЙ Янв.'!BH48:BI48,'[2]ПОНТОННЫЙ Февр.'!BH48:BI48,'[3]ПОНТОННЫЙ Март'!BH48:BI48,'[4]ПОНТОННЫЙ  Апр.'!BH48:BI48,'[5]ПОНТОННЫЙ Май'!BH48:BI48,'[6]ПОНТОННЫЙ Июнь'!BH48:BI48,'[7]ПОНТОННЫЙ  Июль'!BH48:BI48,'[8]ПОНТОННЫЙ  Авг.'!BH48:BI48,'[9]ПОНТОННЫЙ  Сент.'!BH48:BI48,'[10]ПОНТОННЫЙ  Окт.'!BH48:BI48,'[11]ПОНТОННЫЙ  Нояб.'!BH48:BI48,'[12]ПОНТОННЫЙ  Дек.'!BH48:BI48)</f>
        <v>0</v>
      </c>
      <c r="BJ49" s="47"/>
      <c r="BK49" s="53">
        <f>SUM('[1]ПОНТОННЫЙ Янв.'!BJ48:BK48,'[2]ПОНТОННЫЙ Февр.'!BJ48:BK48,'[3]ПОНТОННЫЙ Март'!BJ48:BK48,'[4]ПОНТОННЫЙ  Апр.'!BJ48:BK48,'[5]ПОНТОННЫЙ Май'!BJ48:BK48,'[6]ПОНТОННЫЙ Июнь'!BJ48:BK48,'[7]ПОНТОННЫЙ  Июль'!BJ48:BK48,'[8]ПОНТОННЫЙ  Авг.'!BJ48:BK48,'[9]ПОНТОННЫЙ  Сент.'!BJ48:BK48,'[10]ПОНТОННЫЙ  Окт.'!BJ48:BK48,'[11]ПОНТОННЫЙ  Нояб.'!BJ48:BK48,'[12]ПОНТОННЫЙ  Дек.'!BJ48:BK48)</f>
        <v>0</v>
      </c>
      <c r="BL49" s="47"/>
      <c r="BM49" s="53">
        <f>SUM('[1]ПОНТОННЫЙ Янв.'!BL48:BM48,'[2]ПОНТОННЫЙ Февр.'!BL48:BM48,'[3]ПОНТОННЫЙ Март'!BL48:BM48,'[4]ПОНТОННЫЙ  Апр.'!BL48:BM48,'[5]ПОНТОННЫЙ Май'!BL48:BM48,'[6]ПОНТОННЫЙ Июнь'!BL48:BM48,'[7]ПОНТОННЫЙ  Июль'!BL48:BM48,'[8]ПОНТОННЫЙ  Авг.'!BL48:BM48,'[9]ПОНТОННЫЙ  Сент.'!BL48:BM48,'[10]ПОНТОННЫЙ  Окт.'!BL48:BM48,'[11]ПОНТОННЫЙ  Нояб.'!BL48:BM48,'[12]ПОНТОННЫЙ  Дек.'!BL48:BM48)</f>
        <v>0</v>
      </c>
      <c r="BN49" s="47"/>
      <c r="BO49" s="53">
        <f>SUM('[1]ПОНТОННЫЙ Янв.'!BN48:BO48,'[2]ПОНТОННЫЙ Февр.'!BN48:BO48,'[3]ПОНТОННЫЙ Март'!BN48:BO48,'[4]ПОНТОННЫЙ  Апр.'!BN48:BO48,'[5]ПОНТОННЫЙ Май'!BN48:BO48,'[6]ПОНТОННЫЙ Июнь'!BN48:BO48,'[7]ПОНТОННЫЙ  Июль'!BN48:BO48,'[8]ПОНТОННЫЙ  Авг.'!BN48:BO48,'[9]ПОНТОННЫЙ  Сент.'!BN48:BO48,'[10]ПОНТОННЫЙ  Окт.'!BN48:BO48,'[11]ПОНТОННЫЙ  Нояб.'!BN48:BO48,'[12]ПОНТОННЫЙ  Дек.'!BN48:BO48)</f>
        <v>0</v>
      </c>
      <c r="BP49" s="47"/>
      <c r="BQ49" s="53">
        <f>SUM('[1]ПОНТОННЫЙ Янв.'!BP48:BQ48,'[2]ПОНТОННЫЙ Февр.'!BP48:BQ48,'[3]ПОНТОННЫЙ Март'!BP48:BQ48,'[4]ПОНТОННЫЙ  Апр.'!BP48:BQ48,'[5]ПОНТОННЫЙ Май'!BP48:BQ48,'[6]ПОНТОННЫЙ Июнь'!BP48:BQ48,'[7]ПОНТОННЫЙ  Июль'!BP48:BQ48,'[8]ПОНТОННЫЙ  Авг.'!BP48:BQ48,'[9]ПОНТОННЫЙ  Сент.'!BP48:BQ48,'[10]ПОНТОННЫЙ  Окт.'!BP48:BQ48,'[11]ПОНТОННЫЙ  Нояб.'!BP48:BQ48,'[12]ПОНТОННЫЙ  Дек.'!BP48:BQ48)</f>
        <v>0</v>
      </c>
      <c r="BR49" s="47"/>
      <c r="BS49" s="53">
        <f>SUM('[1]ПОНТОННЫЙ Янв.'!BR48:BS48,'[2]ПОНТОННЫЙ Февр.'!BR48:BS48,'[3]ПОНТОННЫЙ Март'!BR48:BS48,'[4]ПОНТОННЫЙ  Апр.'!BR48:BS48,'[5]ПОНТОННЫЙ Май'!BR48:BS48,'[6]ПОНТОННЫЙ Июнь'!BR48:BS48,'[7]ПОНТОННЫЙ  Июль'!BR48:BS48,'[8]ПОНТОННЫЙ  Авг.'!BR48:BS48,'[9]ПОНТОННЫЙ  Сент.'!BR48:BS48,'[10]ПОНТОННЫЙ  Окт.'!BR48:BS48,'[11]ПОНТОННЫЙ  Нояб.'!BR48:BS48,'[12]ПОНТОННЫЙ  Дек.'!BR48:BS48)</f>
        <v>0</v>
      </c>
      <c r="BT49" s="47"/>
      <c r="BU49" s="53">
        <f>SUM('[1]ПОНТОННЫЙ Янв.'!BT48:BU48,'[2]ПОНТОННЫЙ Февр.'!BT48:BU48,'[3]ПОНТОННЫЙ Март'!BT48:BU48,'[4]ПОНТОННЫЙ  Апр.'!BT48:BU48,'[5]ПОНТОННЫЙ Май'!BT48:BU48,'[6]ПОНТОННЫЙ Июнь'!BT48:BU48,'[7]ПОНТОННЫЙ  Июль'!BT48:BU48,'[8]ПОНТОННЫЙ  Авг.'!BT48:BU48,'[9]ПОНТОННЫЙ  Сент.'!BT48:BU48,'[10]ПОНТОННЫЙ  Окт.'!BT48:BU48,'[11]ПОНТОННЫЙ  Нояб.'!BT48:BU48,'[12]ПОНТОННЫЙ  Дек.'!BT48:BU48)</f>
        <v>0</v>
      </c>
      <c r="BV49" s="47"/>
      <c r="BW49" s="53">
        <f>SUM('[1]ПОНТОННЫЙ Янв.'!BV48:BW48,'[2]ПОНТОННЫЙ Февр.'!BV48:BW48,'[3]ПОНТОННЫЙ Март'!BV48:BW48,'[4]ПОНТОННЫЙ  Апр.'!BV48:BW48,'[5]ПОНТОННЫЙ Май'!BV48:BW48,'[6]ПОНТОННЫЙ Июнь'!BV48:BW48,'[7]ПОНТОННЫЙ  Июль'!BV48:BW48,'[8]ПОНТОННЫЙ  Авг.'!BV48:BW48,'[9]ПОНТОННЫЙ  Сент.'!BV48:BW48,'[10]ПОНТОННЫЙ  Окт.'!BV48:BW48,'[11]ПОНТОННЫЙ  Нояб.'!BV48:BW48,'[12]ПОНТОННЫЙ  Дек.'!BV48:BW48)</f>
        <v>0</v>
      </c>
      <c r="BX49" s="47"/>
      <c r="BY49" s="53">
        <f>SUM('[1]ПОНТОННЫЙ Янв.'!BX48:BY48,'[2]ПОНТОННЫЙ Февр.'!BX48:BY48,'[3]ПОНТОННЫЙ Март'!BX48:BY48,'[4]ПОНТОННЫЙ  Апр.'!BX48:BY48,'[5]ПОНТОННЫЙ Май'!BX48:BY48,'[6]ПОНТОННЫЙ Июнь'!BX48:BY48,'[7]ПОНТОННЫЙ  Июль'!BX48:BY48,'[8]ПОНТОННЫЙ  Авг.'!BX48:BY48,'[9]ПОНТОННЫЙ  Сент.'!BX48:BY48,'[10]ПОНТОННЫЙ  Окт.'!BX48:BY48,'[11]ПОНТОННЫЙ  Нояб.'!BX48:BY48,'[12]ПОНТОННЫЙ  Дек.'!BX48:BY48)</f>
        <v>0</v>
      </c>
      <c r="BZ49" s="47"/>
      <c r="CA49" s="53">
        <f>SUM('[1]ПОНТОННЫЙ Янв.'!BZ48:CA48,'[2]ПОНТОННЫЙ Февр.'!BZ48:CA48,'[3]ПОНТОННЫЙ Март'!BZ48:CA48,'[4]ПОНТОННЫЙ  Апр.'!BZ48:CA48,'[5]ПОНТОННЫЙ Май'!BZ48:CA48,'[6]ПОНТОННЫЙ Июнь'!BZ48:CA48,'[7]ПОНТОННЫЙ  Июль'!BZ48:CA48,'[8]ПОНТОННЫЙ  Авг.'!BZ48:CA48,'[9]ПОНТОННЫЙ  Сент.'!BZ48:CA48,'[10]ПОНТОННЫЙ  Окт.'!BZ48:CA48,'[11]ПОНТОННЫЙ  Нояб.'!BZ48:CA48,'[12]ПОНТОННЫЙ  Дек.'!BZ48:CA48)</f>
        <v>4.1260000000000003</v>
      </c>
      <c r="CB49" s="47"/>
      <c r="CC49" s="53">
        <f>SUM('[1]ПОНТОННЫЙ Янв.'!CB48:CC48,'[2]ПОНТОННЫЙ Февр.'!CB48:CC48,'[3]ПОНТОННЫЙ Март'!CB48:CC48,'[4]ПОНТОННЫЙ  Апр.'!CB48:CC48,'[5]ПОНТОННЫЙ Май'!CB48:CC48,'[6]ПОНТОННЫЙ Июнь'!CB48:CC48,'[7]ПОНТОННЫЙ  Июль'!CB48:CC48,'[8]ПОНТОННЫЙ  Авг.'!CB48:CC48,'[9]ПОНТОННЫЙ  Сент.'!CB48:CC48,'[10]ПОНТОННЫЙ  Окт.'!CB48:CC48,'[11]ПОНТОННЫЙ  Нояб.'!CB48:CC48,'[12]ПОНТОННЫЙ  Дек.'!CB48:CC48)</f>
        <v>0</v>
      </c>
      <c r="CD49" s="47"/>
      <c r="CE49" s="53">
        <f>SUM('[1]ПОНТОННЫЙ Янв.'!CD48:CE48,'[2]ПОНТОННЫЙ Февр.'!CD48:CE48,'[3]ПОНТОННЫЙ Март'!CD48:CE48,'[4]ПОНТОННЫЙ  Апр.'!CD48:CE48,'[5]ПОНТОННЫЙ Май'!CD48:CE48,'[6]ПОНТОННЫЙ Июнь'!CD48:CE48,'[7]ПОНТОННЫЙ  Июль'!CD48:CE48,'[8]ПОНТОННЫЙ  Авг.'!CD48:CE48,'[9]ПОНТОННЫЙ  Сент.'!CD48:CE48,'[10]ПОНТОННЫЙ  Окт.'!CD48:CE48,'[11]ПОНТОННЫЙ  Нояб.'!CD48:CE48,'[12]ПОНТОННЫЙ  Дек.'!CD48:CE48)</f>
        <v>0</v>
      </c>
      <c r="CF49" s="47"/>
      <c r="CG49" s="53">
        <f>SUM('[1]ПОНТОННЫЙ Янв.'!CF48:CG48,'[2]ПОНТОННЫЙ Февр.'!CF48:CG48,'[3]ПОНТОННЫЙ Март'!CF48:CG48,'[4]ПОНТОННЫЙ  Апр.'!CF48:CG48,'[5]ПОНТОННЫЙ Май'!CF48:CG48,'[6]ПОНТОННЫЙ Июнь'!CF48:CG48,'[7]ПОНТОННЫЙ  Июль'!CF48:CG48,'[8]ПОНТОННЫЙ  Авг.'!CF48:CG48,'[9]ПОНТОННЫЙ  Сент.'!CF48:CG48,'[10]ПОНТОННЫЙ  Окт.'!CF48:CG48,'[11]ПОНТОННЫЙ  Нояб.'!CF48:CG48,'[12]ПОНТОННЫЙ  Дек.'!CF48:CG48)</f>
        <v>0</v>
      </c>
      <c r="CH49" s="47"/>
      <c r="CI49" s="53">
        <f>SUM('[1]ПОНТОННЫЙ Янв.'!CH48:CI48,'[2]ПОНТОННЫЙ Февр.'!CH48:CI48,'[3]ПОНТОННЫЙ Март'!CH48:CI48,'[4]ПОНТОННЫЙ  Апр.'!CH48:CI48,'[5]ПОНТОННЫЙ Май'!CH48:CI48,'[6]ПОНТОННЫЙ Июнь'!CH48:CI48,'[7]ПОНТОННЫЙ  Июль'!CH48:CI48,'[8]ПОНТОННЫЙ  Авг.'!CH48:CI48,'[9]ПОНТОННЫЙ  Сент.'!CH48:CI48,'[10]ПОНТОННЫЙ  Окт.'!CH48:CI48,'[11]ПОНТОННЫЙ  Нояб.'!CH48:CI48,'[12]ПОНТОННЫЙ  Дек.'!CH48:CI48)</f>
        <v>0</v>
      </c>
      <c r="CJ49" s="47"/>
      <c r="CK49" s="53">
        <f>SUM('[1]ПОНТОННЫЙ Янв.'!CJ48:CK48,'[2]ПОНТОННЫЙ Февр.'!CJ48:CK48,'[3]ПОНТОННЫЙ Март'!CJ48:CK48,'[4]ПОНТОННЫЙ  Апр.'!CJ48:CK48,'[5]ПОНТОННЫЙ Май'!CJ48:CK48,'[6]ПОНТОННЫЙ Июнь'!CJ48:CK48,'[7]ПОНТОННЫЙ  Июль'!CJ48:CK48,'[8]ПОНТОННЫЙ  Авг.'!CJ48:CK48,'[9]ПОНТОННЫЙ  Сент.'!CJ48:CK48,'[10]ПОНТОННЫЙ  Окт.'!CJ48:CK48,'[11]ПОНТОННЫЙ  Нояб.'!CJ48:CK48,'[12]ПОНТОННЫЙ  Дек.'!CJ48:CK48)</f>
        <v>0</v>
      </c>
      <c r="CL49" s="47"/>
      <c r="CM49" s="53">
        <f>SUM('[1]ПОНТОННЫЙ Янв.'!CL48:CM48,'[2]ПОНТОННЫЙ Февр.'!CL48:CM48,'[3]ПОНТОННЫЙ Март'!CL48:CM48,'[4]ПОНТОННЫЙ  Апр.'!CL48:CM48,'[5]ПОНТОННЫЙ Май'!CL48:CM48,'[6]ПОНТОННЫЙ Июнь'!CL48:CM48,'[7]ПОНТОННЫЙ  Июль'!CL48:CM48,'[8]ПОНТОННЫЙ  Авг.'!CL48:CM48,'[9]ПОНТОННЫЙ  Сент.'!CL48:CM48,'[10]ПОНТОННЫЙ  Окт.'!CL48:CM48,'[11]ПОНТОННЫЙ  Нояб.'!CL48:CM48,'[12]ПОНТОННЫЙ  Дек.'!CL48:CM48)</f>
        <v>0</v>
      </c>
      <c r="CN49" s="47"/>
      <c r="CO49" s="53">
        <f>SUM('[1]ПОНТОННЫЙ Янв.'!CN48:CO48,'[2]ПОНТОННЫЙ Февр.'!CN48:CO48,'[3]ПОНТОННЫЙ Март'!CN48:CO48,'[4]ПОНТОННЫЙ  Апр.'!CN48:CO48,'[5]ПОНТОННЫЙ Май'!CN48:CO48,'[6]ПОНТОННЫЙ Июнь'!CN48:CO48,'[7]ПОНТОННЫЙ  Июль'!CN48:CO48,'[8]ПОНТОННЫЙ  Авг.'!CN48:CO48,'[9]ПОНТОННЫЙ  Сент.'!CN48:CO48,'[10]ПОНТОННЫЙ  Окт.'!CN48:CO48,'[11]ПОНТОННЫЙ  Нояб.'!CN48:CO48,'[12]ПОНТОННЫЙ  Дек.'!CN48:CO48)</f>
        <v>0</v>
      </c>
      <c r="CQ49" s="93"/>
    </row>
    <row r="50" spans="1:95" ht="15.95" customHeight="1" x14ac:dyDescent="0.25">
      <c r="A50" s="198">
        <v>22</v>
      </c>
      <c r="B50" s="233" t="s">
        <v>36</v>
      </c>
      <c r="C50" s="24" t="s">
        <v>10</v>
      </c>
      <c r="D50" s="47"/>
      <c r="E50" s="53">
        <f>SUM('[1]ПОНТОННЫЙ Янв.'!D49:E49,'[2]ПОНТОННЫЙ Февр.'!D49:E49,'[3]ПОНТОННЫЙ Март'!D49:E49,'[4]ПОНТОННЫЙ  Апр.'!D49:E49,'[5]ПОНТОННЫЙ Май'!D49:E49,'[6]ПОНТОННЫЙ Июнь'!D49:E49,'[7]ПОНТОННЫЙ  Июль'!D49:E49,'[8]ПОНТОННЫЙ  Авг.'!D49:E49,'[9]ПОНТОННЫЙ  Сент.'!D49:E49,'[10]ПОНТОННЫЙ  Окт.'!D49:E49,'[11]ПОНТОННЫЙ  Нояб.'!D49:E49,'[12]ПОНТОННЫЙ  Дек.'!D49:E49)</f>
        <v>0</v>
      </c>
      <c r="F50" s="47"/>
      <c r="G50" s="53">
        <f>SUM('[1]ПОНТОННЫЙ Янв.'!F49:G49,'[2]ПОНТОННЫЙ Февр.'!F49:G49,'[3]ПОНТОННЫЙ Март'!F49:G49,'[4]ПОНТОННЫЙ  Апр.'!F49:G49,'[5]ПОНТОННЫЙ Май'!F49:G49,'[6]ПОНТОННЫЙ Июнь'!F49:G49,'[7]ПОНТОННЫЙ  Июль'!F49:G49,'[8]ПОНТОННЫЙ  Авг.'!F49:G49,'[9]ПОНТОННЫЙ  Сент.'!F49:G49,'[10]ПОНТОННЫЙ  Окт.'!F49:G49,'[11]ПОНТОННЫЙ  Нояб.'!F49:G49,'[12]ПОНТОННЫЙ  Дек.'!F49:G49)</f>
        <v>0</v>
      </c>
      <c r="H50" s="47"/>
      <c r="I50" s="53">
        <f>SUM('[1]ПОНТОННЫЙ Янв.'!H49:I49,'[2]ПОНТОННЫЙ Февр.'!H49:I49,'[3]ПОНТОННЫЙ Март'!H49:I49,'[4]ПОНТОННЫЙ  Апр.'!H49:I49,'[5]ПОНТОННЫЙ Май'!H49:I49,'[6]ПОНТОННЫЙ Июнь'!H49:I49,'[7]ПОНТОННЫЙ  Июль'!H49:I49,'[8]ПОНТОННЫЙ  Авг.'!H49:I49,'[9]ПОНТОННЫЙ  Сент.'!H49:I49,'[10]ПОНТОННЫЙ  Окт.'!H49:I49,'[11]ПОНТОННЫЙ  Нояб.'!H49:I49,'[12]ПОНТОННЫЙ  Дек.'!H49:I49)</f>
        <v>0</v>
      </c>
      <c r="J50" s="47"/>
      <c r="K50" s="53">
        <f>SUM('[1]ПОНТОННЫЙ Янв.'!J49:K49,'[2]ПОНТОННЫЙ Февр.'!J49:K49,'[3]ПОНТОННЫЙ Март'!J49:K49,'[4]ПОНТОННЫЙ  Апр.'!J49:K49,'[5]ПОНТОННЫЙ Май'!J49:K49,'[6]ПОНТОННЫЙ Июнь'!J49:K49,'[7]ПОНТОННЫЙ  Июль'!J49:K49,'[8]ПОНТОННЫЙ  Авг.'!J49:K49,'[9]ПОНТОННЫЙ  Сент.'!J49:K49,'[10]ПОНТОННЫЙ  Окт.'!J49:K49,'[11]ПОНТОННЫЙ  Нояб.'!J49:K49,'[12]ПОНТОННЫЙ  Дек.'!J49:K49)</f>
        <v>0</v>
      </c>
      <c r="L50" s="47"/>
      <c r="M50" s="53">
        <f>SUM('[1]ПОНТОННЫЙ Янв.'!L49:M49,'[2]ПОНТОННЫЙ Февр.'!L49:M49,'[3]ПОНТОННЫЙ Март'!L49:M49,'[4]ПОНТОННЫЙ  Апр.'!L49:M49,'[5]ПОНТОННЫЙ Май'!L49:M49,'[6]ПОНТОННЫЙ Июнь'!L49:M49,'[7]ПОНТОННЫЙ  Июль'!L49:M49,'[8]ПОНТОННЫЙ  Авг.'!L49:M49,'[9]ПОНТОННЫЙ  Сент.'!L49:M49,'[10]ПОНТОННЫЙ  Окт.'!L49:M49,'[11]ПОНТОННЫЙ  Нояб.'!L49:M49,'[12]ПОНТОННЫЙ  Дек.'!L49:M49)</f>
        <v>0</v>
      </c>
      <c r="N50" s="47"/>
      <c r="O50" s="53">
        <f>SUM('[1]ПОНТОННЫЙ Янв.'!N49:O49,'[2]ПОНТОННЫЙ Февр.'!N49:O49,'[3]ПОНТОННЫЙ Март'!N49:O49,'[4]ПОНТОННЫЙ  Апр.'!N49:O49,'[5]ПОНТОННЫЙ Май'!N49:O49,'[6]ПОНТОННЫЙ Июнь'!N49:O49,'[7]ПОНТОННЫЙ  Июль'!N49:O49,'[8]ПОНТОННЫЙ  Авг.'!N49:O49,'[9]ПОНТОННЫЙ  Сент.'!N49:O49,'[10]ПОНТОННЫЙ  Окт.'!N49:O49,'[11]ПОНТОННЫЙ  Нояб.'!N49:O49,'[12]ПОНТОННЫЙ  Дек.'!N49:O49)</f>
        <v>0</v>
      </c>
      <c r="P50" s="47"/>
      <c r="Q50" s="53">
        <f>SUM('[1]ПОНТОННЫЙ Янв.'!P49:Q49,'[2]ПОНТОННЫЙ Февр.'!P49:Q49,'[3]ПОНТОННЫЙ Март'!P49:Q49,'[4]ПОНТОННЫЙ  Апр.'!P49:Q49,'[5]ПОНТОННЫЙ Май'!P49:Q49,'[6]ПОНТОННЫЙ Июнь'!P49:Q49,'[7]ПОНТОННЫЙ  Июль'!P49:Q49,'[8]ПОНТОННЫЙ  Авг.'!P49:Q49,'[9]ПОНТОННЫЙ  Сент.'!P49:Q49,'[10]ПОНТОННЫЙ  Окт.'!P49:Q49,'[11]ПОНТОННЫЙ  Нояб.'!P49:Q49,'[12]ПОНТОННЫЙ  Дек.'!P49:Q49)</f>
        <v>0</v>
      </c>
      <c r="R50" s="47"/>
      <c r="S50" s="53">
        <f>SUM('[1]ПОНТОННЫЙ Янв.'!R49:S49,'[2]ПОНТОННЫЙ Февр.'!R49:S49,'[3]ПОНТОННЫЙ Март'!R49:S49,'[4]ПОНТОННЫЙ  Апр.'!R49:S49,'[5]ПОНТОННЫЙ Май'!R49:S49,'[6]ПОНТОННЫЙ Июнь'!R49:S49,'[7]ПОНТОННЫЙ  Июль'!R49:S49,'[8]ПОНТОННЫЙ  Авг.'!R49:S49,'[9]ПОНТОННЫЙ  Сент.'!R49:S49,'[10]ПОНТОННЫЙ  Окт.'!R49:S49,'[11]ПОНТОННЫЙ  Нояб.'!R49:S49,'[12]ПОНТОННЫЙ  Дек.'!R49:S49)</f>
        <v>0</v>
      </c>
      <c r="T50" s="47"/>
      <c r="U50" s="53">
        <f>SUM('[1]ПОНТОННЫЙ Янв.'!T49:U49,'[2]ПОНТОННЫЙ Февр.'!T49:U49,'[3]ПОНТОННЫЙ Март'!T49:U49,'[4]ПОНТОННЫЙ  Апр.'!T49:U49,'[5]ПОНТОННЫЙ Май'!T49:U49,'[6]ПОНТОННЫЙ Июнь'!T49:U49,'[7]ПОНТОННЫЙ  Июль'!T49:U49,'[8]ПОНТОННЫЙ  Авг.'!T49:U49,'[9]ПОНТОННЫЙ  Сент.'!T49:U49,'[10]ПОНТОННЫЙ  Окт.'!T49:U49,'[11]ПОНТОННЫЙ  Нояб.'!T49:U49,'[12]ПОНТОННЫЙ  Дек.'!T49:U49)</f>
        <v>0</v>
      </c>
      <c r="V50" s="47"/>
      <c r="W50" s="53">
        <f>SUM('[1]ПОНТОННЫЙ Янв.'!V49:W49,'[2]ПОНТОННЫЙ Февр.'!V49:W49,'[3]ПОНТОННЫЙ Март'!V49:W49,'[4]ПОНТОННЫЙ  Апр.'!V49:W49,'[5]ПОНТОННЫЙ Май'!V49:W49,'[6]ПОНТОННЫЙ Июнь'!V49:W49,'[7]ПОНТОННЫЙ  Июль'!V49:W49,'[8]ПОНТОННЫЙ  Авг.'!V49:W49,'[9]ПОНТОННЫЙ  Сент.'!V49:W49,'[10]ПОНТОННЫЙ  Окт.'!V49:W49,'[11]ПОНТОННЫЙ  Нояб.'!V49:W49,'[12]ПОНТОННЫЙ  Дек.'!V49:W49)</f>
        <v>0</v>
      </c>
      <c r="X50" s="47"/>
      <c r="Y50" s="53">
        <f>SUM('[1]ПОНТОННЫЙ Янв.'!X49:Y49,'[2]ПОНТОННЫЙ Февр.'!X49:Y49,'[3]ПОНТОННЫЙ Март'!X49:Y49,'[4]ПОНТОННЫЙ  Апр.'!X49:Y49,'[5]ПОНТОННЫЙ Май'!X49:Y49,'[6]ПОНТОННЫЙ Июнь'!X49:Y49,'[7]ПОНТОННЫЙ  Июль'!X49:Y49,'[8]ПОНТОННЫЙ  Авг.'!X49:Y49,'[9]ПОНТОННЫЙ  Сент.'!X49:Y49,'[10]ПОНТОННЫЙ  Окт.'!X49:Y49,'[11]ПОНТОННЫЙ  Нояб.'!X49:Y49,'[12]ПОНТОННЫЙ  Дек.'!X49:Y49)</f>
        <v>0</v>
      </c>
      <c r="Z50" s="47"/>
      <c r="AA50" s="53">
        <f>SUM('[1]ПОНТОННЫЙ Янв.'!Z49:AA49,'[2]ПОНТОННЫЙ Февр.'!Z49:AA49,'[3]ПОНТОННЫЙ Март'!Z49:AA49,'[4]ПОНТОННЫЙ  Апр.'!Z49:AA49,'[5]ПОНТОННЫЙ Май'!Z49:AA49,'[6]ПОНТОННЫЙ Июнь'!Z49:AA49,'[7]ПОНТОННЫЙ  Июль'!Z49:AA49,'[8]ПОНТОННЫЙ  Авг.'!Z49:AA49,'[9]ПОНТОННЫЙ  Сент.'!Z49:AA49,'[10]ПОНТОННЫЙ  Окт.'!Z49:AA49,'[11]ПОНТОННЫЙ  Нояб.'!Z49:AA49,'[12]ПОНТОННЫЙ  Дек.'!Z49:AA49)</f>
        <v>0</v>
      </c>
      <c r="AB50" s="47"/>
      <c r="AC50" s="53">
        <f>SUM('[1]ПОНТОННЫЙ Янв.'!AB49:AC49,'[2]ПОНТОННЫЙ Февр.'!AB49:AC49,'[3]ПОНТОННЫЙ Март'!AB49:AC49,'[4]ПОНТОННЫЙ  Апр.'!AB49:AC49,'[5]ПОНТОННЫЙ Май'!AB49:AC49,'[6]ПОНТОННЫЙ Июнь'!AB49:AC49,'[7]ПОНТОННЫЙ  Июль'!AB49:AC49,'[8]ПОНТОННЫЙ  Авг.'!AB49:AC49,'[9]ПОНТОННЫЙ  Сент.'!AB49:AC49,'[10]ПОНТОННЫЙ  Окт.'!AB49:AC49,'[11]ПОНТОННЫЙ  Нояб.'!AB49:AC49,'[12]ПОНТОННЫЙ  Дек.'!AB49:AC49)</f>
        <v>0</v>
      </c>
      <c r="AD50" s="47"/>
      <c r="AE50" s="53">
        <f>SUM('[1]ПОНТОННЫЙ Янв.'!AD49:AE49,'[2]ПОНТОННЫЙ Февр.'!AD49:AE49,'[3]ПОНТОННЫЙ Март'!AD49:AE49,'[4]ПОНТОННЫЙ  Апр.'!AD49:AE49,'[5]ПОНТОННЫЙ Май'!AD49:AE49,'[6]ПОНТОННЫЙ Июнь'!AD49:AE49,'[7]ПОНТОННЫЙ  Июль'!AD49:AE49,'[8]ПОНТОННЫЙ  Авг.'!AD49:AE49,'[9]ПОНТОННЫЙ  Сент.'!AD49:AE49,'[10]ПОНТОННЫЙ  Окт.'!AD49:AE49,'[11]ПОНТОННЫЙ  Нояб.'!AD49:AE49,'[12]ПОНТОННЫЙ  Дек.'!AD49:AE49)</f>
        <v>1</v>
      </c>
      <c r="AF50" s="47"/>
      <c r="AG50" s="53">
        <f>SUM('[1]ПОНТОННЫЙ Янв.'!AF49:AG49,'[2]ПОНТОННЫЙ Февр.'!AF49:AG49,'[3]ПОНТОННЫЙ Март'!AF49:AG49,'[4]ПОНТОННЫЙ  Апр.'!AF49:AG49,'[5]ПОНТОННЫЙ Май'!AF49:AG49,'[6]ПОНТОННЫЙ Июнь'!AF49:AG49,'[7]ПОНТОННЫЙ  Июль'!AF49:AG49,'[8]ПОНТОННЫЙ  Авг.'!AF49:AG49,'[9]ПОНТОННЫЙ  Сент.'!AF49:AG49,'[10]ПОНТОННЫЙ  Окт.'!AF49:AG49,'[11]ПОНТОННЫЙ  Нояб.'!AF49:AG49,'[12]ПОНТОННЫЙ  Дек.'!AF49:AG49)</f>
        <v>0</v>
      </c>
      <c r="AH50" s="47"/>
      <c r="AI50" s="53">
        <f>SUM('[1]ПОНТОННЫЙ Янв.'!AH49:AI49,'[2]ПОНТОННЫЙ Февр.'!AH49:AI49,'[3]ПОНТОННЫЙ Март'!AH49:AI49,'[4]ПОНТОННЫЙ  Апр.'!AH49:AI49,'[5]ПОНТОННЫЙ Май'!AH49:AI49,'[6]ПОНТОННЫЙ Июнь'!AH49:AI49,'[7]ПОНТОННЫЙ  Июль'!AH49:AI49,'[8]ПОНТОННЫЙ  Авг.'!AH49:AI49,'[9]ПОНТОННЫЙ  Сент.'!AH49:AI49,'[10]ПОНТОННЫЙ  Окт.'!AH49:AI49,'[11]ПОНТОННЫЙ  Нояб.'!AH49:AI49,'[12]ПОНТОННЫЙ  Дек.'!AH49:AI49)</f>
        <v>0</v>
      </c>
      <c r="AJ50" s="47"/>
      <c r="AK50" s="53">
        <f>SUM('[1]ПОНТОННЫЙ Янв.'!AJ49:AK49,'[2]ПОНТОННЫЙ Февр.'!AJ49:AK49,'[3]ПОНТОННЫЙ Март'!AJ49:AK49,'[4]ПОНТОННЫЙ  Апр.'!AJ49:AK49,'[5]ПОНТОННЫЙ Май'!AJ49:AK49,'[6]ПОНТОННЫЙ Июнь'!AJ49:AK49,'[7]ПОНТОННЫЙ  Июль'!AJ49:AK49,'[8]ПОНТОННЫЙ  Авг.'!AJ49:AK49,'[9]ПОНТОННЫЙ  Сент.'!AJ49:AK49,'[10]ПОНТОННЫЙ  Окт.'!AJ49:AK49,'[11]ПОНТОННЫЙ  Нояб.'!AJ49:AK49,'[12]ПОНТОННЫЙ  Дек.'!AJ49:AK49)</f>
        <v>0</v>
      </c>
      <c r="AL50" s="47"/>
      <c r="AM50" s="53">
        <f>SUM('[1]ПОНТОННЫЙ Янв.'!AL49:AM49,'[2]ПОНТОННЫЙ Февр.'!AL49:AM49,'[3]ПОНТОННЫЙ Март'!AL49:AM49,'[4]ПОНТОННЫЙ  Апр.'!AL49:AM49,'[5]ПОНТОННЫЙ Май'!AL49:AM49,'[6]ПОНТОННЫЙ Июнь'!AL49:AM49,'[7]ПОНТОННЫЙ  Июль'!AL49:AM49,'[8]ПОНТОННЫЙ  Авг.'!AL49:AM49,'[9]ПОНТОННЫЙ  Сент.'!AL49:AM49,'[10]ПОНТОННЫЙ  Окт.'!AL49:AM49,'[11]ПОНТОННЫЙ  Нояб.'!AL49:AM49,'[12]ПОНТОННЫЙ  Дек.'!AL49:AM49)</f>
        <v>0</v>
      </c>
      <c r="AN50" s="47"/>
      <c r="AO50" s="53">
        <f>SUM('[1]ПОНТОННЫЙ Янв.'!AN49:AO49,'[2]ПОНТОННЫЙ Февр.'!AN49:AO49,'[3]ПОНТОННЫЙ Март'!AN49:AO49,'[4]ПОНТОННЫЙ  Апр.'!AN49:AO49,'[5]ПОНТОННЫЙ Май'!AN49:AO49,'[6]ПОНТОННЫЙ Июнь'!AN49:AO49,'[7]ПОНТОННЫЙ  Июль'!AN49:AO49,'[8]ПОНТОННЫЙ  Авг.'!AN49:AO49,'[9]ПОНТОННЫЙ  Сент.'!AN49:AO49,'[10]ПОНТОННЫЙ  Окт.'!AN49:AO49,'[11]ПОНТОННЫЙ  Нояб.'!AN49:AO49,'[12]ПОНТОННЫЙ  Дек.'!AN49:AO49)</f>
        <v>0</v>
      </c>
      <c r="AP50" s="47"/>
      <c r="AQ50" s="53">
        <f>SUM('[1]ПОНТОННЫЙ Янв.'!AP49:AQ49,'[2]ПОНТОННЫЙ Февр.'!AP49:AQ49,'[3]ПОНТОННЫЙ Март'!AP49:AQ49,'[4]ПОНТОННЫЙ  Апр.'!AP49:AQ49,'[5]ПОНТОННЫЙ Май'!AP49:AQ49,'[6]ПОНТОННЫЙ Июнь'!AP49:AQ49,'[7]ПОНТОННЫЙ  Июль'!AP49:AQ49,'[8]ПОНТОННЫЙ  Авг.'!AP49:AQ49,'[9]ПОНТОННЫЙ  Сент.'!AP49:AQ49,'[10]ПОНТОННЫЙ  Окт.'!AP49:AQ49,'[11]ПОНТОННЫЙ  Нояб.'!AP49:AQ49,'[12]ПОНТОННЫЙ  Дек.'!AP49:AQ49)</f>
        <v>1</v>
      </c>
      <c r="AR50" s="47"/>
      <c r="AS50" s="53">
        <f>SUM('[1]ПОНТОННЫЙ Янв.'!AR49:AS49,'[2]ПОНТОННЫЙ Февр.'!AR49:AS49,'[3]ПОНТОННЫЙ Март'!AR49:AS49,'[4]ПОНТОННЫЙ  Апр.'!AR49:AS49,'[5]ПОНТОННЫЙ Май'!AR49:AS49,'[6]ПОНТОННЫЙ Июнь'!AR49:AS49,'[7]ПОНТОННЫЙ  Июль'!AR49:AS49,'[8]ПОНТОННЫЙ  Авг.'!AR49:AS49,'[9]ПОНТОННЫЙ  Сент.'!AR49:AS49,'[10]ПОНТОННЫЙ  Окт.'!AR49:AS49,'[11]ПОНТОННЫЙ  Нояб.'!AR49:AS49,'[12]ПОНТОННЫЙ  Дек.'!AR49:AS49)</f>
        <v>0</v>
      </c>
      <c r="AT50" s="47"/>
      <c r="AU50" s="53">
        <f>SUM('[1]ПОНТОННЫЙ Янв.'!AT49:AU49,'[2]ПОНТОННЫЙ Февр.'!AT49:AU49,'[3]ПОНТОННЫЙ Март'!AT49:AU49,'[4]ПОНТОННЫЙ  Апр.'!AT49:AU49,'[5]ПОНТОННЫЙ Май'!AT49:AU49,'[6]ПОНТОННЫЙ Июнь'!AT49:AU49,'[7]ПОНТОННЫЙ  Июль'!AT49:AU49,'[8]ПОНТОННЫЙ  Авг.'!AT49:AU49,'[9]ПОНТОННЫЙ  Сент.'!AT49:AU49,'[10]ПОНТОННЫЙ  Окт.'!AT49:AU49,'[11]ПОНТОННЫЙ  Нояб.'!AT49:AU49,'[12]ПОНТОННЫЙ  Дек.'!AT49:AU49)</f>
        <v>0</v>
      </c>
      <c r="AV50" s="47"/>
      <c r="AW50" s="53">
        <f>SUM('[1]ПОНТОННЫЙ Янв.'!AV49:AW49,'[2]ПОНТОННЫЙ Февр.'!AV49:AW49,'[3]ПОНТОННЫЙ Март'!AV49:AW49,'[4]ПОНТОННЫЙ  Апр.'!AV49:AW49,'[5]ПОНТОННЫЙ Май'!AV49:AW49,'[6]ПОНТОННЫЙ Июнь'!AV49:AW49,'[7]ПОНТОННЫЙ  Июль'!AV49:AW49,'[8]ПОНТОННЫЙ  Авг.'!AV49:AW49,'[9]ПОНТОННЫЙ  Сент.'!AV49:AW49,'[10]ПОНТОННЫЙ  Окт.'!AV49:AW49,'[11]ПОНТОННЫЙ  Нояб.'!AV49:AW49,'[12]ПОНТОННЫЙ  Дек.'!AV49:AW49)</f>
        <v>5</v>
      </c>
      <c r="AX50" s="47"/>
      <c r="AY50" s="53">
        <f>SUM('[1]ПОНТОННЫЙ Янв.'!AX49:AY49,'[2]ПОНТОННЫЙ Февр.'!AX49:AY49,'[3]ПОНТОННЫЙ Март'!AX49:AY49,'[4]ПОНТОННЫЙ  Апр.'!AX49:AY49,'[5]ПОНТОННЫЙ Май'!AX49:AY49,'[6]ПОНТОННЫЙ Июнь'!AX49:AY49,'[7]ПОНТОННЫЙ  Июль'!AX49:AY49,'[8]ПОНТОННЫЙ  Авг.'!AX49:AY49,'[9]ПОНТОННЫЙ  Сент.'!AX49:AY49,'[10]ПОНТОННЫЙ  Окт.'!AX49:AY49,'[11]ПОНТОННЫЙ  Нояб.'!AX49:AY49,'[12]ПОНТОННЫЙ  Дек.'!AX49:AY49)</f>
        <v>0</v>
      </c>
      <c r="AZ50" s="47"/>
      <c r="BA50" s="53">
        <f>SUM('[1]ПОНТОННЫЙ Янв.'!AZ49:BA49,'[2]ПОНТОННЫЙ Февр.'!AZ49:BA49,'[3]ПОНТОННЫЙ Март'!AZ49:BA49,'[4]ПОНТОННЫЙ  Апр.'!AZ49:BA49,'[5]ПОНТОННЫЙ Май'!AZ49:BA49,'[6]ПОНТОННЫЙ Июнь'!AZ49:BA49,'[7]ПОНТОННЫЙ  Июль'!AZ49:BA49,'[8]ПОНТОННЫЙ  Авг.'!AZ49:BA49,'[9]ПОНТОННЫЙ  Сент.'!AZ49:BA49,'[10]ПОНТОННЫЙ  Окт.'!AZ49:BA49,'[11]ПОНТОННЫЙ  Нояб.'!AZ49:BA49,'[12]ПОНТОННЫЙ  Дек.'!AZ49:BA49)</f>
        <v>0</v>
      </c>
      <c r="BB50" s="47"/>
      <c r="BC50" s="53">
        <f>SUM('[1]ПОНТОННЫЙ Янв.'!BB49:BC49,'[2]ПОНТОННЫЙ Февр.'!BB49:BC49,'[3]ПОНТОННЫЙ Март'!BB49:BC49,'[4]ПОНТОННЫЙ  Апр.'!BB49:BC49,'[5]ПОНТОННЫЙ Май'!BB49:BC49,'[6]ПОНТОННЫЙ Июнь'!BB49:BC49,'[7]ПОНТОННЫЙ  Июль'!BB49:BC49,'[8]ПОНТОННЫЙ  Авг.'!BB49:BC49,'[9]ПОНТОННЫЙ  Сент.'!BB49:BC49,'[10]ПОНТОННЫЙ  Окт.'!BB49:BC49,'[11]ПОНТОННЫЙ  Нояб.'!BB49:BC49,'[12]ПОНТОННЫЙ  Дек.'!BB49:BC49)</f>
        <v>0</v>
      </c>
      <c r="BD50" s="47"/>
      <c r="BE50" s="53">
        <f>SUM('[1]ПОНТОННЫЙ Янв.'!BD49:BE49,'[2]ПОНТОННЫЙ Февр.'!BD49:BE49,'[3]ПОНТОННЫЙ Март'!BD49:BE49,'[4]ПОНТОННЫЙ  Апр.'!BD49:BE49,'[5]ПОНТОННЫЙ Май'!BD49:BE49,'[6]ПОНТОННЫЙ Июнь'!BD49:BE49,'[7]ПОНТОННЫЙ  Июль'!BD49:BE49,'[8]ПОНТОННЫЙ  Авг.'!BD49:BE49,'[9]ПОНТОННЫЙ  Сент.'!BD49:BE49,'[10]ПОНТОННЫЙ  Окт.'!BD49:BE49,'[11]ПОНТОННЫЙ  Нояб.'!BD49:BE49,'[12]ПОНТОННЫЙ  Дек.'!BD49:BE49)</f>
        <v>0</v>
      </c>
      <c r="BF50" s="47"/>
      <c r="BG50" s="53">
        <f>SUM('[1]ПОНТОННЫЙ Янв.'!BF49:BG49,'[2]ПОНТОННЫЙ Февр.'!BF49:BG49,'[3]ПОНТОННЫЙ Март'!BF49:BG49,'[4]ПОНТОННЫЙ  Апр.'!BF49:BG49,'[5]ПОНТОННЫЙ Май'!BF49:BG49,'[6]ПОНТОННЫЙ Июнь'!BF49:BG49,'[7]ПОНТОННЫЙ  Июль'!BF49:BG49,'[8]ПОНТОННЫЙ  Авг.'!BF49:BG49,'[9]ПОНТОННЫЙ  Сент.'!BF49:BG49,'[10]ПОНТОННЫЙ  Окт.'!BF49:BG49,'[11]ПОНТОННЫЙ  Нояб.'!BF49:BG49,'[12]ПОНТОННЫЙ  Дек.'!BF49:BG49)</f>
        <v>0</v>
      </c>
      <c r="BH50" s="47"/>
      <c r="BI50" s="53">
        <f>SUM('[1]ПОНТОННЫЙ Янв.'!BH49:BI49,'[2]ПОНТОННЫЙ Февр.'!BH49:BI49,'[3]ПОНТОННЫЙ Март'!BH49:BI49,'[4]ПОНТОННЫЙ  Апр.'!BH49:BI49,'[5]ПОНТОННЫЙ Май'!BH49:BI49,'[6]ПОНТОННЫЙ Июнь'!BH49:BI49,'[7]ПОНТОННЫЙ  Июль'!BH49:BI49,'[8]ПОНТОННЫЙ  Авг.'!BH49:BI49,'[9]ПОНТОННЫЙ  Сент.'!BH49:BI49,'[10]ПОНТОННЫЙ  Окт.'!BH49:BI49,'[11]ПОНТОННЫЙ  Нояб.'!BH49:BI49,'[12]ПОНТОННЫЙ  Дек.'!BH49:BI49)</f>
        <v>0</v>
      </c>
      <c r="BJ50" s="47"/>
      <c r="BK50" s="53">
        <f>SUM('[1]ПОНТОННЫЙ Янв.'!BJ49:BK49,'[2]ПОНТОННЫЙ Февр.'!BJ49:BK49,'[3]ПОНТОННЫЙ Март'!BJ49:BK49,'[4]ПОНТОННЫЙ  Апр.'!BJ49:BK49,'[5]ПОНТОННЫЙ Май'!BJ49:BK49,'[6]ПОНТОННЫЙ Июнь'!BJ49:BK49,'[7]ПОНТОННЫЙ  Июль'!BJ49:BK49,'[8]ПОНТОННЫЙ  Авг.'!BJ49:BK49,'[9]ПОНТОННЫЙ  Сент.'!BJ49:BK49,'[10]ПОНТОННЫЙ  Окт.'!BJ49:BK49,'[11]ПОНТОННЫЙ  Нояб.'!BJ49:BK49,'[12]ПОНТОННЫЙ  Дек.'!BJ49:BK49)</f>
        <v>0</v>
      </c>
      <c r="BL50" s="47"/>
      <c r="BM50" s="53">
        <f>SUM('[1]ПОНТОННЫЙ Янв.'!BL49:BM49,'[2]ПОНТОННЫЙ Февр.'!BL49:BM49,'[3]ПОНТОННЫЙ Март'!BL49:BM49,'[4]ПОНТОННЫЙ  Апр.'!BL49:BM49,'[5]ПОНТОННЫЙ Май'!BL49:BM49,'[6]ПОНТОННЫЙ Июнь'!BL49:BM49,'[7]ПОНТОННЫЙ  Июль'!BL49:BM49,'[8]ПОНТОННЫЙ  Авг.'!BL49:BM49,'[9]ПОНТОННЫЙ  Сент.'!BL49:BM49,'[10]ПОНТОННЫЙ  Окт.'!BL49:BM49,'[11]ПОНТОННЫЙ  Нояб.'!BL49:BM49,'[12]ПОНТОННЫЙ  Дек.'!BL49:BM49)</f>
        <v>0</v>
      </c>
      <c r="BN50" s="47"/>
      <c r="BO50" s="53">
        <f>SUM('[1]ПОНТОННЫЙ Янв.'!BN49:BO49,'[2]ПОНТОННЫЙ Февр.'!BN49:BO49,'[3]ПОНТОННЫЙ Март'!BN49:BO49,'[4]ПОНТОННЫЙ  Апр.'!BN49:BO49,'[5]ПОНТОННЫЙ Май'!BN49:BO49,'[6]ПОНТОННЫЙ Июнь'!BN49:BO49,'[7]ПОНТОННЫЙ  Июль'!BN49:BO49,'[8]ПОНТОННЫЙ  Авг.'!BN49:BO49,'[9]ПОНТОННЫЙ  Сент.'!BN49:BO49,'[10]ПОНТОННЫЙ  Окт.'!BN49:BO49,'[11]ПОНТОННЫЙ  Нояб.'!BN49:BO49,'[12]ПОНТОННЫЙ  Дек.'!BN49:BO49)</f>
        <v>0</v>
      </c>
      <c r="BP50" s="47"/>
      <c r="BQ50" s="53">
        <f>SUM('[1]ПОНТОННЫЙ Янв.'!BP49:BQ49,'[2]ПОНТОННЫЙ Февр.'!BP49:BQ49,'[3]ПОНТОННЫЙ Март'!BP49:BQ49,'[4]ПОНТОННЫЙ  Апр.'!BP49:BQ49,'[5]ПОНТОННЫЙ Май'!BP49:BQ49,'[6]ПОНТОННЫЙ Июнь'!BP49:BQ49,'[7]ПОНТОННЫЙ  Июль'!BP49:BQ49,'[8]ПОНТОННЫЙ  Авг.'!BP49:BQ49,'[9]ПОНТОННЫЙ  Сент.'!BP49:BQ49,'[10]ПОНТОННЫЙ  Окт.'!BP49:BQ49,'[11]ПОНТОННЫЙ  Нояб.'!BP49:BQ49,'[12]ПОНТОННЫЙ  Дек.'!BP49:BQ49)</f>
        <v>0</v>
      </c>
      <c r="BR50" s="47"/>
      <c r="BS50" s="53">
        <f>SUM('[1]ПОНТОННЫЙ Янв.'!BR49:BS49,'[2]ПОНТОННЫЙ Февр.'!BR49:BS49,'[3]ПОНТОННЫЙ Март'!BR49:BS49,'[4]ПОНТОННЫЙ  Апр.'!BR49:BS49,'[5]ПОНТОННЫЙ Май'!BR49:BS49,'[6]ПОНТОННЫЙ Июнь'!BR49:BS49,'[7]ПОНТОННЫЙ  Июль'!BR49:BS49,'[8]ПОНТОННЫЙ  Авг.'!BR49:BS49,'[9]ПОНТОННЫЙ  Сент.'!BR49:BS49,'[10]ПОНТОННЫЙ  Окт.'!BR49:BS49,'[11]ПОНТОННЫЙ  Нояб.'!BR49:BS49,'[12]ПОНТОННЫЙ  Дек.'!BR49:BS49)</f>
        <v>0</v>
      </c>
      <c r="BT50" s="47"/>
      <c r="BU50" s="53">
        <f>SUM('[1]ПОНТОННЫЙ Янв.'!BT49:BU49,'[2]ПОНТОННЫЙ Февр.'!BT49:BU49,'[3]ПОНТОННЫЙ Март'!BT49:BU49,'[4]ПОНТОННЫЙ  Апр.'!BT49:BU49,'[5]ПОНТОННЫЙ Май'!BT49:BU49,'[6]ПОНТОННЫЙ Июнь'!BT49:BU49,'[7]ПОНТОННЫЙ  Июль'!BT49:BU49,'[8]ПОНТОННЫЙ  Авг.'!BT49:BU49,'[9]ПОНТОННЫЙ  Сент.'!BT49:BU49,'[10]ПОНТОННЫЙ  Окт.'!BT49:BU49,'[11]ПОНТОННЫЙ  Нояб.'!BT49:BU49,'[12]ПОНТОННЫЙ  Дек.'!BT49:BU49)</f>
        <v>0</v>
      </c>
      <c r="BV50" s="47"/>
      <c r="BW50" s="53">
        <f>SUM('[1]ПОНТОННЫЙ Янв.'!BV49:BW49,'[2]ПОНТОННЫЙ Февр.'!BV49:BW49,'[3]ПОНТОННЫЙ Март'!BV49:BW49,'[4]ПОНТОННЫЙ  Апр.'!BV49:BW49,'[5]ПОНТОННЫЙ Май'!BV49:BW49,'[6]ПОНТОННЫЙ Июнь'!BV49:BW49,'[7]ПОНТОННЫЙ  Июль'!BV49:BW49,'[8]ПОНТОННЫЙ  Авг.'!BV49:BW49,'[9]ПОНТОННЫЙ  Сент.'!BV49:BW49,'[10]ПОНТОННЫЙ  Окт.'!BV49:BW49,'[11]ПОНТОННЫЙ  Нояб.'!BV49:BW49,'[12]ПОНТОННЫЙ  Дек.'!BV49:BW49)</f>
        <v>0</v>
      </c>
      <c r="BX50" s="47"/>
      <c r="BY50" s="53">
        <f>SUM('[1]ПОНТОННЫЙ Янв.'!BX49:BY49,'[2]ПОНТОННЫЙ Февр.'!BX49:BY49,'[3]ПОНТОННЫЙ Март'!BX49:BY49,'[4]ПОНТОННЫЙ  Апр.'!BX49:BY49,'[5]ПОНТОННЫЙ Май'!BX49:BY49,'[6]ПОНТОННЫЙ Июнь'!BX49:BY49,'[7]ПОНТОННЫЙ  Июль'!BX49:BY49,'[8]ПОНТОННЫЙ  Авг.'!BX49:BY49,'[9]ПОНТОННЫЙ  Сент.'!BX49:BY49,'[10]ПОНТОННЫЙ  Окт.'!BX49:BY49,'[11]ПОНТОННЫЙ  Нояб.'!BX49:BY49,'[12]ПОНТОННЫЙ  Дек.'!BX49:BY49)</f>
        <v>0</v>
      </c>
      <c r="BZ50" s="47"/>
      <c r="CA50" s="53">
        <f>SUM('[1]ПОНТОННЫЙ Янв.'!BZ49:CA49,'[2]ПОНТОННЫЙ Февр.'!BZ49:CA49,'[3]ПОНТОННЫЙ Март'!BZ49:CA49,'[4]ПОНТОННЫЙ  Апр.'!BZ49:CA49,'[5]ПОНТОННЫЙ Май'!BZ49:CA49,'[6]ПОНТОННЫЙ Июнь'!BZ49:CA49,'[7]ПОНТОННЫЙ  Июль'!BZ49:CA49,'[8]ПОНТОННЫЙ  Авг.'!BZ49:CA49,'[9]ПОНТОННЫЙ  Сент.'!BZ49:CA49,'[10]ПОНТОННЫЙ  Окт.'!BZ49:CA49,'[11]ПОНТОННЫЙ  Нояб.'!BZ49:CA49,'[12]ПОНТОННЫЙ  Дек.'!BZ49:CA49)</f>
        <v>0</v>
      </c>
      <c r="CB50" s="47"/>
      <c r="CC50" s="53">
        <f>SUM('[1]ПОНТОННЫЙ Янв.'!CB49:CC49,'[2]ПОНТОННЫЙ Февр.'!CB49:CC49,'[3]ПОНТОННЫЙ Март'!CB49:CC49,'[4]ПОНТОННЫЙ  Апр.'!CB49:CC49,'[5]ПОНТОННЫЙ Май'!CB49:CC49,'[6]ПОНТОННЫЙ Июнь'!CB49:CC49,'[7]ПОНТОННЫЙ  Июль'!CB49:CC49,'[8]ПОНТОННЫЙ  Авг.'!CB49:CC49,'[9]ПОНТОННЫЙ  Сент.'!CB49:CC49,'[10]ПОНТОННЫЙ  Окт.'!CB49:CC49,'[11]ПОНТОННЫЙ  Нояб.'!CB49:CC49,'[12]ПОНТОННЫЙ  Дек.'!CB49:CC49)</f>
        <v>0</v>
      </c>
      <c r="CD50" s="47"/>
      <c r="CE50" s="53">
        <f>SUM('[1]ПОНТОННЫЙ Янв.'!CD49:CE49,'[2]ПОНТОННЫЙ Февр.'!CD49:CE49,'[3]ПОНТОННЫЙ Март'!CD49:CE49,'[4]ПОНТОННЫЙ  Апр.'!CD49:CE49,'[5]ПОНТОННЫЙ Май'!CD49:CE49,'[6]ПОНТОННЫЙ Июнь'!CD49:CE49,'[7]ПОНТОННЫЙ  Июль'!CD49:CE49,'[8]ПОНТОННЫЙ  Авг.'!CD49:CE49,'[9]ПОНТОННЫЙ  Сент.'!CD49:CE49,'[10]ПОНТОННЫЙ  Окт.'!CD49:CE49,'[11]ПОНТОННЫЙ  Нояб.'!CD49:CE49,'[12]ПОНТОННЫЙ  Дек.'!CD49:CE49)</f>
        <v>0</v>
      </c>
      <c r="CF50" s="47"/>
      <c r="CG50" s="53">
        <f>SUM('[1]ПОНТОННЫЙ Янв.'!CF49:CG49,'[2]ПОНТОННЫЙ Февр.'!CF49:CG49,'[3]ПОНТОННЫЙ Март'!CF49:CG49,'[4]ПОНТОННЫЙ  Апр.'!CF49:CG49,'[5]ПОНТОННЫЙ Май'!CF49:CG49,'[6]ПОНТОННЫЙ Июнь'!CF49:CG49,'[7]ПОНТОННЫЙ  Июль'!CF49:CG49,'[8]ПОНТОННЫЙ  Авг.'!CF49:CG49,'[9]ПОНТОННЫЙ  Сент.'!CF49:CG49,'[10]ПОНТОННЫЙ  Окт.'!CF49:CG49,'[11]ПОНТОННЫЙ  Нояб.'!CF49:CG49,'[12]ПОНТОННЫЙ  Дек.'!CF49:CG49)</f>
        <v>2</v>
      </c>
      <c r="CH50" s="47"/>
      <c r="CI50" s="53">
        <f>SUM('[1]ПОНТОННЫЙ Янв.'!CH49:CI49,'[2]ПОНТОННЫЙ Февр.'!CH49:CI49,'[3]ПОНТОННЫЙ Март'!CH49:CI49,'[4]ПОНТОННЫЙ  Апр.'!CH49:CI49,'[5]ПОНТОННЫЙ Май'!CH49:CI49,'[6]ПОНТОННЫЙ Июнь'!CH49:CI49,'[7]ПОНТОННЫЙ  Июль'!CH49:CI49,'[8]ПОНТОННЫЙ  Авг.'!CH49:CI49,'[9]ПОНТОННЫЙ  Сент.'!CH49:CI49,'[10]ПОНТОННЫЙ  Окт.'!CH49:CI49,'[11]ПОНТОННЫЙ  Нояб.'!CH49:CI49,'[12]ПОНТОННЫЙ  Дек.'!CH49:CI49)</f>
        <v>0</v>
      </c>
      <c r="CJ50" s="47"/>
      <c r="CK50" s="53">
        <f>SUM('[1]ПОНТОННЫЙ Янв.'!CJ49:CK49,'[2]ПОНТОННЫЙ Февр.'!CJ49:CK49,'[3]ПОНТОННЫЙ Март'!CJ49:CK49,'[4]ПОНТОННЫЙ  Апр.'!CJ49:CK49,'[5]ПОНТОННЫЙ Май'!CJ49:CK49,'[6]ПОНТОННЫЙ Июнь'!CJ49:CK49,'[7]ПОНТОННЫЙ  Июль'!CJ49:CK49,'[8]ПОНТОННЫЙ  Авг.'!CJ49:CK49,'[9]ПОНТОННЫЙ  Сент.'!CJ49:CK49,'[10]ПОНТОННЫЙ  Окт.'!CJ49:CK49,'[11]ПОНТОННЫЙ  Нояб.'!CJ49:CK49,'[12]ПОНТОННЫЙ  Дек.'!CJ49:CK49)</f>
        <v>0</v>
      </c>
      <c r="CL50" s="47"/>
      <c r="CM50" s="53">
        <f>SUM('[1]ПОНТОННЫЙ Янв.'!CL49:CM49,'[2]ПОНТОННЫЙ Февр.'!CL49:CM49,'[3]ПОНТОННЫЙ Март'!CL49:CM49,'[4]ПОНТОННЫЙ  Апр.'!CL49:CM49,'[5]ПОНТОННЫЙ Май'!CL49:CM49,'[6]ПОНТОННЫЙ Июнь'!CL49:CM49,'[7]ПОНТОННЫЙ  Июль'!CL49:CM49,'[8]ПОНТОННЫЙ  Авг.'!CL49:CM49,'[9]ПОНТОННЫЙ  Сент.'!CL49:CM49,'[10]ПОНТОННЫЙ  Окт.'!CL49:CM49,'[11]ПОНТОННЫЙ  Нояб.'!CL49:CM49,'[12]ПОНТОННЫЙ  Дек.'!CL49:CM49)</f>
        <v>0</v>
      </c>
      <c r="CN50" s="47"/>
      <c r="CO50" s="53">
        <f>SUM('[1]ПОНТОННЫЙ Янв.'!CN49:CO49,'[2]ПОНТОННЫЙ Февр.'!CN49:CO49,'[3]ПОНТОННЫЙ Март'!CN49:CO49,'[4]ПОНТОННЫЙ  Апр.'!CN49:CO49,'[5]ПОНТОННЫЙ Май'!CN49:CO49,'[6]ПОНТОННЫЙ Июнь'!CN49:CO49,'[7]ПОНТОННЫЙ  Июль'!CN49:CO49,'[8]ПОНТОННЫЙ  Авг.'!CN49:CO49,'[9]ПОНТОННЫЙ  Сент.'!CN49:CO49,'[10]ПОНТОННЫЙ  Окт.'!CN49:CO49,'[11]ПОНТОННЫЙ  Нояб.'!CN49:CO49,'[12]ПОНТОННЫЙ  Дек.'!CN49:CO49)</f>
        <v>0</v>
      </c>
      <c r="CQ50" s="93"/>
    </row>
    <row r="51" spans="1:95" ht="15.95" customHeight="1" x14ac:dyDescent="0.25">
      <c r="A51" s="198"/>
      <c r="B51" s="233"/>
      <c r="C51" s="22" t="s">
        <v>20</v>
      </c>
      <c r="D51" s="47"/>
      <c r="E51" s="53">
        <f>SUM('[1]ПОНТОННЫЙ Янв.'!D50:E50,'[2]ПОНТОННЫЙ Февр.'!D50:E50,'[3]ПОНТОННЫЙ Март'!D50:E50,'[4]ПОНТОННЫЙ  Апр.'!D50:E50,'[5]ПОНТОННЫЙ Май'!D50:E50,'[6]ПОНТОННЫЙ Июнь'!D50:E50,'[7]ПОНТОННЫЙ  Июль'!D50:E50,'[8]ПОНТОННЫЙ  Авг.'!D50:E50,'[9]ПОНТОННЫЙ  Сент.'!D50:E50,'[10]ПОНТОННЫЙ  Окт.'!D50:E50,'[11]ПОНТОННЫЙ  Нояб.'!D50:E50,'[12]ПОНТОННЫЙ  Дек.'!D50:E50)</f>
        <v>0</v>
      </c>
      <c r="F51" s="47"/>
      <c r="G51" s="53">
        <f>SUM('[1]ПОНТОННЫЙ Янв.'!F50:G50,'[2]ПОНТОННЫЙ Февр.'!F50:G50,'[3]ПОНТОННЫЙ Март'!F50:G50,'[4]ПОНТОННЫЙ  Апр.'!F50:G50,'[5]ПОНТОННЫЙ Май'!F50:G50,'[6]ПОНТОННЫЙ Июнь'!F50:G50,'[7]ПОНТОННЫЙ  Июль'!F50:G50,'[8]ПОНТОННЫЙ  Авг.'!F50:G50,'[9]ПОНТОННЫЙ  Сент.'!F50:G50,'[10]ПОНТОННЫЙ  Окт.'!F50:G50,'[11]ПОНТОННЫЙ  Нояб.'!F50:G50,'[12]ПОНТОННЫЙ  Дек.'!F50:G50)</f>
        <v>0</v>
      </c>
      <c r="H51" s="47"/>
      <c r="I51" s="53">
        <f>SUM('[1]ПОНТОННЫЙ Янв.'!H50:I50,'[2]ПОНТОННЫЙ Февр.'!H50:I50,'[3]ПОНТОННЫЙ Март'!H50:I50,'[4]ПОНТОННЫЙ  Апр.'!H50:I50,'[5]ПОНТОННЫЙ Май'!H50:I50,'[6]ПОНТОННЫЙ Июнь'!H50:I50,'[7]ПОНТОННЫЙ  Июль'!H50:I50,'[8]ПОНТОННЫЙ  Авг.'!H50:I50,'[9]ПОНТОННЫЙ  Сент.'!H50:I50,'[10]ПОНТОННЫЙ  Окт.'!H50:I50,'[11]ПОНТОННЫЙ  Нояб.'!H50:I50,'[12]ПОНТОННЫЙ  Дек.'!H50:I50)</f>
        <v>0</v>
      </c>
      <c r="J51" s="47"/>
      <c r="K51" s="53">
        <f>SUM('[1]ПОНТОННЫЙ Янв.'!J50:K50,'[2]ПОНТОННЫЙ Февр.'!J50:K50,'[3]ПОНТОННЫЙ Март'!J50:K50,'[4]ПОНТОННЫЙ  Апр.'!J50:K50,'[5]ПОНТОННЫЙ Май'!J50:K50,'[6]ПОНТОННЫЙ Июнь'!J50:K50,'[7]ПОНТОННЫЙ  Июль'!J50:K50,'[8]ПОНТОННЫЙ  Авг.'!J50:K50,'[9]ПОНТОННЫЙ  Сент.'!J50:K50,'[10]ПОНТОННЫЙ  Окт.'!J50:K50,'[11]ПОНТОННЫЙ  Нояб.'!J50:K50,'[12]ПОНТОННЫЙ  Дек.'!J50:K50)</f>
        <v>0</v>
      </c>
      <c r="L51" s="47"/>
      <c r="M51" s="53">
        <f>SUM('[1]ПОНТОННЫЙ Янв.'!L50:M50,'[2]ПОНТОННЫЙ Февр.'!L50:M50,'[3]ПОНТОННЫЙ Март'!L50:M50,'[4]ПОНТОННЫЙ  Апр.'!L50:M50,'[5]ПОНТОННЫЙ Май'!L50:M50,'[6]ПОНТОННЫЙ Июнь'!L50:M50,'[7]ПОНТОННЫЙ  Июль'!L50:M50,'[8]ПОНТОННЫЙ  Авг.'!L50:M50,'[9]ПОНТОННЫЙ  Сент.'!L50:M50,'[10]ПОНТОННЫЙ  Окт.'!L50:M50,'[11]ПОНТОННЫЙ  Нояб.'!L50:M50,'[12]ПОНТОННЫЙ  Дек.'!L50:M50)</f>
        <v>0</v>
      </c>
      <c r="N51" s="47"/>
      <c r="O51" s="53">
        <f>SUM('[1]ПОНТОННЫЙ Янв.'!N50:O50,'[2]ПОНТОННЫЙ Февр.'!N50:O50,'[3]ПОНТОННЫЙ Март'!N50:O50,'[4]ПОНТОННЫЙ  Апр.'!N50:O50,'[5]ПОНТОННЫЙ Май'!N50:O50,'[6]ПОНТОННЫЙ Июнь'!N50:O50,'[7]ПОНТОННЫЙ  Июль'!N50:O50,'[8]ПОНТОННЫЙ  Авг.'!N50:O50,'[9]ПОНТОННЫЙ  Сент.'!N50:O50,'[10]ПОНТОННЫЙ  Окт.'!N50:O50,'[11]ПОНТОННЫЙ  Нояб.'!N50:O50,'[12]ПОНТОННЫЙ  Дек.'!N50:O50)</f>
        <v>0</v>
      </c>
      <c r="P51" s="47"/>
      <c r="Q51" s="53">
        <f>SUM('[1]ПОНТОННЫЙ Янв.'!P50:Q50,'[2]ПОНТОННЫЙ Февр.'!P50:Q50,'[3]ПОНТОННЫЙ Март'!P50:Q50,'[4]ПОНТОННЫЙ  Апр.'!P50:Q50,'[5]ПОНТОННЫЙ Май'!P50:Q50,'[6]ПОНТОННЫЙ Июнь'!P50:Q50,'[7]ПОНТОННЫЙ  Июль'!P50:Q50,'[8]ПОНТОННЫЙ  Авг.'!P50:Q50,'[9]ПОНТОННЫЙ  Сент.'!P50:Q50,'[10]ПОНТОННЫЙ  Окт.'!P50:Q50,'[11]ПОНТОННЫЙ  Нояб.'!P50:Q50,'[12]ПОНТОННЫЙ  Дек.'!P50:Q50)</f>
        <v>0</v>
      </c>
      <c r="R51" s="47"/>
      <c r="S51" s="53">
        <f>SUM('[1]ПОНТОННЫЙ Янв.'!R50:S50,'[2]ПОНТОННЫЙ Февр.'!R50:S50,'[3]ПОНТОННЫЙ Март'!R50:S50,'[4]ПОНТОННЫЙ  Апр.'!R50:S50,'[5]ПОНТОННЫЙ Май'!R50:S50,'[6]ПОНТОННЫЙ Июнь'!R50:S50,'[7]ПОНТОННЫЙ  Июль'!R50:S50,'[8]ПОНТОННЫЙ  Авг.'!R50:S50,'[9]ПОНТОННЫЙ  Сент.'!R50:S50,'[10]ПОНТОННЫЙ  Окт.'!R50:S50,'[11]ПОНТОННЫЙ  Нояб.'!R50:S50,'[12]ПОНТОННЫЙ  Дек.'!R50:S50)</f>
        <v>0</v>
      </c>
      <c r="T51" s="47"/>
      <c r="U51" s="53">
        <f>SUM('[1]ПОНТОННЫЙ Янв.'!T50:U50,'[2]ПОНТОННЫЙ Февр.'!T50:U50,'[3]ПОНТОННЫЙ Март'!T50:U50,'[4]ПОНТОННЫЙ  Апр.'!T50:U50,'[5]ПОНТОННЫЙ Май'!T50:U50,'[6]ПОНТОННЫЙ Июнь'!T50:U50,'[7]ПОНТОННЫЙ  Июль'!T50:U50,'[8]ПОНТОННЫЙ  Авг.'!T50:U50,'[9]ПОНТОННЫЙ  Сент.'!T50:U50,'[10]ПОНТОННЫЙ  Окт.'!T50:U50,'[11]ПОНТОННЫЙ  Нояб.'!T50:U50,'[12]ПОНТОННЫЙ  Дек.'!T50:U50)</f>
        <v>0</v>
      </c>
      <c r="V51" s="47"/>
      <c r="W51" s="53">
        <f>SUM('[1]ПОНТОННЫЙ Янв.'!V50:W50,'[2]ПОНТОННЫЙ Февр.'!V50:W50,'[3]ПОНТОННЫЙ Март'!V50:W50,'[4]ПОНТОННЫЙ  Апр.'!V50:W50,'[5]ПОНТОННЫЙ Май'!V50:W50,'[6]ПОНТОННЫЙ Июнь'!V50:W50,'[7]ПОНТОННЫЙ  Июль'!V50:W50,'[8]ПОНТОННЫЙ  Авг.'!V50:W50,'[9]ПОНТОННЫЙ  Сент.'!V50:W50,'[10]ПОНТОННЫЙ  Окт.'!V50:W50,'[11]ПОНТОННЫЙ  Нояб.'!V50:W50,'[12]ПОНТОННЫЙ  Дек.'!V50:W50)</f>
        <v>0</v>
      </c>
      <c r="X51" s="47"/>
      <c r="Y51" s="53">
        <f>SUM('[1]ПОНТОННЫЙ Янв.'!X50:Y50,'[2]ПОНТОННЫЙ Февр.'!X50:Y50,'[3]ПОНТОННЫЙ Март'!X50:Y50,'[4]ПОНТОННЫЙ  Апр.'!X50:Y50,'[5]ПОНТОННЫЙ Май'!X50:Y50,'[6]ПОНТОННЫЙ Июнь'!X50:Y50,'[7]ПОНТОННЫЙ  Июль'!X50:Y50,'[8]ПОНТОННЫЙ  Авг.'!X50:Y50,'[9]ПОНТОННЫЙ  Сент.'!X50:Y50,'[10]ПОНТОННЫЙ  Окт.'!X50:Y50,'[11]ПОНТОННЫЙ  Нояб.'!X50:Y50,'[12]ПОНТОННЫЙ  Дек.'!X50:Y50)</f>
        <v>0</v>
      </c>
      <c r="Z51" s="47"/>
      <c r="AA51" s="53">
        <f>SUM('[1]ПОНТОННЫЙ Янв.'!Z50:AA50,'[2]ПОНТОННЫЙ Февр.'!Z50:AA50,'[3]ПОНТОННЫЙ Март'!Z50:AA50,'[4]ПОНТОННЫЙ  Апр.'!Z50:AA50,'[5]ПОНТОННЫЙ Май'!Z50:AA50,'[6]ПОНТОННЫЙ Июнь'!Z50:AA50,'[7]ПОНТОННЫЙ  Июль'!Z50:AA50,'[8]ПОНТОННЫЙ  Авг.'!Z50:AA50,'[9]ПОНТОННЫЙ  Сент.'!Z50:AA50,'[10]ПОНТОННЫЙ  Окт.'!Z50:AA50,'[11]ПОНТОННЫЙ  Нояб.'!Z50:AA50,'[12]ПОНТОННЫЙ  Дек.'!Z50:AA50)</f>
        <v>0</v>
      </c>
      <c r="AB51" s="47"/>
      <c r="AC51" s="53">
        <f>SUM('[1]ПОНТОННЫЙ Янв.'!AB50:AC50,'[2]ПОНТОННЫЙ Февр.'!AB50:AC50,'[3]ПОНТОННЫЙ Март'!AB50:AC50,'[4]ПОНТОННЫЙ  Апр.'!AB50:AC50,'[5]ПОНТОННЫЙ Май'!AB50:AC50,'[6]ПОНТОННЫЙ Июнь'!AB50:AC50,'[7]ПОНТОННЫЙ  Июль'!AB50:AC50,'[8]ПОНТОННЫЙ  Авг.'!AB50:AC50,'[9]ПОНТОННЫЙ  Сент.'!AB50:AC50,'[10]ПОНТОННЫЙ  Окт.'!AB50:AC50,'[11]ПОНТОННЫЙ  Нояб.'!AB50:AC50,'[12]ПОНТОННЫЙ  Дек.'!AB50:AC50)</f>
        <v>0</v>
      </c>
      <c r="AD51" s="47"/>
      <c r="AE51" s="53">
        <f>SUM('[1]ПОНТОННЫЙ Янв.'!AD50:AE50,'[2]ПОНТОННЫЙ Февр.'!AD50:AE50,'[3]ПОНТОННЫЙ Март'!AD50:AE50,'[4]ПОНТОННЫЙ  Апр.'!AD50:AE50,'[5]ПОНТОННЫЙ Май'!AD50:AE50,'[6]ПОНТОННЫЙ Июнь'!AD50:AE50,'[7]ПОНТОННЫЙ  Июль'!AD50:AE50,'[8]ПОНТОННЫЙ  Авг.'!AD50:AE50,'[9]ПОНТОННЫЙ  Сент.'!AD50:AE50,'[10]ПОНТОННЫЙ  Окт.'!AD50:AE50,'[11]ПОНТОННЫЙ  Нояб.'!AD50:AE50,'[12]ПОНТОННЫЙ  Дек.'!AD50:AE50)</f>
        <v>2.8639999999999999</v>
      </c>
      <c r="AF51" s="47"/>
      <c r="AG51" s="53">
        <f>SUM('[1]ПОНТОННЫЙ Янв.'!AF50:AG50,'[2]ПОНТОННЫЙ Февр.'!AF50:AG50,'[3]ПОНТОННЫЙ Март'!AF50:AG50,'[4]ПОНТОННЫЙ  Апр.'!AF50:AG50,'[5]ПОНТОННЫЙ Май'!AF50:AG50,'[6]ПОНТОННЫЙ Июнь'!AF50:AG50,'[7]ПОНТОННЫЙ  Июль'!AF50:AG50,'[8]ПОНТОННЫЙ  Авг.'!AF50:AG50,'[9]ПОНТОННЫЙ  Сент.'!AF50:AG50,'[10]ПОНТОННЫЙ  Окт.'!AF50:AG50,'[11]ПОНТОННЫЙ  Нояб.'!AF50:AG50,'[12]ПОНТОННЫЙ  Дек.'!AF50:AG50)</f>
        <v>0</v>
      </c>
      <c r="AH51" s="47"/>
      <c r="AI51" s="53">
        <f>SUM('[1]ПОНТОННЫЙ Янв.'!AH50:AI50,'[2]ПОНТОННЫЙ Февр.'!AH50:AI50,'[3]ПОНТОННЫЙ Март'!AH50:AI50,'[4]ПОНТОННЫЙ  Апр.'!AH50:AI50,'[5]ПОНТОННЫЙ Май'!AH50:AI50,'[6]ПОНТОННЫЙ Июнь'!AH50:AI50,'[7]ПОНТОННЫЙ  Июль'!AH50:AI50,'[8]ПОНТОННЫЙ  Авг.'!AH50:AI50,'[9]ПОНТОННЫЙ  Сент.'!AH50:AI50,'[10]ПОНТОННЫЙ  Окт.'!AH50:AI50,'[11]ПОНТОННЫЙ  Нояб.'!AH50:AI50,'[12]ПОНТОННЫЙ  Дек.'!AH50:AI50)</f>
        <v>0</v>
      </c>
      <c r="AJ51" s="47"/>
      <c r="AK51" s="53">
        <f>SUM('[1]ПОНТОННЫЙ Янв.'!AJ50:AK50,'[2]ПОНТОННЫЙ Февр.'!AJ50:AK50,'[3]ПОНТОННЫЙ Март'!AJ50:AK50,'[4]ПОНТОННЫЙ  Апр.'!AJ50:AK50,'[5]ПОНТОННЫЙ Май'!AJ50:AK50,'[6]ПОНТОННЫЙ Июнь'!AJ50:AK50,'[7]ПОНТОННЫЙ  Июль'!AJ50:AK50,'[8]ПОНТОННЫЙ  Авг.'!AJ50:AK50,'[9]ПОНТОННЫЙ  Сент.'!AJ50:AK50,'[10]ПОНТОННЫЙ  Окт.'!AJ50:AK50,'[11]ПОНТОННЫЙ  Нояб.'!AJ50:AK50,'[12]ПОНТОННЫЙ  Дек.'!AJ50:AK50)</f>
        <v>0</v>
      </c>
      <c r="AL51" s="47"/>
      <c r="AM51" s="53">
        <f>SUM('[1]ПОНТОННЫЙ Янв.'!AL50:AM50,'[2]ПОНТОННЫЙ Февр.'!AL50:AM50,'[3]ПОНТОННЫЙ Март'!AL50:AM50,'[4]ПОНТОННЫЙ  Апр.'!AL50:AM50,'[5]ПОНТОННЫЙ Май'!AL50:AM50,'[6]ПОНТОННЫЙ Июнь'!AL50:AM50,'[7]ПОНТОННЫЙ  Июль'!AL50:AM50,'[8]ПОНТОННЫЙ  Авг.'!AL50:AM50,'[9]ПОНТОННЫЙ  Сент.'!AL50:AM50,'[10]ПОНТОННЫЙ  Окт.'!AL50:AM50,'[11]ПОНТОННЫЙ  Нояб.'!AL50:AM50,'[12]ПОНТОННЫЙ  Дек.'!AL50:AM50)</f>
        <v>0</v>
      </c>
      <c r="AN51" s="47"/>
      <c r="AO51" s="53">
        <f>SUM('[1]ПОНТОННЫЙ Янв.'!AN50:AO50,'[2]ПОНТОННЫЙ Февр.'!AN50:AO50,'[3]ПОНТОННЫЙ Март'!AN50:AO50,'[4]ПОНТОННЫЙ  Апр.'!AN50:AO50,'[5]ПОНТОННЫЙ Май'!AN50:AO50,'[6]ПОНТОННЫЙ Июнь'!AN50:AO50,'[7]ПОНТОННЫЙ  Июль'!AN50:AO50,'[8]ПОНТОННЫЙ  Авг.'!AN50:AO50,'[9]ПОНТОННЫЙ  Сент.'!AN50:AO50,'[10]ПОНТОННЫЙ  Окт.'!AN50:AO50,'[11]ПОНТОННЫЙ  Нояб.'!AN50:AO50,'[12]ПОНТОННЫЙ  Дек.'!AN50:AO50)</f>
        <v>0</v>
      </c>
      <c r="AP51" s="47"/>
      <c r="AQ51" s="53">
        <f>SUM('[1]ПОНТОННЫЙ Янв.'!AP50:AQ50,'[2]ПОНТОННЫЙ Февр.'!AP50:AQ50,'[3]ПОНТОННЫЙ Март'!AP50:AQ50,'[4]ПОНТОННЫЙ  Апр.'!AP50:AQ50,'[5]ПОНТОННЫЙ Май'!AP50:AQ50,'[6]ПОНТОННЫЙ Июнь'!AP50:AQ50,'[7]ПОНТОННЫЙ  Июль'!AP50:AQ50,'[8]ПОНТОННЫЙ  Авг.'!AP50:AQ50,'[9]ПОНТОННЫЙ  Сент.'!AP50:AQ50,'[10]ПОНТОННЫЙ  Окт.'!AP50:AQ50,'[11]ПОНТОННЫЙ  Нояб.'!AP50:AQ50,'[12]ПОНТОННЫЙ  Дек.'!AP50:AQ50)</f>
        <v>1.1399999999999999</v>
      </c>
      <c r="AR51" s="47"/>
      <c r="AS51" s="53">
        <f>SUM('[1]ПОНТОННЫЙ Янв.'!AR50:AS50,'[2]ПОНТОННЫЙ Февр.'!AR50:AS50,'[3]ПОНТОННЫЙ Март'!AR50:AS50,'[4]ПОНТОННЫЙ  Апр.'!AR50:AS50,'[5]ПОНТОННЫЙ Май'!AR50:AS50,'[6]ПОНТОННЫЙ Июнь'!AR50:AS50,'[7]ПОНТОННЫЙ  Июль'!AR50:AS50,'[8]ПОНТОННЫЙ  Авг.'!AR50:AS50,'[9]ПОНТОННЫЙ  Сент.'!AR50:AS50,'[10]ПОНТОННЫЙ  Окт.'!AR50:AS50,'[11]ПОНТОННЫЙ  Нояб.'!AR50:AS50,'[12]ПОНТОННЫЙ  Дек.'!AR50:AS50)</f>
        <v>0</v>
      </c>
      <c r="AT51" s="47"/>
      <c r="AU51" s="53">
        <f>SUM('[1]ПОНТОННЫЙ Янв.'!AT50:AU50,'[2]ПОНТОННЫЙ Февр.'!AT50:AU50,'[3]ПОНТОННЫЙ Март'!AT50:AU50,'[4]ПОНТОННЫЙ  Апр.'!AT50:AU50,'[5]ПОНТОННЫЙ Май'!AT50:AU50,'[6]ПОНТОННЫЙ Июнь'!AT50:AU50,'[7]ПОНТОННЫЙ  Июль'!AT50:AU50,'[8]ПОНТОННЫЙ  Авг.'!AT50:AU50,'[9]ПОНТОННЫЙ  Сент.'!AT50:AU50,'[10]ПОНТОННЫЙ  Окт.'!AT50:AU50,'[11]ПОНТОННЫЙ  Нояб.'!AT50:AU50,'[12]ПОНТОННЫЙ  Дек.'!AT50:AU50)</f>
        <v>0</v>
      </c>
      <c r="AV51" s="47"/>
      <c r="AW51" s="53">
        <f>SUM('[1]ПОНТОННЫЙ Янв.'!AV50:AW50,'[2]ПОНТОННЫЙ Февр.'!AV50:AW50,'[3]ПОНТОННЫЙ Март'!AV50:AW50,'[4]ПОНТОННЫЙ  Апр.'!AV50:AW50,'[5]ПОНТОННЫЙ Май'!AV50:AW50,'[6]ПОНТОННЫЙ Июнь'!AV50:AW50,'[7]ПОНТОННЫЙ  Июль'!AV50:AW50,'[8]ПОНТОННЫЙ  Авг.'!AV50:AW50,'[9]ПОНТОННЫЙ  Сент.'!AV50:AW50,'[10]ПОНТОННЫЙ  Окт.'!AV50:AW50,'[11]ПОНТОННЫЙ  Нояб.'!AV50:AW50,'[12]ПОНТОННЫЙ  Дек.'!AV50:AW50)</f>
        <v>15.315000000000001</v>
      </c>
      <c r="AX51" s="47"/>
      <c r="AY51" s="53">
        <f>SUM('[1]ПОНТОННЫЙ Янв.'!AX50:AY50,'[2]ПОНТОННЫЙ Февр.'!AX50:AY50,'[3]ПОНТОННЫЙ Март'!AX50:AY50,'[4]ПОНТОННЫЙ  Апр.'!AX50:AY50,'[5]ПОНТОННЫЙ Май'!AX50:AY50,'[6]ПОНТОННЫЙ Июнь'!AX50:AY50,'[7]ПОНТОННЫЙ  Июль'!AX50:AY50,'[8]ПОНТОННЫЙ  Авг.'!AX50:AY50,'[9]ПОНТОННЫЙ  Сент.'!AX50:AY50,'[10]ПОНТОННЫЙ  Окт.'!AX50:AY50,'[11]ПОНТОННЫЙ  Нояб.'!AX50:AY50,'[12]ПОНТОННЫЙ  Дек.'!AX50:AY50)</f>
        <v>0</v>
      </c>
      <c r="AZ51" s="47"/>
      <c r="BA51" s="53">
        <f>SUM('[1]ПОНТОННЫЙ Янв.'!AZ50:BA50,'[2]ПОНТОННЫЙ Февр.'!AZ50:BA50,'[3]ПОНТОННЫЙ Март'!AZ50:BA50,'[4]ПОНТОННЫЙ  Апр.'!AZ50:BA50,'[5]ПОНТОННЫЙ Май'!AZ50:BA50,'[6]ПОНТОННЫЙ Июнь'!AZ50:BA50,'[7]ПОНТОННЫЙ  Июль'!AZ50:BA50,'[8]ПОНТОННЫЙ  Авг.'!AZ50:BA50,'[9]ПОНТОННЫЙ  Сент.'!AZ50:BA50,'[10]ПОНТОННЫЙ  Окт.'!AZ50:BA50,'[11]ПОНТОННЫЙ  Нояб.'!AZ50:BA50,'[12]ПОНТОННЫЙ  Дек.'!AZ50:BA50)</f>
        <v>0</v>
      </c>
      <c r="BB51" s="47"/>
      <c r="BC51" s="53">
        <f>SUM('[1]ПОНТОННЫЙ Янв.'!BB50:BC50,'[2]ПОНТОННЫЙ Февр.'!BB50:BC50,'[3]ПОНТОННЫЙ Март'!BB50:BC50,'[4]ПОНТОННЫЙ  Апр.'!BB50:BC50,'[5]ПОНТОННЫЙ Май'!BB50:BC50,'[6]ПОНТОННЫЙ Июнь'!BB50:BC50,'[7]ПОНТОННЫЙ  Июль'!BB50:BC50,'[8]ПОНТОННЫЙ  Авг.'!BB50:BC50,'[9]ПОНТОННЫЙ  Сент.'!BB50:BC50,'[10]ПОНТОННЫЙ  Окт.'!BB50:BC50,'[11]ПОНТОННЫЙ  Нояб.'!BB50:BC50,'[12]ПОНТОННЫЙ  Дек.'!BB50:BC50)</f>
        <v>0</v>
      </c>
      <c r="BD51" s="47"/>
      <c r="BE51" s="53">
        <f>SUM('[1]ПОНТОННЫЙ Янв.'!BD50:BE50,'[2]ПОНТОННЫЙ Февр.'!BD50:BE50,'[3]ПОНТОННЫЙ Март'!BD50:BE50,'[4]ПОНТОННЫЙ  Апр.'!BD50:BE50,'[5]ПОНТОННЫЙ Май'!BD50:BE50,'[6]ПОНТОННЫЙ Июнь'!BD50:BE50,'[7]ПОНТОННЫЙ  Июль'!BD50:BE50,'[8]ПОНТОННЫЙ  Авг.'!BD50:BE50,'[9]ПОНТОННЫЙ  Сент.'!BD50:BE50,'[10]ПОНТОННЫЙ  Окт.'!BD50:BE50,'[11]ПОНТОННЫЙ  Нояб.'!BD50:BE50,'[12]ПОНТОННЫЙ  Дек.'!BD50:BE50)</f>
        <v>0</v>
      </c>
      <c r="BF51" s="47"/>
      <c r="BG51" s="53">
        <f>SUM('[1]ПОНТОННЫЙ Янв.'!BF50:BG50,'[2]ПОНТОННЫЙ Февр.'!BF50:BG50,'[3]ПОНТОННЫЙ Март'!BF50:BG50,'[4]ПОНТОННЫЙ  Апр.'!BF50:BG50,'[5]ПОНТОННЫЙ Май'!BF50:BG50,'[6]ПОНТОННЫЙ Июнь'!BF50:BG50,'[7]ПОНТОННЫЙ  Июль'!BF50:BG50,'[8]ПОНТОННЫЙ  Авг.'!BF50:BG50,'[9]ПОНТОННЫЙ  Сент.'!BF50:BG50,'[10]ПОНТОННЫЙ  Окт.'!BF50:BG50,'[11]ПОНТОННЫЙ  Нояб.'!BF50:BG50,'[12]ПОНТОННЫЙ  Дек.'!BF50:BG50)</f>
        <v>0</v>
      </c>
      <c r="BH51" s="47"/>
      <c r="BI51" s="53">
        <f>SUM('[1]ПОНТОННЫЙ Янв.'!BH50:BI50,'[2]ПОНТОННЫЙ Февр.'!BH50:BI50,'[3]ПОНТОННЫЙ Март'!BH50:BI50,'[4]ПОНТОННЫЙ  Апр.'!BH50:BI50,'[5]ПОНТОННЫЙ Май'!BH50:BI50,'[6]ПОНТОННЫЙ Июнь'!BH50:BI50,'[7]ПОНТОННЫЙ  Июль'!BH50:BI50,'[8]ПОНТОННЫЙ  Авг.'!BH50:BI50,'[9]ПОНТОННЫЙ  Сент.'!BH50:BI50,'[10]ПОНТОННЫЙ  Окт.'!BH50:BI50,'[11]ПОНТОННЫЙ  Нояб.'!BH50:BI50,'[12]ПОНТОННЫЙ  Дек.'!BH50:BI50)</f>
        <v>0</v>
      </c>
      <c r="BJ51" s="47"/>
      <c r="BK51" s="53">
        <f>SUM('[1]ПОНТОННЫЙ Янв.'!BJ50:BK50,'[2]ПОНТОННЫЙ Февр.'!BJ50:BK50,'[3]ПОНТОННЫЙ Март'!BJ50:BK50,'[4]ПОНТОННЫЙ  Апр.'!BJ50:BK50,'[5]ПОНТОННЫЙ Май'!BJ50:BK50,'[6]ПОНТОННЫЙ Июнь'!BJ50:BK50,'[7]ПОНТОННЫЙ  Июль'!BJ50:BK50,'[8]ПОНТОННЫЙ  Авг.'!BJ50:BK50,'[9]ПОНТОННЫЙ  Сент.'!BJ50:BK50,'[10]ПОНТОННЫЙ  Окт.'!BJ50:BK50,'[11]ПОНТОННЫЙ  Нояб.'!BJ50:BK50,'[12]ПОНТОННЫЙ  Дек.'!BJ50:BK50)</f>
        <v>0</v>
      </c>
      <c r="BL51" s="47"/>
      <c r="BM51" s="53">
        <f>SUM('[1]ПОНТОННЫЙ Янв.'!BL50:BM50,'[2]ПОНТОННЫЙ Февр.'!BL50:BM50,'[3]ПОНТОННЫЙ Март'!BL50:BM50,'[4]ПОНТОННЫЙ  Апр.'!BL50:BM50,'[5]ПОНТОННЫЙ Май'!BL50:BM50,'[6]ПОНТОННЫЙ Июнь'!BL50:BM50,'[7]ПОНТОННЫЙ  Июль'!BL50:BM50,'[8]ПОНТОННЫЙ  Авг.'!BL50:BM50,'[9]ПОНТОННЫЙ  Сент.'!BL50:BM50,'[10]ПОНТОННЫЙ  Окт.'!BL50:BM50,'[11]ПОНТОННЫЙ  Нояб.'!BL50:BM50,'[12]ПОНТОННЫЙ  Дек.'!BL50:BM50)</f>
        <v>0</v>
      </c>
      <c r="BN51" s="47"/>
      <c r="BO51" s="53">
        <f>SUM('[1]ПОНТОННЫЙ Янв.'!BN50:BO50,'[2]ПОНТОННЫЙ Февр.'!BN50:BO50,'[3]ПОНТОННЫЙ Март'!BN50:BO50,'[4]ПОНТОННЫЙ  Апр.'!BN50:BO50,'[5]ПОНТОННЫЙ Май'!BN50:BO50,'[6]ПОНТОННЫЙ Июнь'!BN50:BO50,'[7]ПОНТОННЫЙ  Июль'!BN50:BO50,'[8]ПОНТОННЫЙ  Авг.'!BN50:BO50,'[9]ПОНТОННЫЙ  Сент.'!BN50:BO50,'[10]ПОНТОННЫЙ  Окт.'!BN50:BO50,'[11]ПОНТОННЫЙ  Нояб.'!BN50:BO50,'[12]ПОНТОННЫЙ  Дек.'!BN50:BO50)</f>
        <v>0</v>
      </c>
      <c r="BP51" s="47"/>
      <c r="BQ51" s="53">
        <f>SUM('[1]ПОНТОННЫЙ Янв.'!BP50:BQ50,'[2]ПОНТОННЫЙ Февр.'!BP50:BQ50,'[3]ПОНТОННЫЙ Март'!BP50:BQ50,'[4]ПОНТОННЫЙ  Апр.'!BP50:BQ50,'[5]ПОНТОННЫЙ Май'!BP50:BQ50,'[6]ПОНТОННЫЙ Июнь'!BP50:BQ50,'[7]ПОНТОННЫЙ  Июль'!BP50:BQ50,'[8]ПОНТОННЫЙ  Авг.'!BP50:BQ50,'[9]ПОНТОННЫЙ  Сент.'!BP50:BQ50,'[10]ПОНТОННЫЙ  Окт.'!BP50:BQ50,'[11]ПОНТОННЫЙ  Нояб.'!BP50:BQ50,'[12]ПОНТОННЫЙ  Дек.'!BP50:BQ50)</f>
        <v>0</v>
      </c>
      <c r="BR51" s="47"/>
      <c r="BS51" s="53">
        <f>SUM('[1]ПОНТОННЫЙ Янв.'!BR50:BS50,'[2]ПОНТОННЫЙ Февр.'!BR50:BS50,'[3]ПОНТОННЫЙ Март'!BR50:BS50,'[4]ПОНТОННЫЙ  Апр.'!BR50:BS50,'[5]ПОНТОННЫЙ Май'!BR50:BS50,'[6]ПОНТОННЫЙ Июнь'!BR50:BS50,'[7]ПОНТОННЫЙ  Июль'!BR50:BS50,'[8]ПОНТОННЫЙ  Авг.'!BR50:BS50,'[9]ПОНТОННЫЙ  Сент.'!BR50:BS50,'[10]ПОНТОННЫЙ  Окт.'!BR50:BS50,'[11]ПОНТОННЫЙ  Нояб.'!BR50:BS50,'[12]ПОНТОННЫЙ  Дек.'!BR50:BS50)</f>
        <v>0</v>
      </c>
      <c r="BT51" s="47"/>
      <c r="BU51" s="53">
        <f>SUM('[1]ПОНТОННЫЙ Янв.'!BT50:BU50,'[2]ПОНТОННЫЙ Февр.'!BT50:BU50,'[3]ПОНТОННЫЙ Март'!BT50:BU50,'[4]ПОНТОННЫЙ  Апр.'!BT50:BU50,'[5]ПОНТОННЫЙ Май'!BT50:BU50,'[6]ПОНТОННЫЙ Июнь'!BT50:BU50,'[7]ПОНТОННЫЙ  Июль'!BT50:BU50,'[8]ПОНТОННЫЙ  Авг.'!BT50:BU50,'[9]ПОНТОННЫЙ  Сент.'!BT50:BU50,'[10]ПОНТОННЫЙ  Окт.'!BT50:BU50,'[11]ПОНТОННЫЙ  Нояб.'!BT50:BU50,'[12]ПОНТОННЫЙ  Дек.'!BT50:BU50)</f>
        <v>0</v>
      </c>
      <c r="BV51" s="47"/>
      <c r="BW51" s="53">
        <f>SUM('[1]ПОНТОННЫЙ Янв.'!BV50:BW50,'[2]ПОНТОННЫЙ Февр.'!BV50:BW50,'[3]ПОНТОННЫЙ Март'!BV50:BW50,'[4]ПОНТОННЫЙ  Апр.'!BV50:BW50,'[5]ПОНТОННЫЙ Май'!BV50:BW50,'[6]ПОНТОННЫЙ Июнь'!BV50:BW50,'[7]ПОНТОННЫЙ  Июль'!BV50:BW50,'[8]ПОНТОННЫЙ  Авг.'!BV50:BW50,'[9]ПОНТОННЫЙ  Сент.'!BV50:BW50,'[10]ПОНТОННЫЙ  Окт.'!BV50:BW50,'[11]ПОНТОННЫЙ  Нояб.'!BV50:BW50,'[12]ПОНТОННЫЙ  Дек.'!BV50:BW50)</f>
        <v>0</v>
      </c>
      <c r="BX51" s="47"/>
      <c r="BY51" s="53">
        <f>SUM('[1]ПОНТОННЫЙ Янв.'!BX50:BY50,'[2]ПОНТОННЫЙ Февр.'!BX50:BY50,'[3]ПОНТОННЫЙ Март'!BX50:BY50,'[4]ПОНТОННЫЙ  Апр.'!BX50:BY50,'[5]ПОНТОННЫЙ Май'!BX50:BY50,'[6]ПОНТОННЫЙ Июнь'!BX50:BY50,'[7]ПОНТОННЫЙ  Июль'!BX50:BY50,'[8]ПОНТОННЫЙ  Авг.'!BX50:BY50,'[9]ПОНТОННЫЙ  Сент.'!BX50:BY50,'[10]ПОНТОННЫЙ  Окт.'!BX50:BY50,'[11]ПОНТОННЫЙ  Нояб.'!BX50:BY50,'[12]ПОНТОННЫЙ  Дек.'!BX50:BY50)</f>
        <v>0</v>
      </c>
      <c r="BZ51" s="47"/>
      <c r="CA51" s="53">
        <f>SUM('[1]ПОНТОННЫЙ Янв.'!BZ50:CA50,'[2]ПОНТОННЫЙ Февр.'!BZ50:CA50,'[3]ПОНТОННЫЙ Март'!BZ50:CA50,'[4]ПОНТОННЫЙ  Апр.'!BZ50:CA50,'[5]ПОНТОННЫЙ Май'!BZ50:CA50,'[6]ПОНТОННЫЙ Июнь'!BZ50:CA50,'[7]ПОНТОННЫЙ  Июль'!BZ50:CA50,'[8]ПОНТОННЫЙ  Авг.'!BZ50:CA50,'[9]ПОНТОННЫЙ  Сент.'!BZ50:CA50,'[10]ПОНТОННЫЙ  Окт.'!BZ50:CA50,'[11]ПОНТОННЫЙ  Нояб.'!BZ50:CA50,'[12]ПОНТОННЫЙ  Дек.'!BZ50:CA50)</f>
        <v>0</v>
      </c>
      <c r="CB51" s="47"/>
      <c r="CC51" s="53">
        <f>SUM('[1]ПОНТОННЫЙ Янв.'!CB50:CC50,'[2]ПОНТОННЫЙ Февр.'!CB50:CC50,'[3]ПОНТОННЫЙ Март'!CB50:CC50,'[4]ПОНТОННЫЙ  Апр.'!CB50:CC50,'[5]ПОНТОННЫЙ Май'!CB50:CC50,'[6]ПОНТОННЫЙ Июнь'!CB50:CC50,'[7]ПОНТОННЫЙ  Июль'!CB50:CC50,'[8]ПОНТОННЫЙ  Авг.'!CB50:CC50,'[9]ПОНТОННЫЙ  Сент.'!CB50:CC50,'[10]ПОНТОННЫЙ  Окт.'!CB50:CC50,'[11]ПОНТОННЫЙ  Нояб.'!CB50:CC50,'[12]ПОНТОННЫЙ  Дек.'!CB50:CC50)</f>
        <v>0</v>
      </c>
      <c r="CD51" s="47"/>
      <c r="CE51" s="53">
        <f>SUM('[1]ПОНТОННЫЙ Янв.'!CD50:CE50,'[2]ПОНТОННЫЙ Февр.'!CD50:CE50,'[3]ПОНТОННЫЙ Март'!CD50:CE50,'[4]ПОНТОННЫЙ  Апр.'!CD50:CE50,'[5]ПОНТОННЫЙ Май'!CD50:CE50,'[6]ПОНТОННЫЙ Июнь'!CD50:CE50,'[7]ПОНТОННЫЙ  Июль'!CD50:CE50,'[8]ПОНТОННЫЙ  Авг.'!CD50:CE50,'[9]ПОНТОННЫЙ  Сент.'!CD50:CE50,'[10]ПОНТОННЫЙ  Окт.'!CD50:CE50,'[11]ПОНТОННЫЙ  Нояб.'!CD50:CE50,'[12]ПОНТОННЫЙ  Дек.'!CD50:CE50)</f>
        <v>0</v>
      </c>
      <c r="CF51" s="47"/>
      <c r="CG51" s="53">
        <f>SUM('[1]ПОНТОННЫЙ Янв.'!CF50:CG50,'[2]ПОНТОННЫЙ Февр.'!CF50:CG50,'[3]ПОНТОННЫЙ Март'!CF50:CG50,'[4]ПОНТОННЫЙ  Апр.'!CF50:CG50,'[5]ПОНТОННЫЙ Май'!CF50:CG50,'[6]ПОНТОННЫЙ Июнь'!CF50:CG50,'[7]ПОНТОННЫЙ  Июль'!CF50:CG50,'[8]ПОНТОННЫЙ  Авг.'!CF50:CG50,'[9]ПОНТОННЫЙ  Сент.'!CF50:CG50,'[10]ПОНТОННЫЙ  Окт.'!CF50:CG50,'[11]ПОНТОННЫЙ  Нояб.'!CF50:CG50,'[12]ПОНТОННЫЙ  Дек.'!CF50:CG50)</f>
        <v>8.9179999999999993</v>
      </c>
      <c r="CH51" s="47"/>
      <c r="CI51" s="53">
        <f>SUM('[1]ПОНТОННЫЙ Янв.'!CH50:CI50,'[2]ПОНТОННЫЙ Февр.'!CH50:CI50,'[3]ПОНТОННЫЙ Март'!CH50:CI50,'[4]ПОНТОННЫЙ  Апр.'!CH50:CI50,'[5]ПОНТОННЫЙ Май'!CH50:CI50,'[6]ПОНТОННЫЙ Июнь'!CH50:CI50,'[7]ПОНТОННЫЙ  Июль'!CH50:CI50,'[8]ПОНТОННЫЙ  Авг.'!CH50:CI50,'[9]ПОНТОННЫЙ  Сент.'!CH50:CI50,'[10]ПОНТОННЫЙ  Окт.'!CH50:CI50,'[11]ПОНТОННЫЙ  Нояб.'!CH50:CI50,'[12]ПОНТОННЫЙ  Дек.'!CH50:CI50)</f>
        <v>0</v>
      </c>
      <c r="CJ51" s="47"/>
      <c r="CK51" s="53">
        <f>SUM('[1]ПОНТОННЫЙ Янв.'!CJ50:CK50,'[2]ПОНТОННЫЙ Февр.'!CJ50:CK50,'[3]ПОНТОННЫЙ Март'!CJ50:CK50,'[4]ПОНТОННЫЙ  Апр.'!CJ50:CK50,'[5]ПОНТОННЫЙ Май'!CJ50:CK50,'[6]ПОНТОННЫЙ Июнь'!CJ50:CK50,'[7]ПОНТОННЫЙ  Июль'!CJ50:CK50,'[8]ПОНТОННЫЙ  Авг.'!CJ50:CK50,'[9]ПОНТОННЫЙ  Сент.'!CJ50:CK50,'[10]ПОНТОННЫЙ  Окт.'!CJ50:CK50,'[11]ПОНТОННЫЙ  Нояб.'!CJ50:CK50,'[12]ПОНТОННЫЙ  Дек.'!CJ50:CK50)</f>
        <v>0</v>
      </c>
      <c r="CL51" s="47"/>
      <c r="CM51" s="53">
        <f>SUM('[1]ПОНТОННЫЙ Янв.'!CL50:CM50,'[2]ПОНТОННЫЙ Февр.'!CL50:CM50,'[3]ПОНТОННЫЙ Март'!CL50:CM50,'[4]ПОНТОННЫЙ  Апр.'!CL50:CM50,'[5]ПОНТОННЫЙ Май'!CL50:CM50,'[6]ПОНТОННЫЙ Июнь'!CL50:CM50,'[7]ПОНТОННЫЙ  Июль'!CL50:CM50,'[8]ПОНТОННЫЙ  Авг.'!CL50:CM50,'[9]ПОНТОННЫЙ  Сент.'!CL50:CM50,'[10]ПОНТОННЫЙ  Окт.'!CL50:CM50,'[11]ПОНТОННЫЙ  Нояб.'!CL50:CM50,'[12]ПОНТОННЫЙ  Дек.'!CL50:CM50)</f>
        <v>0</v>
      </c>
      <c r="CN51" s="47"/>
      <c r="CO51" s="53">
        <f>SUM('[1]ПОНТОННЫЙ Янв.'!CN50:CO50,'[2]ПОНТОННЫЙ Февр.'!CN50:CO50,'[3]ПОНТОННЫЙ Март'!CN50:CO50,'[4]ПОНТОННЫЙ  Апр.'!CN50:CO50,'[5]ПОНТОННЫЙ Май'!CN50:CO50,'[6]ПОНТОННЫЙ Июнь'!CN50:CO50,'[7]ПОНТОННЫЙ  Июль'!CN50:CO50,'[8]ПОНТОННЫЙ  Авг.'!CN50:CO50,'[9]ПОНТОННЫЙ  Сент.'!CN50:CO50,'[10]ПОНТОННЫЙ  Окт.'!CN50:CO50,'[11]ПОНТОННЫЙ  Нояб.'!CN50:CO50,'[12]ПОНТОННЫЙ  Дек.'!CN50:CO50)</f>
        <v>0</v>
      </c>
      <c r="CQ51" s="93"/>
    </row>
    <row r="52" spans="1:95" ht="15.95" customHeight="1" x14ac:dyDescent="0.25">
      <c r="A52" s="198">
        <v>23</v>
      </c>
      <c r="B52" s="233" t="s">
        <v>37</v>
      </c>
      <c r="C52" s="22" t="s">
        <v>215</v>
      </c>
      <c r="D52" s="47"/>
      <c r="E52" s="53">
        <f>SUM('[1]ПОНТОННЫЙ Янв.'!D51:E51,'[2]ПОНТОННЫЙ Февр.'!D51:E51,'[3]ПОНТОННЫЙ Март'!D51:E51,'[4]ПОНТОННЫЙ  Апр.'!D51:E51,'[5]ПОНТОННЫЙ Май'!D51:E51,'[6]ПОНТОННЫЙ Июнь'!D51:E51,'[7]ПОНТОННЫЙ  Июль'!D51:E51,'[8]ПОНТОННЫЙ  Авг.'!D51:E51,'[9]ПОНТОННЫЙ  Сент.'!D51:E51,'[10]ПОНТОННЫЙ  Окт.'!D51:E51,'[11]ПОНТОННЫЙ  Нояб.'!D51:E51,'[12]ПОНТОННЫЙ  Дек.'!D51:E51)</f>
        <v>0</v>
      </c>
      <c r="F52" s="47"/>
      <c r="G52" s="53">
        <f>SUM('[1]ПОНТОННЫЙ Янв.'!F51:G51,'[2]ПОНТОННЫЙ Февр.'!F51:G51,'[3]ПОНТОННЫЙ Март'!F51:G51,'[4]ПОНТОННЫЙ  Апр.'!F51:G51,'[5]ПОНТОННЫЙ Май'!F51:G51,'[6]ПОНТОННЫЙ Июнь'!F51:G51,'[7]ПОНТОННЫЙ  Июль'!F51:G51,'[8]ПОНТОННЫЙ  Авг.'!F51:G51,'[9]ПОНТОННЫЙ  Сент.'!F51:G51,'[10]ПОНТОННЫЙ  Окт.'!F51:G51,'[11]ПОНТОННЫЙ  Нояб.'!F51:G51,'[12]ПОНТОННЫЙ  Дек.'!F51:G51)</f>
        <v>0</v>
      </c>
      <c r="H52" s="47"/>
      <c r="I52" s="53">
        <f>SUM('[1]ПОНТОННЫЙ Янв.'!H51:I51,'[2]ПОНТОННЫЙ Февр.'!H51:I51,'[3]ПОНТОННЫЙ Март'!H51:I51,'[4]ПОНТОННЫЙ  Апр.'!H51:I51,'[5]ПОНТОННЫЙ Май'!H51:I51,'[6]ПОНТОННЫЙ Июнь'!H51:I51,'[7]ПОНТОННЫЙ  Июль'!H51:I51,'[8]ПОНТОННЫЙ  Авг.'!H51:I51,'[9]ПОНТОННЫЙ  Сент.'!H51:I51,'[10]ПОНТОННЫЙ  Окт.'!H51:I51,'[11]ПОНТОННЫЙ  Нояб.'!H51:I51,'[12]ПОНТОННЫЙ  Дек.'!H51:I51)</f>
        <v>0</v>
      </c>
      <c r="J52" s="47"/>
      <c r="K52" s="53">
        <f>SUM('[1]ПОНТОННЫЙ Янв.'!J51:K51,'[2]ПОНТОННЫЙ Февр.'!J51:K51,'[3]ПОНТОННЫЙ Март'!J51:K51,'[4]ПОНТОННЫЙ  Апр.'!J51:K51,'[5]ПОНТОННЫЙ Май'!J51:K51,'[6]ПОНТОННЫЙ Июнь'!J51:K51,'[7]ПОНТОННЫЙ  Июль'!J51:K51,'[8]ПОНТОННЫЙ  Авг.'!J51:K51,'[9]ПОНТОННЫЙ  Сент.'!J51:K51,'[10]ПОНТОННЫЙ  Окт.'!J51:K51,'[11]ПОНТОННЫЙ  Нояб.'!J51:K51,'[12]ПОНТОННЫЙ  Дек.'!J51:K51)</f>
        <v>0</v>
      </c>
      <c r="L52" s="47"/>
      <c r="M52" s="53">
        <f>SUM('[1]ПОНТОННЫЙ Янв.'!L51:M51,'[2]ПОНТОННЫЙ Февр.'!L51:M51,'[3]ПОНТОННЫЙ Март'!L51:M51,'[4]ПОНТОННЫЙ  Апр.'!L51:M51,'[5]ПОНТОННЫЙ Май'!L51:M51,'[6]ПОНТОННЫЙ Июнь'!L51:M51,'[7]ПОНТОННЫЙ  Июль'!L51:M51,'[8]ПОНТОННЫЙ  Авг.'!L51:M51,'[9]ПОНТОННЫЙ  Сент.'!L51:M51,'[10]ПОНТОННЫЙ  Окт.'!L51:M51,'[11]ПОНТОННЫЙ  Нояб.'!L51:M51,'[12]ПОНТОННЫЙ  Дек.'!L51:M51)</f>
        <v>0</v>
      </c>
      <c r="N52" s="47"/>
      <c r="O52" s="53">
        <f>SUM('[1]ПОНТОННЫЙ Янв.'!N51:O51,'[2]ПОНТОННЫЙ Февр.'!N51:O51,'[3]ПОНТОННЫЙ Март'!N51:O51,'[4]ПОНТОННЫЙ  Апр.'!N51:O51,'[5]ПОНТОННЫЙ Май'!N51:O51,'[6]ПОНТОННЫЙ Июнь'!N51:O51,'[7]ПОНТОННЫЙ  Июль'!N51:O51,'[8]ПОНТОННЫЙ  Авг.'!N51:O51,'[9]ПОНТОННЫЙ  Сент.'!N51:O51,'[10]ПОНТОННЫЙ  Окт.'!N51:O51,'[11]ПОНТОННЫЙ  Нояб.'!N51:O51,'[12]ПОНТОННЫЙ  Дек.'!N51:O51)</f>
        <v>0</v>
      </c>
      <c r="P52" s="47"/>
      <c r="Q52" s="53">
        <f>SUM('[1]ПОНТОННЫЙ Янв.'!P51:Q51,'[2]ПОНТОННЫЙ Февр.'!P51:Q51,'[3]ПОНТОННЫЙ Март'!P51:Q51,'[4]ПОНТОННЫЙ  Апр.'!P51:Q51,'[5]ПОНТОННЫЙ Май'!P51:Q51,'[6]ПОНТОННЫЙ Июнь'!P51:Q51,'[7]ПОНТОННЫЙ  Июль'!P51:Q51,'[8]ПОНТОННЫЙ  Авг.'!P51:Q51,'[9]ПОНТОННЫЙ  Сент.'!P51:Q51,'[10]ПОНТОННЫЙ  Окт.'!P51:Q51,'[11]ПОНТОННЫЙ  Нояб.'!P51:Q51,'[12]ПОНТОННЫЙ  Дек.'!P51:Q51)</f>
        <v>0</v>
      </c>
      <c r="R52" s="47"/>
      <c r="S52" s="53">
        <f>SUM('[1]ПОНТОННЫЙ Янв.'!R51:S51,'[2]ПОНТОННЫЙ Февр.'!R51:S51,'[3]ПОНТОННЫЙ Март'!R51:S51,'[4]ПОНТОННЫЙ  Апр.'!R51:S51,'[5]ПОНТОННЫЙ Май'!R51:S51,'[6]ПОНТОННЫЙ Июнь'!R51:S51,'[7]ПОНТОННЫЙ  Июль'!R51:S51,'[8]ПОНТОННЫЙ  Авг.'!R51:S51,'[9]ПОНТОННЫЙ  Сент.'!R51:S51,'[10]ПОНТОННЫЙ  Окт.'!R51:S51,'[11]ПОНТОННЫЙ  Нояб.'!R51:S51,'[12]ПОНТОННЫЙ  Дек.'!R51:S51)</f>
        <v>0</v>
      </c>
      <c r="T52" s="47"/>
      <c r="U52" s="53">
        <f>SUM('[1]ПОНТОННЫЙ Янв.'!T51:U51,'[2]ПОНТОННЫЙ Февр.'!T51:U51,'[3]ПОНТОННЫЙ Март'!T51:U51,'[4]ПОНТОННЫЙ  Апр.'!T51:U51,'[5]ПОНТОННЫЙ Май'!T51:U51,'[6]ПОНТОННЫЙ Июнь'!T51:U51,'[7]ПОНТОННЫЙ  Июль'!T51:U51,'[8]ПОНТОННЫЙ  Авг.'!T51:U51,'[9]ПОНТОННЫЙ  Сент.'!T51:U51,'[10]ПОНТОННЫЙ  Окт.'!T51:U51,'[11]ПОНТОННЫЙ  Нояб.'!T51:U51,'[12]ПОНТОННЫЙ  Дек.'!T51:U51)</f>
        <v>0</v>
      </c>
      <c r="V52" s="47"/>
      <c r="W52" s="53">
        <f>SUM('[1]ПОНТОННЫЙ Янв.'!V51:W51,'[2]ПОНТОННЫЙ Февр.'!V51:W51,'[3]ПОНТОННЫЙ Март'!V51:W51,'[4]ПОНТОННЫЙ  Апр.'!V51:W51,'[5]ПОНТОННЫЙ Май'!V51:W51,'[6]ПОНТОННЫЙ Июнь'!V51:W51,'[7]ПОНТОННЫЙ  Июль'!V51:W51,'[8]ПОНТОННЫЙ  Авг.'!V51:W51,'[9]ПОНТОННЫЙ  Сент.'!V51:W51,'[10]ПОНТОННЫЙ  Окт.'!V51:W51,'[11]ПОНТОННЫЙ  Нояб.'!V51:W51,'[12]ПОНТОННЫЙ  Дек.'!V51:W51)</f>
        <v>0</v>
      </c>
      <c r="X52" s="47"/>
      <c r="Y52" s="53">
        <f>SUM('[1]ПОНТОННЫЙ Янв.'!X51:Y51,'[2]ПОНТОННЫЙ Февр.'!X51:Y51,'[3]ПОНТОННЫЙ Март'!X51:Y51,'[4]ПОНТОННЫЙ  Апр.'!X51:Y51,'[5]ПОНТОННЫЙ Май'!X51:Y51,'[6]ПОНТОННЫЙ Июнь'!X51:Y51,'[7]ПОНТОННЫЙ  Июль'!X51:Y51,'[8]ПОНТОННЫЙ  Авг.'!X51:Y51,'[9]ПОНТОННЫЙ  Сент.'!X51:Y51,'[10]ПОНТОННЫЙ  Окт.'!X51:Y51,'[11]ПОНТОННЫЙ  Нояб.'!X51:Y51,'[12]ПОНТОННЫЙ  Дек.'!X51:Y51)</f>
        <v>0</v>
      </c>
      <c r="Z52" s="47"/>
      <c r="AA52" s="53">
        <f>SUM('[1]ПОНТОННЫЙ Янв.'!Z51:AA51,'[2]ПОНТОННЫЙ Февр.'!Z51:AA51,'[3]ПОНТОННЫЙ Март'!Z51:AA51,'[4]ПОНТОННЫЙ  Апр.'!Z51:AA51,'[5]ПОНТОННЫЙ Май'!Z51:AA51,'[6]ПОНТОННЫЙ Июнь'!Z51:AA51,'[7]ПОНТОННЫЙ  Июль'!Z51:AA51,'[8]ПОНТОННЫЙ  Авг.'!Z51:AA51,'[9]ПОНТОННЫЙ  Сент.'!Z51:AA51,'[10]ПОНТОННЫЙ  Окт.'!Z51:AA51,'[11]ПОНТОННЫЙ  Нояб.'!Z51:AA51,'[12]ПОНТОННЫЙ  Дек.'!Z51:AA51)</f>
        <v>0</v>
      </c>
      <c r="AB52" s="47"/>
      <c r="AC52" s="53">
        <f>SUM('[1]ПОНТОННЫЙ Янв.'!AB51:AC51,'[2]ПОНТОННЫЙ Февр.'!AB51:AC51,'[3]ПОНТОННЫЙ Март'!AB51:AC51,'[4]ПОНТОННЫЙ  Апр.'!AB51:AC51,'[5]ПОНТОННЫЙ Май'!AB51:AC51,'[6]ПОНТОННЫЙ Июнь'!AB51:AC51,'[7]ПОНТОННЫЙ  Июль'!AB51:AC51,'[8]ПОНТОННЫЙ  Авг.'!AB51:AC51,'[9]ПОНТОННЫЙ  Сент.'!AB51:AC51,'[10]ПОНТОННЫЙ  Окт.'!AB51:AC51,'[11]ПОНТОННЫЙ  Нояб.'!AB51:AC51,'[12]ПОНТОННЫЙ  Дек.'!AB51:AC51)</f>
        <v>0</v>
      </c>
      <c r="AD52" s="47"/>
      <c r="AE52" s="53">
        <f>SUM('[1]ПОНТОННЫЙ Янв.'!AD51:AE51,'[2]ПОНТОННЫЙ Февр.'!AD51:AE51,'[3]ПОНТОННЫЙ Март'!AD51:AE51,'[4]ПОНТОННЫЙ  Апр.'!AD51:AE51,'[5]ПОНТОННЫЙ Май'!AD51:AE51,'[6]ПОНТОННЫЙ Июнь'!AD51:AE51,'[7]ПОНТОННЫЙ  Июль'!AD51:AE51,'[8]ПОНТОННЫЙ  Авг.'!AD51:AE51,'[9]ПОНТОННЫЙ  Сент.'!AD51:AE51,'[10]ПОНТОННЫЙ  Окт.'!AD51:AE51,'[11]ПОНТОННЫЙ  Нояб.'!AD51:AE51,'[12]ПОНТОННЫЙ  Дек.'!AD51:AE51)</f>
        <v>0</v>
      </c>
      <c r="AF52" s="47"/>
      <c r="AG52" s="53">
        <f>SUM('[1]ПОНТОННЫЙ Янв.'!AF51:AG51,'[2]ПОНТОННЫЙ Февр.'!AF51:AG51,'[3]ПОНТОННЫЙ Март'!AF51:AG51,'[4]ПОНТОННЫЙ  Апр.'!AF51:AG51,'[5]ПОНТОННЫЙ Май'!AF51:AG51,'[6]ПОНТОННЫЙ Июнь'!AF51:AG51,'[7]ПОНТОННЫЙ  Июль'!AF51:AG51,'[8]ПОНТОННЫЙ  Авг.'!AF51:AG51,'[9]ПОНТОННЫЙ  Сент.'!AF51:AG51,'[10]ПОНТОННЫЙ  Окт.'!AF51:AG51,'[11]ПОНТОННЫЙ  Нояб.'!AF51:AG51,'[12]ПОНТОННЫЙ  Дек.'!AF51:AG51)</f>
        <v>0</v>
      </c>
      <c r="AH52" s="47"/>
      <c r="AI52" s="53">
        <f>SUM('[1]ПОНТОННЫЙ Янв.'!AH51:AI51,'[2]ПОНТОННЫЙ Февр.'!AH51:AI51,'[3]ПОНТОННЫЙ Март'!AH51:AI51,'[4]ПОНТОННЫЙ  Апр.'!AH51:AI51,'[5]ПОНТОННЫЙ Май'!AH51:AI51,'[6]ПОНТОННЫЙ Июнь'!AH51:AI51,'[7]ПОНТОННЫЙ  Июль'!AH51:AI51,'[8]ПОНТОННЫЙ  Авг.'!AH51:AI51,'[9]ПОНТОННЫЙ  Сент.'!AH51:AI51,'[10]ПОНТОННЫЙ  Окт.'!AH51:AI51,'[11]ПОНТОННЫЙ  Нояб.'!AH51:AI51,'[12]ПОНТОННЫЙ  Дек.'!AH51:AI51)</f>
        <v>0</v>
      </c>
      <c r="AJ52" s="47"/>
      <c r="AK52" s="53">
        <f>SUM('[1]ПОНТОННЫЙ Янв.'!AJ51:AK51,'[2]ПОНТОННЫЙ Февр.'!AJ51:AK51,'[3]ПОНТОННЫЙ Март'!AJ51:AK51,'[4]ПОНТОННЫЙ  Апр.'!AJ51:AK51,'[5]ПОНТОННЫЙ Май'!AJ51:AK51,'[6]ПОНТОННЫЙ Июнь'!AJ51:AK51,'[7]ПОНТОННЫЙ  Июль'!AJ51:AK51,'[8]ПОНТОННЫЙ  Авг.'!AJ51:AK51,'[9]ПОНТОННЫЙ  Сент.'!AJ51:AK51,'[10]ПОНТОННЫЙ  Окт.'!AJ51:AK51,'[11]ПОНТОННЫЙ  Нояб.'!AJ51:AK51,'[12]ПОНТОННЫЙ  Дек.'!AJ51:AK51)</f>
        <v>0</v>
      </c>
      <c r="AL52" s="47"/>
      <c r="AM52" s="53">
        <f>SUM('[1]ПОНТОННЫЙ Янв.'!AL51:AM51,'[2]ПОНТОННЫЙ Февр.'!AL51:AM51,'[3]ПОНТОННЫЙ Март'!AL51:AM51,'[4]ПОНТОННЫЙ  Апр.'!AL51:AM51,'[5]ПОНТОННЫЙ Май'!AL51:AM51,'[6]ПОНТОННЫЙ Июнь'!AL51:AM51,'[7]ПОНТОННЫЙ  Июль'!AL51:AM51,'[8]ПОНТОННЫЙ  Авг.'!AL51:AM51,'[9]ПОНТОННЫЙ  Сент.'!AL51:AM51,'[10]ПОНТОННЫЙ  Окт.'!AL51:AM51,'[11]ПОНТОННЫЙ  Нояб.'!AL51:AM51,'[12]ПОНТОННЫЙ  Дек.'!AL51:AM51)</f>
        <v>0</v>
      </c>
      <c r="AN52" s="47"/>
      <c r="AO52" s="53">
        <f>SUM('[1]ПОНТОННЫЙ Янв.'!AN51:AO51,'[2]ПОНТОННЫЙ Февр.'!AN51:AO51,'[3]ПОНТОННЫЙ Март'!AN51:AO51,'[4]ПОНТОННЫЙ  Апр.'!AN51:AO51,'[5]ПОНТОННЫЙ Май'!AN51:AO51,'[6]ПОНТОННЫЙ Июнь'!AN51:AO51,'[7]ПОНТОННЫЙ  Июль'!AN51:AO51,'[8]ПОНТОННЫЙ  Авг.'!AN51:AO51,'[9]ПОНТОННЫЙ  Сент.'!AN51:AO51,'[10]ПОНТОННЫЙ  Окт.'!AN51:AO51,'[11]ПОНТОННЫЙ  Нояб.'!AN51:AO51,'[12]ПОНТОННЫЙ  Дек.'!AN51:AO51)</f>
        <v>0</v>
      </c>
      <c r="AP52" s="47"/>
      <c r="AQ52" s="53">
        <f>SUM('[1]ПОНТОННЫЙ Янв.'!AP51:AQ51,'[2]ПОНТОННЫЙ Февр.'!AP51:AQ51,'[3]ПОНТОННЫЙ Март'!AP51:AQ51,'[4]ПОНТОННЫЙ  Апр.'!AP51:AQ51,'[5]ПОНТОННЫЙ Май'!AP51:AQ51,'[6]ПОНТОННЫЙ Июнь'!AP51:AQ51,'[7]ПОНТОННЫЙ  Июль'!AP51:AQ51,'[8]ПОНТОННЫЙ  Авг.'!AP51:AQ51,'[9]ПОНТОННЫЙ  Сент.'!AP51:AQ51,'[10]ПОНТОННЫЙ  Окт.'!AP51:AQ51,'[11]ПОНТОННЫЙ  Нояб.'!AP51:AQ51,'[12]ПОНТОННЫЙ  Дек.'!AP51:AQ51)</f>
        <v>0</v>
      </c>
      <c r="AR52" s="47"/>
      <c r="AS52" s="53">
        <f>SUM('[1]ПОНТОННЫЙ Янв.'!AR51:AS51,'[2]ПОНТОННЫЙ Февр.'!AR51:AS51,'[3]ПОНТОННЫЙ Март'!AR51:AS51,'[4]ПОНТОННЫЙ  Апр.'!AR51:AS51,'[5]ПОНТОННЫЙ Май'!AR51:AS51,'[6]ПОНТОННЫЙ Июнь'!AR51:AS51,'[7]ПОНТОННЫЙ  Июль'!AR51:AS51,'[8]ПОНТОННЫЙ  Авг.'!AR51:AS51,'[9]ПОНТОННЫЙ  Сент.'!AR51:AS51,'[10]ПОНТОННЫЙ  Окт.'!AR51:AS51,'[11]ПОНТОННЫЙ  Нояб.'!AR51:AS51,'[12]ПОНТОННЫЙ  Дек.'!AR51:AS51)</f>
        <v>0</v>
      </c>
      <c r="AT52" s="47"/>
      <c r="AU52" s="53">
        <f>SUM('[1]ПОНТОННЫЙ Янв.'!AT51:AU51,'[2]ПОНТОННЫЙ Февр.'!AT51:AU51,'[3]ПОНТОННЫЙ Март'!AT51:AU51,'[4]ПОНТОННЫЙ  Апр.'!AT51:AU51,'[5]ПОНТОННЫЙ Май'!AT51:AU51,'[6]ПОНТОННЫЙ Июнь'!AT51:AU51,'[7]ПОНТОННЫЙ  Июль'!AT51:AU51,'[8]ПОНТОННЫЙ  Авг.'!AT51:AU51,'[9]ПОНТОННЫЙ  Сент.'!AT51:AU51,'[10]ПОНТОННЫЙ  Окт.'!AT51:AU51,'[11]ПОНТОННЫЙ  Нояб.'!AT51:AU51,'[12]ПОНТОННЫЙ  Дек.'!AT51:AU51)</f>
        <v>0</v>
      </c>
      <c r="AV52" s="47"/>
      <c r="AW52" s="53">
        <f>SUM('[1]ПОНТОННЫЙ Янв.'!AV51:AW51,'[2]ПОНТОННЫЙ Февр.'!AV51:AW51,'[3]ПОНТОННЫЙ Март'!AV51:AW51,'[4]ПОНТОННЫЙ  Апр.'!AV51:AW51,'[5]ПОНТОННЫЙ Май'!AV51:AW51,'[6]ПОНТОННЫЙ Июнь'!AV51:AW51,'[7]ПОНТОННЫЙ  Июль'!AV51:AW51,'[8]ПОНТОННЫЙ  Авг.'!AV51:AW51,'[9]ПОНТОННЫЙ  Сент.'!AV51:AW51,'[10]ПОНТОННЫЙ  Окт.'!AV51:AW51,'[11]ПОНТОННЫЙ  Нояб.'!AV51:AW51,'[12]ПОНТОННЫЙ  Дек.'!AV51:AW51)</f>
        <v>0</v>
      </c>
      <c r="AX52" s="47"/>
      <c r="AY52" s="53">
        <f>SUM('[1]ПОНТОННЫЙ Янв.'!AX51:AY51,'[2]ПОНТОННЫЙ Февр.'!AX51:AY51,'[3]ПОНТОННЫЙ Март'!AX51:AY51,'[4]ПОНТОННЫЙ  Апр.'!AX51:AY51,'[5]ПОНТОННЫЙ Май'!AX51:AY51,'[6]ПОНТОННЫЙ Июнь'!AX51:AY51,'[7]ПОНТОННЫЙ  Июль'!AX51:AY51,'[8]ПОНТОННЫЙ  Авг.'!AX51:AY51,'[9]ПОНТОННЫЙ  Сент.'!AX51:AY51,'[10]ПОНТОННЫЙ  Окт.'!AX51:AY51,'[11]ПОНТОННЫЙ  Нояб.'!AX51:AY51,'[12]ПОНТОННЫЙ  Дек.'!AX51:AY51)</f>
        <v>0</v>
      </c>
      <c r="AZ52" s="47"/>
      <c r="BA52" s="53">
        <f>SUM('[1]ПОНТОННЫЙ Янв.'!AZ51:BA51,'[2]ПОНТОННЫЙ Февр.'!AZ51:BA51,'[3]ПОНТОННЫЙ Март'!AZ51:BA51,'[4]ПОНТОННЫЙ  Апр.'!AZ51:BA51,'[5]ПОНТОННЫЙ Май'!AZ51:BA51,'[6]ПОНТОННЫЙ Июнь'!AZ51:BA51,'[7]ПОНТОННЫЙ  Июль'!AZ51:BA51,'[8]ПОНТОННЫЙ  Авг.'!AZ51:BA51,'[9]ПОНТОННЫЙ  Сент.'!AZ51:BA51,'[10]ПОНТОННЫЙ  Окт.'!AZ51:BA51,'[11]ПОНТОННЫЙ  Нояб.'!AZ51:BA51,'[12]ПОНТОННЫЙ  Дек.'!AZ51:BA51)</f>
        <v>0</v>
      </c>
      <c r="BB52" s="47"/>
      <c r="BC52" s="53">
        <f>SUM('[1]ПОНТОННЫЙ Янв.'!BB51:BC51,'[2]ПОНТОННЫЙ Февр.'!BB51:BC51,'[3]ПОНТОННЫЙ Март'!BB51:BC51,'[4]ПОНТОННЫЙ  Апр.'!BB51:BC51,'[5]ПОНТОННЫЙ Май'!BB51:BC51,'[6]ПОНТОННЫЙ Июнь'!BB51:BC51,'[7]ПОНТОННЫЙ  Июль'!BB51:BC51,'[8]ПОНТОННЫЙ  Авг.'!BB51:BC51,'[9]ПОНТОННЫЙ  Сент.'!BB51:BC51,'[10]ПОНТОННЫЙ  Окт.'!BB51:BC51,'[11]ПОНТОННЫЙ  Нояб.'!BB51:BC51,'[12]ПОНТОННЫЙ  Дек.'!BB51:BC51)</f>
        <v>0</v>
      </c>
      <c r="BD52" s="47"/>
      <c r="BE52" s="53">
        <f>SUM('[1]ПОНТОННЫЙ Янв.'!BD51:BE51,'[2]ПОНТОННЫЙ Февр.'!BD51:BE51,'[3]ПОНТОННЫЙ Март'!BD51:BE51,'[4]ПОНТОННЫЙ  Апр.'!BD51:BE51,'[5]ПОНТОННЫЙ Май'!BD51:BE51,'[6]ПОНТОННЫЙ Июнь'!BD51:BE51,'[7]ПОНТОННЫЙ  Июль'!BD51:BE51,'[8]ПОНТОННЫЙ  Авг.'!BD51:BE51,'[9]ПОНТОННЫЙ  Сент.'!BD51:BE51,'[10]ПОНТОННЫЙ  Окт.'!BD51:BE51,'[11]ПОНТОННЫЙ  Нояб.'!BD51:BE51,'[12]ПОНТОННЫЙ  Дек.'!BD51:BE51)</f>
        <v>0</v>
      </c>
      <c r="BF52" s="47"/>
      <c r="BG52" s="53">
        <f>SUM('[1]ПОНТОННЫЙ Янв.'!BF51:BG51,'[2]ПОНТОННЫЙ Февр.'!BF51:BG51,'[3]ПОНТОННЫЙ Март'!BF51:BG51,'[4]ПОНТОННЫЙ  Апр.'!BF51:BG51,'[5]ПОНТОННЫЙ Май'!BF51:BG51,'[6]ПОНТОННЫЙ Июнь'!BF51:BG51,'[7]ПОНТОННЫЙ  Июль'!BF51:BG51,'[8]ПОНТОННЫЙ  Авг.'!BF51:BG51,'[9]ПОНТОННЫЙ  Сент.'!BF51:BG51,'[10]ПОНТОННЫЙ  Окт.'!BF51:BG51,'[11]ПОНТОННЫЙ  Нояб.'!BF51:BG51,'[12]ПОНТОННЫЙ  Дек.'!BF51:BG51)</f>
        <v>0</v>
      </c>
      <c r="BH52" s="47"/>
      <c r="BI52" s="53">
        <f>SUM('[1]ПОНТОННЫЙ Янв.'!BH51:BI51,'[2]ПОНТОННЫЙ Февр.'!BH51:BI51,'[3]ПОНТОННЫЙ Март'!BH51:BI51,'[4]ПОНТОННЫЙ  Апр.'!BH51:BI51,'[5]ПОНТОННЫЙ Май'!BH51:BI51,'[6]ПОНТОННЫЙ Июнь'!BH51:BI51,'[7]ПОНТОННЫЙ  Июль'!BH51:BI51,'[8]ПОНТОННЫЙ  Авг.'!BH51:BI51,'[9]ПОНТОННЫЙ  Сент.'!BH51:BI51,'[10]ПОНТОННЫЙ  Окт.'!BH51:BI51,'[11]ПОНТОННЫЙ  Нояб.'!BH51:BI51,'[12]ПОНТОННЫЙ  Дек.'!BH51:BI51)</f>
        <v>0</v>
      </c>
      <c r="BJ52" s="47"/>
      <c r="BK52" s="53">
        <f>SUM('[1]ПОНТОННЫЙ Янв.'!BJ51:BK51,'[2]ПОНТОННЫЙ Февр.'!BJ51:BK51,'[3]ПОНТОННЫЙ Март'!BJ51:BK51,'[4]ПОНТОННЫЙ  Апр.'!BJ51:BK51,'[5]ПОНТОННЫЙ Май'!BJ51:BK51,'[6]ПОНТОННЫЙ Июнь'!BJ51:BK51,'[7]ПОНТОННЫЙ  Июль'!BJ51:BK51,'[8]ПОНТОННЫЙ  Авг.'!BJ51:BK51,'[9]ПОНТОННЫЙ  Сент.'!BJ51:BK51,'[10]ПОНТОННЫЙ  Окт.'!BJ51:BK51,'[11]ПОНТОННЫЙ  Нояб.'!BJ51:BK51,'[12]ПОНТОННЫЙ  Дек.'!BJ51:BK51)</f>
        <v>0</v>
      </c>
      <c r="BL52" s="47"/>
      <c r="BM52" s="53">
        <f>SUM('[1]ПОНТОННЫЙ Янв.'!BL51:BM51,'[2]ПОНТОННЫЙ Февр.'!BL51:BM51,'[3]ПОНТОННЫЙ Март'!BL51:BM51,'[4]ПОНТОННЫЙ  Апр.'!BL51:BM51,'[5]ПОНТОННЫЙ Май'!BL51:BM51,'[6]ПОНТОННЫЙ Июнь'!BL51:BM51,'[7]ПОНТОННЫЙ  Июль'!BL51:BM51,'[8]ПОНТОННЫЙ  Авг.'!BL51:BM51,'[9]ПОНТОННЫЙ  Сент.'!BL51:BM51,'[10]ПОНТОННЫЙ  Окт.'!BL51:BM51,'[11]ПОНТОННЫЙ  Нояб.'!BL51:BM51,'[12]ПОНТОННЫЙ  Дек.'!BL51:BM51)</f>
        <v>0</v>
      </c>
      <c r="BN52" s="47"/>
      <c r="BO52" s="53">
        <f>SUM('[1]ПОНТОННЫЙ Янв.'!BN51:BO51,'[2]ПОНТОННЫЙ Февр.'!BN51:BO51,'[3]ПОНТОННЫЙ Март'!BN51:BO51,'[4]ПОНТОННЫЙ  Апр.'!BN51:BO51,'[5]ПОНТОННЫЙ Май'!BN51:BO51,'[6]ПОНТОННЫЙ Июнь'!BN51:BO51,'[7]ПОНТОННЫЙ  Июль'!BN51:BO51,'[8]ПОНТОННЫЙ  Авг.'!BN51:BO51,'[9]ПОНТОННЫЙ  Сент.'!BN51:BO51,'[10]ПОНТОННЫЙ  Окт.'!BN51:BO51,'[11]ПОНТОННЫЙ  Нояб.'!BN51:BO51,'[12]ПОНТОННЫЙ  Дек.'!BN51:BO51)</f>
        <v>0</v>
      </c>
      <c r="BP52" s="47"/>
      <c r="BQ52" s="53">
        <f>SUM('[1]ПОНТОННЫЙ Янв.'!BP51:BQ51,'[2]ПОНТОННЫЙ Февр.'!BP51:BQ51,'[3]ПОНТОННЫЙ Март'!BP51:BQ51,'[4]ПОНТОННЫЙ  Апр.'!BP51:BQ51,'[5]ПОНТОННЫЙ Май'!BP51:BQ51,'[6]ПОНТОННЫЙ Июнь'!BP51:BQ51,'[7]ПОНТОННЫЙ  Июль'!BP51:BQ51,'[8]ПОНТОННЫЙ  Авг.'!BP51:BQ51,'[9]ПОНТОННЫЙ  Сент.'!BP51:BQ51,'[10]ПОНТОННЫЙ  Окт.'!BP51:BQ51,'[11]ПОНТОННЫЙ  Нояб.'!BP51:BQ51,'[12]ПОНТОННЫЙ  Дек.'!BP51:BQ51)</f>
        <v>0</v>
      </c>
      <c r="BR52" s="47"/>
      <c r="BS52" s="53">
        <f>SUM('[1]ПОНТОННЫЙ Янв.'!BR51:BS51,'[2]ПОНТОННЫЙ Февр.'!BR51:BS51,'[3]ПОНТОННЫЙ Март'!BR51:BS51,'[4]ПОНТОННЫЙ  Апр.'!BR51:BS51,'[5]ПОНТОННЫЙ Май'!BR51:BS51,'[6]ПОНТОННЫЙ Июнь'!BR51:BS51,'[7]ПОНТОННЫЙ  Июль'!BR51:BS51,'[8]ПОНТОННЫЙ  Авг.'!BR51:BS51,'[9]ПОНТОННЫЙ  Сент.'!BR51:BS51,'[10]ПОНТОННЫЙ  Окт.'!BR51:BS51,'[11]ПОНТОННЫЙ  Нояб.'!BR51:BS51,'[12]ПОНТОННЫЙ  Дек.'!BR51:BS51)</f>
        <v>0</v>
      </c>
      <c r="BT52" s="47"/>
      <c r="BU52" s="53">
        <f>SUM('[1]ПОНТОННЫЙ Янв.'!BT51:BU51,'[2]ПОНТОННЫЙ Февр.'!BT51:BU51,'[3]ПОНТОННЫЙ Март'!BT51:BU51,'[4]ПОНТОННЫЙ  Апр.'!BT51:BU51,'[5]ПОНТОННЫЙ Май'!BT51:BU51,'[6]ПОНТОННЫЙ Июнь'!BT51:BU51,'[7]ПОНТОННЫЙ  Июль'!BT51:BU51,'[8]ПОНТОННЫЙ  Авг.'!BT51:BU51,'[9]ПОНТОННЫЙ  Сент.'!BT51:BU51,'[10]ПОНТОННЫЙ  Окт.'!BT51:BU51,'[11]ПОНТОННЫЙ  Нояб.'!BT51:BU51,'[12]ПОНТОННЫЙ  Дек.'!BT51:BU51)</f>
        <v>0</v>
      </c>
      <c r="BV52" s="47"/>
      <c r="BW52" s="53">
        <f>SUM('[1]ПОНТОННЫЙ Янв.'!BV51:BW51,'[2]ПОНТОННЫЙ Февр.'!BV51:BW51,'[3]ПОНТОННЫЙ Март'!BV51:BW51,'[4]ПОНТОННЫЙ  Апр.'!BV51:BW51,'[5]ПОНТОННЫЙ Май'!BV51:BW51,'[6]ПОНТОННЫЙ Июнь'!BV51:BW51,'[7]ПОНТОННЫЙ  Июль'!BV51:BW51,'[8]ПОНТОННЫЙ  Авг.'!BV51:BW51,'[9]ПОНТОННЫЙ  Сент.'!BV51:BW51,'[10]ПОНТОННЫЙ  Окт.'!BV51:BW51,'[11]ПОНТОННЫЙ  Нояб.'!BV51:BW51,'[12]ПОНТОННЫЙ  Дек.'!BV51:BW51)</f>
        <v>0</v>
      </c>
      <c r="BX52" s="47"/>
      <c r="BY52" s="53">
        <f>SUM('[1]ПОНТОННЫЙ Янв.'!BX51:BY51,'[2]ПОНТОННЫЙ Февр.'!BX51:BY51,'[3]ПОНТОННЫЙ Март'!BX51:BY51,'[4]ПОНТОННЫЙ  Апр.'!BX51:BY51,'[5]ПОНТОННЫЙ Май'!BX51:BY51,'[6]ПОНТОННЫЙ Июнь'!BX51:BY51,'[7]ПОНТОННЫЙ  Июль'!BX51:BY51,'[8]ПОНТОННЫЙ  Авг.'!BX51:BY51,'[9]ПОНТОННЫЙ  Сент.'!BX51:BY51,'[10]ПОНТОННЫЙ  Окт.'!BX51:BY51,'[11]ПОНТОННЫЙ  Нояб.'!BX51:BY51,'[12]ПОНТОННЫЙ  Дек.'!BX51:BY51)</f>
        <v>0</v>
      </c>
      <c r="BZ52" s="47"/>
      <c r="CA52" s="53">
        <f>SUM('[1]ПОНТОННЫЙ Янв.'!BZ51:CA51,'[2]ПОНТОННЫЙ Февр.'!BZ51:CA51,'[3]ПОНТОННЫЙ Март'!BZ51:CA51,'[4]ПОНТОННЫЙ  Апр.'!BZ51:CA51,'[5]ПОНТОННЫЙ Май'!BZ51:CA51,'[6]ПОНТОННЫЙ Июнь'!BZ51:CA51,'[7]ПОНТОННЫЙ  Июль'!BZ51:CA51,'[8]ПОНТОННЫЙ  Авг.'!BZ51:CA51,'[9]ПОНТОННЫЙ  Сент.'!BZ51:CA51,'[10]ПОНТОННЫЙ  Окт.'!BZ51:CA51,'[11]ПОНТОННЫЙ  Нояб.'!BZ51:CA51,'[12]ПОНТОННЫЙ  Дек.'!BZ51:CA51)</f>
        <v>0</v>
      </c>
      <c r="CB52" s="47"/>
      <c r="CC52" s="53">
        <f>SUM('[1]ПОНТОННЫЙ Янв.'!CB51:CC51,'[2]ПОНТОННЫЙ Февр.'!CB51:CC51,'[3]ПОНТОННЫЙ Март'!CB51:CC51,'[4]ПОНТОННЫЙ  Апр.'!CB51:CC51,'[5]ПОНТОННЫЙ Май'!CB51:CC51,'[6]ПОНТОННЫЙ Июнь'!CB51:CC51,'[7]ПОНТОННЫЙ  Июль'!CB51:CC51,'[8]ПОНТОННЫЙ  Авг.'!CB51:CC51,'[9]ПОНТОННЫЙ  Сент.'!CB51:CC51,'[10]ПОНТОННЫЙ  Окт.'!CB51:CC51,'[11]ПОНТОННЫЙ  Нояб.'!CB51:CC51,'[12]ПОНТОННЫЙ  Дек.'!CB51:CC51)</f>
        <v>0</v>
      </c>
      <c r="CD52" s="47"/>
      <c r="CE52" s="53">
        <f>SUM('[1]ПОНТОННЫЙ Янв.'!CD51:CE51,'[2]ПОНТОННЫЙ Февр.'!CD51:CE51,'[3]ПОНТОННЫЙ Март'!CD51:CE51,'[4]ПОНТОННЫЙ  Апр.'!CD51:CE51,'[5]ПОНТОННЫЙ Май'!CD51:CE51,'[6]ПОНТОННЫЙ Июнь'!CD51:CE51,'[7]ПОНТОННЫЙ  Июль'!CD51:CE51,'[8]ПОНТОННЫЙ  Авг.'!CD51:CE51,'[9]ПОНТОННЫЙ  Сент.'!CD51:CE51,'[10]ПОНТОННЫЙ  Окт.'!CD51:CE51,'[11]ПОНТОННЫЙ  Нояб.'!CD51:CE51,'[12]ПОНТОННЫЙ  Дек.'!CD51:CE51)</f>
        <v>0</v>
      </c>
      <c r="CF52" s="47"/>
      <c r="CG52" s="53">
        <f>SUM('[1]ПОНТОННЫЙ Янв.'!CF51:CG51,'[2]ПОНТОННЫЙ Февр.'!CF51:CG51,'[3]ПОНТОННЫЙ Март'!CF51:CG51,'[4]ПОНТОННЫЙ  Апр.'!CF51:CG51,'[5]ПОНТОННЫЙ Май'!CF51:CG51,'[6]ПОНТОННЫЙ Июнь'!CF51:CG51,'[7]ПОНТОННЫЙ  Июль'!CF51:CG51,'[8]ПОНТОННЫЙ  Авг.'!CF51:CG51,'[9]ПОНТОННЫЙ  Сент.'!CF51:CG51,'[10]ПОНТОННЫЙ  Окт.'!CF51:CG51,'[11]ПОНТОННЫЙ  Нояб.'!CF51:CG51,'[12]ПОНТОННЫЙ  Дек.'!CF51:CG51)</f>
        <v>0</v>
      </c>
      <c r="CH52" s="47"/>
      <c r="CI52" s="53">
        <f>SUM('[1]ПОНТОННЫЙ Янв.'!CH51:CI51,'[2]ПОНТОННЫЙ Февр.'!CH51:CI51,'[3]ПОНТОННЫЙ Март'!CH51:CI51,'[4]ПОНТОННЫЙ  Апр.'!CH51:CI51,'[5]ПОНТОННЫЙ Май'!CH51:CI51,'[6]ПОНТОННЫЙ Июнь'!CH51:CI51,'[7]ПОНТОННЫЙ  Июль'!CH51:CI51,'[8]ПОНТОННЫЙ  Авг.'!CH51:CI51,'[9]ПОНТОННЫЙ  Сент.'!CH51:CI51,'[10]ПОНТОННЫЙ  Окт.'!CH51:CI51,'[11]ПОНТОННЫЙ  Нояб.'!CH51:CI51,'[12]ПОНТОННЫЙ  Дек.'!CH51:CI51)</f>
        <v>0</v>
      </c>
      <c r="CJ52" s="47"/>
      <c r="CK52" s="53">
        <f>SUM('[1]ПОНТОННЫЙ Янв.'!CJ51:CK51,'[2]ПОНТОННЫЙ Февр.'!CJ51:CK51,'[3]ПОНТОННЫЙ Март'!CJ51:CK51,'[4]ПОНТОННЫЙ  Апр.'!CJ51:CK51,'[5]ПОНТОННЫЙ Май'!CJ51:CK51,'[6]ПОНТОННЫЙ Июнь'!CJ51:CK51,'[7]ПОНТОННЫЙ  Июль'!CJ51:CK51,'[8]ПОНТОННЫЙ  Авг.'!CJ51:CK51,'[9]ПОНТОННЫЙ  Сент.'!CJ51:CK51,'[10]ПОНТОННЫЙ  Окт.'!CJ51:CK51,'[11]ПОНТОННЫЙ  Нояб.'!CJ51:CK51,'[12]ПОНТОННЫЙ  Дек.'!CJ51:CK51)</f>
        <v>5</v>
      </c>
      <c r="CL52" s="47"/>
      <c r="CM52" s="53">
        <f>SUM('[1]ПОНТОННЫЙ Янв.'!CL51:CM51,'[2]ПОНТОННЫЙ Февр.'!CL51:CM51,'[3]ПОНТОННЫЙ Март'!CL51:CM51,'[4]ПОНТОННЫЙ  Апр.'!CL51:CM51,'[5]ПОНТОННЫЙ Май'!CL51:CM51,'[6]ПОНТОННЫЙ Июнь'!CL51:CM51,'[7]ПОНТОННЫЙ  Июль'!CL51:CM51,'[8]ПОНТОННЫЙ  Авг.'!CL51:CM51,'[9]ПОНТОННЫЙ  Сент.'!CL51:CM51,'[10]ПОНТОННЫЙ  Окт.'!CL51:CM51,'[11]ПОНТОННЫЙ  Нояб.'!CL51:CM51,'[12]ПОНТОННЫЙ  Дек.'!CL51:CM51)</f>
        <v>0</v>
      </c>
      <c r="CN52" s="47"/>
      <c r="CO52" s="53">
        <f>SUM('[1]ПОНТОННЫЙ Янв.'!CN51:CO51,'[2]ПОНТОННЫЙ Февр.'!CN51:CO51,'[3]ПОНТОННЫЙ Март'!CN51:CO51,'[4]ПОНТОННЫЙ  Апр.'!CN51:CO51,'[5]ПОНТОННЫЙ Май'!CN51:CO51,'[6]ПОНТОННЫЙ Июнь'!CN51:CO51,'[7]ПОНТОННЫЙ  Июль'!CN51:CO51,'[8]ПОНТОННЫЙ  Авг.'!CN51:CO51,'[9]ПОНТОННЫЙ  Сент.'!CN51:CO51,'[10]ПОНТОННЫЙ  Окт.'!CN51:CO51,'[11]ПОНТОННЫЙ  Нояб.'!CN51:CO51,'[12]ПОНТОННЫЙ  Дек.'!CN51:CO51)</f>
        <v>0</v>
      </c>
      <c r="CQ52" s="93"/>
    </row>
    <row r="53" spans="1:95" ht="15.95" customHeight="1" x14ac:dyDescent="0.25">
      <c r="A53" s="198"/>
      <c r="B53" s="233"/>
      <c r="C53" s="22" t="s">
        <v>20</v>
      </c>
      <c r="D53" s="47"/>
      <c r="E53" s="53">
        <f>SUM('[1]ПОНТОННЫЙ Янв.'!D52:E52,'[2]ПОНТОННЫЙ Февр.'!D52:E52,'[3]ПОНТОННЫЙ Март'!D52:E52,'[4]ПОНТОННЫЙ  Апр.'!D52:E52,'[5]ПОНТОННЫЙ Май'!D52:E52,'[6]ПОНТОННЫЙ Июнь'!D52:E52,'[7]ПОНТОННЫЙ  Июль'!D52:E52,'[8]ПОНТОННЫЙ  Авг.'!D52:E52,'[9]ПОНТОННЫЙ  Сент.'!D52:E52,'[10]ПОНТОННЫЙ  Окт.'!D52:E52,'[11]ПОНТОННЫЙ  Нояб.'!D52:E52,'[12]ПОНТОННЫЙ  Дек.'!D52:E52)</f>
        <v>0</v>
      </c>
      <c r="F53" s="47"/>
      <c r="G53" s="53">
        <f>SUM('[1]ПОНТОННЫЙ Янв.'!F52:G52,'[2]ПОНТОННЫЙ Февр.'!F52:G52,'[3]ПОНТОННЫЙ Март'!F52:G52,'[4]ПОНТОННЫЙ  Апр.'!F52:G52,'[5]ПОНТОННЫЙ Май'!F52:G52,'[6]ПОНТОННЫЙ Июнь'!F52:G52,'[7]ПОНТОННЫЙ  Июль'!F52:G52,'[8]ПОНТОННЫЙ  Авг.'!F52:G52,'[9]ПОНТОННЫЙ  Сент.'!F52:G52,'[10]ПОНТОННЫЙ  Окт.'!F52:G52,'[11]ПОНТОННЫЙ  Нояб.'!F52:G52,'[12]ПОНТОННЫЙ  Дек.'!F52:G52)</f>
        <v>0</v>
      </c>
      <c r="H53" s="47"/>
      <c r="I53" s="53">
        <f>SUM('[1]ПОНТОННЫЙ Янв.'!H52:I52,'[2]ПОНТОННЫЙ Февр.'!H52:I52,'[3]ПОНТОННЫЙ Март'!H52:I52,'[4]ПОНТОННЫЙ  Апр.'!H52:I52,'[5]ПОНТОННЫЙ Май'!H52:I52,'[6]ПОНТОННЫЙ Июнь'!H52:I52,'[7]ПОНТОННЫЙ  Июль'!H52:I52,'[8]ПОНТОННЫЙ  Авг.'!H52:I52,'[9]ПОНТОННЫЙ  Сент.'!H52:I52,'[10]ПОНТОННЫЙ  Окт.'!H52:I52,'[11]ПОНТОННЫЙ  Нояб.'!H52:I52,'[12]ПОНТОННЫЙ  Дек.'!H52:I52)</f>
        <v>0</v>
      </c>
      <c r="J53" s="47"/>
      <c r="K53" s="53">
        <f>SUM('[1]ПОНТОННЫЙ Янв.'!J52:K52,'[2]ПОНТОННЫЙ Февр.'!J52:K52,'[3]ПОНТОННЫЙ Март'!J52:K52,'[4]ПОНТОННЫЙ  Апр.'!J52:K52,'[5]ПОНТОННЫЙ Май'!J52:K52,'[6]ПОНТОННЫЙ Июнь'!J52:K52,'[7]ПОНТОННЫЙ  Июль'!J52:K52,'[8]ПОНТОННЫЙ  Авг.'!J52:K52,'[9]ПОНТОННЫЙ  Сент.'!J52:K52,'[10]ПОНТОННЫЙ  Окт.'!J52:K52,'[11]ПОНТОННЫЙ  Нояб.'!J52:K52,'[12]ПОНТОННЫЙ  Дек.'!J52:K52)</f>
        <v>0</v>
      </c>
      <c r="L53" s="47"/>
      <c r="M53" s="53">
        <f>SUM('[1]ПОНТОННЫЙ Янв.'!L52:M52,'[2]ПОНТОННЫЙ Февр.'!L52:M52,'[3]ПОНТОННЫЙ Март'!L52:M52,'[4]ПОНТОННЫЙ  Апр.'!L52:M52,'[5]ПОНТОННЫЙ Май'!L52:M52,'[6]ПОНТОННЫЙ Июнь'!L52:M52,'[7]ПОНТОННЫЙ  Июль'!L52:M52,'[8]ПОНТОННЫЙ  Авг.'!L52:M52,'[9]ПОНТОННЫЙ  Сент.'!L52:M52,'[10]ПОНТОННЫЙ  Окт.'!L52:M52,'[11]ПОНТОННЫЙ  Нояб.'!L52:M52,'[12]ПОНТОННЫЙ  Дек.'!L52:M52)</f>
        <v>0</v>
      </c>
      <c r="N53" s="47"/>
      <c r="O53" s="53">
        <f>SUM('[1]ПОНТОННЫЙ Янв.'!N52:O52,'[2]ПОНТОННЫЙ Февр.'!N52:O52,'[3]ПОНТОННЫЙ Март'!N52:O52,'[4]ПОНТОННЫЙ  Апр.'!N52:O52,'[5]ПОНТОННЫЙ Май'!N52:O52,'[6]ПОНТОННЫЙ Июнь'!N52:O52,'[7]ПОНТОННЫЙ  Июль'!N52:O52,'[8]ПОНТОННЫЙ  Авг.'!N52:O52,'[9]ПОНТОННЫЙ  Сент.'!N52:O52,'[10]ПОНТОННЫЙ  Окт.'!N52:O52,'[11]ПОНТОННЫЙ  Нояб.'!N52:O52,'[12]ПОНТОННЫЙ  Дек.'!N52:O52)</f>
        <v>0</v>
      </c>
      <c r="P53" s="47"/>
      <c r="Q53" s="53">
        <f>SUM('[1]ПОНТОННЫЙ Янв.'!P52:Q52,'[2]ПОНТОННЫЙ Февр.'!P52:Q52,'[3]ПОНТОННЫЙ Март'!P52:Q52,'[4]ПОНТОННЫЙ  Апр.'!P52:Q52,'[5]ПОНТОННЫЙ Май'!P52:Q52,'[6]ПОНТОННЫЙ Июнь'!P52:Q52,'[7]ПОНТОННЫЙ  Июль'!P52:Q52,'[8]ПОНТОННЫЙ  Авг.'!P52:Q52,'[9]ПОНТОННЫЙ  Сент.'!P52:Q52,'[10]ПОНТОННЫЙ  Окт.'!P52:Q52,'[11]ПОНТОННЫЙ  Нояб.'!P52:Q52,'[12]ПОНТОННЫЙ  Дек.'!P52:Q52)</f>
        <v>0</v>
      </c>
      <c r="R53" s="47"/>
      <c r="S53" s="53">
        <f>SUM('[1]ПОНТОННЫЙ Янв.'!R52:S52,'[2]ПОНТОННЫЙ Февр.'!R52:S52,'[3]ПОНТОННЫЙ Март'!R52:S52,'[4]ПОНТОННЫЙ  Апр.'!R52:S52,'[5]ПОНТОННЫЙ Май'!R52:S52,'[6]ПОНТОННЫЙ Июнь'!R52:S52,'[7]ПОНТОННЫЙ  Июль'!R52:S52,'[8]ПОНТОННЫЙ  Авг.'!R52:S52,'[9]ПОНТОННЫЙ  Сент.'!R52:S52,'[10]ПОНТОННЫЙ  Окт.'!R52:S52,'[11]ПОНТОННЫЙ  Нояб.'!R52:S52,'[12]ПОНТОННЫЙ  Дек.'!R52:S52)</f>
        <v>0</v>
      </c>
      <c r="T53" s="47"/>
      <c r="U53" s="53">
        <f>SUM('[1]ПОНТОННЫЙ Янв.'!T52:U52,'[2]ПОНТОННЫЙ Февр.'!T52:U52,'[3]ПОНТОННЫЙ Март'!T52:U52,'[4]ПОНТОННЫЙ  Апр.'!T52:U52,'[5]ПОНТОННЫЙ Май'!T52:U52,'[6]ПОНТОННЫЙ Июнь'!T52:U52,'[7]ПОНТОННЫЙ  Июль'!T52:U52,'[8]ПОНТОННЫЙ  Авг.'!T52:U52,'[9]ПОНТОННЫЙ  Сент.'!T52:U52,'[10]ПОНТОННЫЙ  Окт.'!T52:U52,'[11]ПОНТОННЫЙ  Нояб.'!T52:U52,'[12]ПОНТОННЫЙ  Дек.'!T52:U52)</f>
        <v>0</v>
      </c>
      <c r="V53" s="47"/>
      <c r="W53" s="53">
        <f>SUM('[1]ПОНТОННЫЙ Янв.'!V52:W52,'[2]ПОНТОННЫЙ Февр.'!V52:W52,'[3]ПОНТОННЫЙ Март'!V52:W52,'[4]ПОНТОННЫЙ  Апр.'!V52:W52,'[5]ПОНТОННЫЙ Май'!V52:W52,'[6]ПОНТОННЫЙ Июнь'!V52:W52,'[7]ПОНТОННЫЙ  Июль'!V52:W52,'[8]ПОНТОННЫЙ  Авг.'!V52:W52,'[9]ПОНТОННЫЙ  Сент.'!V52:W52,'[10]ПОНТОННЫЙ  Окт.'!V52:W52,'[11]ПОНТОННЫЙ  Нояб.'!V52:W52,'[12]ПОНТОННЫЙ  Дек.'!V52:W52)</f>
        <v>0</v>
      </c>
      <c r="X53" s="47"/>
      <c r="Y53" s="53">
        <f>SUM('[1]ПОНТОННЫЙ Янв.'!X52:Y52,'[2]ПОНТОННЫЙ Февр.'!X52:Y52,'[3]ПОНТОННЫЙ Март'!X52:Y52,'[4]ПОНТОННЫЙ  Апр.'!X52:Y52,'[5]ПОНТОННЫЙ Май'!X52:Y52,'[6]ПОНТОННЫЙ Июнь'!X52:Y52,'[7]ПОНТОННЫЙ  Июль'!X52:Y52,'[8]ПОНТОННЫЙ  Авг.'!X52:Y52,'[9]ПОНТОННЫЙ  Сент.'!X52:Y52,'[10]ПОНТОННЫЙ  Окт.'!X52:Y52,'[11]ПОНТОННЫЙ  Нояб.'!X52:Y52,'[12]ПОНТОННЫЙ  Дек.'!X52:Y52)</f>
        <v>0</v>
      </c>
      <c r="Z53" s="47"/>
      <c r="AA53" s="53">
        <f>SUM('[1]ПОНТОННЫЙ Янв.'!Z52:AA52,'[2]ПОНТОННЫЙ Февр.'!Z52:AA52,'[3]ПОНТОННЫЙ Март'!Z52:AA52,'[4]ПОНТОННЫЙ  Апр.'!Z52:AA52,'[5]ПОНТОННЫЙ Май'!Z52:AA52,'[6]ПОНТОННЫЙ Июнь'!Z52:AA52,'[7]ПОНТОННЫЙ  Июль'!Z52:AA52,'[8]ПОНТОННЫЙ  Авг.'!Z52:AA52,'[9]ПОНТОННЫЙ  Сент.'!Z52:AA52,'[10]ПОНТОННЫЙ  Окт.'!Z52:AA52,'[11]ПОНТОННЫЙ  Нояб.'!Z52:AA52,'[12]ПОНТОННЫЙ  Дек.'!Z52:AA52)</f>
        <v>0</v>
      </c>
      <c r="AB53" s="47"/>
      <c r="AC53" s="53">
        <f>SUM('[1]ПОНТОННЫЙ Янв.'!AB52:AC52,'[2]ПОНТОННЫЙ Февр.'!AB52:AC52,'[3]ПОНТОННЫЙ Март'!AB52:AC52,'[4]ПОНТОННЫЙ  Апр.'!AB52:AC52,'[5]ПОНТОННЫЙ Май'!AB52:AC52,'[6]ПОНТОННЫЙ Июнь'!AB52:AC52,'[7]ПОНТОННЫЙ  Июль'!AB52:AC52,'[8]ПОНТОННЫЙ  Авг.'!AB52:AC52,'[9]ПОНТОННЫЙ  Сент.'!AB52:AC52,'[10]ПОНТОННЫЙ  Окт.'!AB52:AC52,'[11]ПОНТОННЫЙ  Нояб.'!AB52:AC52,'[12]ПОНТОННЫЙ  Дек.'!AB52:AC52)</f>
        <v>0</v>
      </c>
      <c r="AD53" s="47"/>
      <c r="AE53" s="53">
        <f>SUM('[1]ПОНТОННЫЙ Янв.'!AD52:AE52,'[2]ПОНТОННЫЙ Февр.'!AD52:AE52,'[3]ПОНТОННЫЙ Март'!AD52:AE52,'[4]ПОНТОННЫЙ  Апр.'!AD52:AE52,'[5]ПОНТОННЫЙ Май'!AD52:AE52,'[6]ПОНТОННЫЙ Июнь'!AD52:AE52,'[7]ПОНТОННЫЙ  Июль'!AD52:AE52,'[8]ПОНТОННЫЙ  Авг.'!AD52:AE52,'[9]ПОНТОННЫЙ  Сент.'!AD52:AE52,'[10]ПОНТОННЫЙ  Окт.'!AD52:AE52,'[11]ПОНТОННЫЙ  Нояб.'!AD52:AE52,'[12]ПОНТОННЫЙ  Дек.'!AD52:AE52)</f>
        <v>0</v>
      </c>
      <c r="AF53" s="47"/>
      <c r="AG53" s="53">
        <f>SUM('[1]ПОНТОННЫЙ Янв.'!AF52:AG52,'[2]ПОНТОННЫЙ Февр.'!AF52:AG52,'[3]ПОНТОННЫЙ Март'!AF52:AG52,'[4]ПОНТОННЫЙ  Апр.'!AF52:AG52,'[5]ПОНТОННЫЙ Май'!AF52:AG52,'[6]ПОНТОННЫЙ Июнь'!AF52:AG52,'[7]ПОНТОННЫЙ  Июль'!AF52:AG52,'[8]ПОНТОННЫЙ  Авг.'!AF52:AG52,'[9]ПОНТОННЫЙ  Сент.'!AF52:AG52,'[10]ПОНТОННЫЙ  Окт.'!AF52:AG52,'[11]ПОНТОННЫЙ  Нояб.'!AF52:AG52,'[12]ПОНТОННЫЙ  Дек.'!AF52:AG52)</f>
        <v>0</v>
      </c>
      <c r="AH53" s="47"/>
      <c r="AI53" s="53">
        <f>SUM('[1]ПОНТОННЫЙ Янв.'!AH52:AI52,'[2]ПОНТОННЫЙ Февр.'!AH52:AI52,'[3]ПОНТОННЫЙ Март'!AH52:AI52,'[4]ПОНТОННЫЙ  Апр.'!AH52:AI52,'[5]ПОНТОННЫЙ Май'!AH52:AI52,'[6]ПОНТОННЫЙ Июнь'!AH52:AI52,'[7]ПОНТОННЫЙ  Июль'!AH52:AI52,'[8]ПОНТОННЫЙ  Авг.'!AH52:AI52,'[9]ПОНТОННЫЙ  Сент.'!AH52:AI52,'[10]ПОНТОННЫЙ  Окт.'!AH52:AI52,'[11]ПОНТОННЫЙ  Нояб.'!AH52:AI52,'[12]ПОНТОННЫЙ  Дек.'!AH52:AI52)</f>
        <v>0</v>
      </c>
      <c r="AJ53" s="47"/>
      <c r="AK53" s="53">
        <f>SUM('[1]ПОНТОННЫЙ Янв.'!AJ52:AK52,'[2]ПОНТОННЫЙ Февр.'!AJ52:AK52,'[3]ПОНТОННЫЙ Март'!AJ52:AK52,'[4]ПОНТОННЫЙ  Апр.'!AJ52:AK52,'[5]ПОНТОННЫЙ Май'!AJ52:AK52,'[6]ПОНТОННЫЙ Июнь'!AJ52:AK52,'[7]ПОНТОННЫЙ  Июль'!AJ52:AK52,'[8]ПОНТОННЫЙ  Авг.'!AJ52:AK52,'[9]ПОНТОННЫЙ  Сент.'!AJ52:AK52,'[10]ПОНТОННЫЙ  Окт.'!AJ52:AK52,'[11]ПОНТОННЫЙ  Нояб.'!AJ52:AK52,'[12]ПОНТОННЫЙ  Дек.'!AJ52:AK52)</f>
        <v>0</v>
      </c>
      <c r="AL53" s="47"/>
      <c r="AM53" s="53">
        <f>SUM('[1]ПОНТОННЫЙ Янв.'!AL52:AM52,'[2]ПОНТОННЫЙ Февр.'!AL52:AM52,'[3]ПОНТОННЫЙ Март'!AL52:AM52,'[4]ПОНТОННЫЙ  Апр.'!AL52:AM52,'[5]ПОНТОННЫЙ Май'!AL52:AM52,'[6]ПОНТОННЫЙ Июнь'!AL52:AM52,'[7]ПОНТОННЫЙ  Июль'!AL52:AM52,'[8]ПОНТОННЫЙ  Авг.'!AL52:AM52,'[9]ПОНТОННЫЙ  Сент.'!AL52:AM52,'[10]ПОНТОННЫЙ  Окт.'!AL52:AM52,'[11]ПОНТОННЫЙ  Нояб.'!AL52:AM52,'[12]ПОНТОННЫЙ  Дек.'!AL52:AM52)</f>
        <v>0</v>
      </c>
      <c r="AN53" s="47"/>
      <c r="AO53" s="53">
        <f>SUM('[1]ПОНТОННЫЙ Янв.'!AN52:AO52,'[2]ПОНТОННЫЙ Февр.'!AN52:AO52,'[3]ПОНТОННЫЙ Март'!AN52:AO52,'[4]ПОНТОННЫЙ  Апр.'!AN52:AO52,'[5]ПОНТОННЫЙ Май'!AN52:AO52,'[6]ПОНТОННЫЙ Июнь'!AN52:AO52,'[7]ПОНТОННЫЙ  Июль'!AN52:AO52,'[8]ПОНТОННЫЙ  Авг.'!AN52:AO52,'[9]ПОНТОННЫЙ  Сент.'!AN52:AO52,'[10]ПОНТОННЫЙ  Окт.'!AN52:AO52,'[11]ПОНТОННЫЙ  Нояб.'!AN52:AO52,'[12]ПОНТОННЫЙ  Дек.'!AN52:AO52)</f>
        <v>0</v>
      </c>
      <c r="AP53" s="47"/>
      <c r="AQ53" s="53">
        <f>SUM('[1]ПОНТОННЫЙ Янв.'!AP52:AQ52,'[2]ПОНТОННЫЙ Февр.'!AP52:AQ52,'[3]ПОНТОННЫЙ Март'!AP52:AQ52,'[4]ПОНТОННЫЙ  Апр.'!AP52:AQ52,'[5]ПОНТОННЫЙ Май'!AP52:AQ52,'[6]ПОНТОННЫЙ Июнь'!AP52:AQ52,'[7]ПОНТОННЫЙ  Июль'!AP52:AQ52,'[8]ПОНТОННЫЙ  Авг.'!AP52:AQ52,'[9]ПОНТОННЫЙ  Сент.'!AP52:AQ52,'[10]ПОНТОННЫЙ  Окт.'!AP52:AQ52,'[11]ПОНТОННЫЙ  Нояб.'!AP52:AQ52,'[12]ПОНТОННЫЙ  Дек.'!AP52:AQ52)</f>
        <v>0</v>
      </c>
      <c r="AR53" s="47"/>
      <c r="AS53" s="53">
        <f>SUM('[1]ПОНТОННЫЙ Янв.'!AR52:AS52,'[2]ПОНТОННЫЙ Февр.'!AR52:AS52,'[3]ПОНТОННЫЙ Март'!AR52:AS52,'[4]ПОНТОННЫЙ  Апр.'!AR52:AS52,'[5]ПОНТОННЫЙ Май'!AR52:AS52,'[6]ПОНТОННЫЙ Июнь'!AR52:AS52,'[7]ПОНТОННЫЙ  Июль'!AR52:AS52,'[8]ПОНТОННЫЙ  Авг.'!AR52:AS52,'[9]ПОНТОННЫЙ  Сент.'!AR52:AS52,'[10]ПОНТОННЫЙ  Окт.'!AR52:AS52,'[11]ПОНТОННЫЙ  Нояб.'!AR52:AS52,'[12]ПОНТОННЫЙ  Дек.'!AR52:AS52)</f>
        <v>0</v>
      </c>
      <c r="AT53" s="47"/>
      <c r="AU53" s="53">
        <f>SUM('[1]ПОНТОННЫЙ Янв.'!AT52:AU52,'[2]ПОНТОННЫЙ Февр.'!AT52:AU52,'[3]ПОНТОННЫЙ Март'!AT52:AU52,'[4]ПОНТОННЫЙ  Апр.'!AT52:AU52,'[5]ПОНТОННЫЙ Май'!AT52:AU52,'[6]ПОНТОННЫЙ Июнь'!AT52:AU52,'[7]ПОНТОННЫЙ  Июль'!AT52:AU52,'[8]ПОНТОННЫЙ  Авг.'!AT52:AU52,'[9]ПОНТОННЫЙ  Сент.'!AT52:AU52,'[10]ПОНТОННЫЙ  Окт.'!AT52:AU52,'[11]ПОНТОННЫЙ  Нояб.'!AT52:AU52,'[12]ПОНТОННЫЙ  Дек.'!AT52:AU52)</f>
        <v>0</v>
      </c>
      <c r="AV53" s="47"/>
      <c r="AW53" s="53">
        <f>SUM('[1]ПОНТОННЫЙ Янв.'!AV52:AW52,'[2]ПОНТОННЫЙ Февр.'!AV52:AW52,'[3]ПОНТОННЫЙ Март'!AV52:AW52,'[4]ПОНТОННЫЙ  Апр.'!AV52:AW52,'[5]ПОНТОННЫЙ Май'!AV52:AW52,'[6]ПОНТОННЫЙ Июнь'!AV52:AW52,'[7]ПОНТОННЫЙ  Июль'!AV52:AW52,'[8]ПОНТОННЫЙ  Авг.'!AV52:AW52,'[9]ПОНТОННЫЙ  Сент.'!AV52:AW52,'[10]ПОНТОННЫЙ  Окт.'!AV52:AW52,'[11]ПОНТОННЫЙ  Нояб.'!AV52:AW52,'[12]ПОНТОННЫЙ  Дек.'!AV52:AW52)</f>
        <v>0</v>
      </c>
      <c r="AX53" s="47"/>
      <c r="AY53" s="53">
        <f>SUM('[1]ПОНТОННЫЙ Янв.'!AX52:AY52,'[2]ПОНТОННЫЙ Февр.'!AX52:AY52,'[3]ПОНТОННЫЙ Март'!AX52:AY52,'[4]ПОНТОННЫЙ  Апр.'!AX52:AY52,'[5]ПОНТОННЫЙ Май'!AX52:AY52,'[6]ПОНТОННЫЙ Июнь'!AX52:AY52,'[7]ПОНТОННЫЙ  Июль'!AX52:AY52,'[8]ПОНТОННЫЙ  Авг.'!AX52:AY52,'[9]ПОНТОННЫЙ  Сент.'!AX52:AY52,'[10]ПОНТОННЫЙ  Окт.'!AX52:AY52,'[11]ПОНТОННЫЙ  Нояб.'!AX52:AY52,'[12]ПОНТОННЫЙ  Дек.'!AX52:AY52)</f>
        <v>0</v>
      </c>
      <c r="AZ53" s="47"/>
      <c r="BA53" s="53">
        <f>SUM('[1]ПОНТОННЫЙ Янв.'!AZ52:BA52,'[2]ПОНТОННЫЙ Февр.'!AZ52:BA52,'[3]ПОНТОННЫЙ Март'!AZ52:BA52,'[4]ПОНТОННЫЙ  Апр.'!AZ52:BA52,'[5]ПОНТОННЫЙ Май'!AZ52:BA52,'[6]ПОНТОННЫЙ Июнь'!AZ52:BA52,'[7]ПОНТОННЫЙ  Июль'!AZ52:BA52,'[8]ПОНТОННЫЙ  Авг.'!AZ52:BA52,'[9]ПОНТОННЫЙ  Сент.'!AZ52:BA52,'[10]ПОНТОННЫЙ  Окт.'!AZ52:BA52,'[11]ПОНТОННЫЙ  Нояб.'!AZ52:BA52,'[12]ПОНТОННЫЙ  Дек.'!AZ52:BA52)</f>
        <v>0</v>
      </c>
      <c r="BB53" s="47"/>
      <c r="BC53" s="53">
        <f>SUM('[1]ПОНТОННЫЙ Янв.'!BB52:BC52,'[2]ПОНТОННЫЙ Февр.'!BB52:BC52,'[3]ПОНТОННЫЙ Март'!BB52:BC52,'[4]ПОНТОННЫЙ  Апр.'!BB52:BC52,'[5]ПОНТОННЫЙ Май'!BB52:BC52,'[6]ПОНТОННЫЙ Июнь'!BB52:BC52,'[7]ПОНТОННЫЙ  Июль'!BB52:BC52,'[8]ПОНТОННЫЙ  Авг.'!BB52:BC52,'[9]ПОНТОННЫЙ  Сент.'!BB52:BC52,'[10]ПОНТОННЫЙ  Окт.'!BB52:BC52,'[11]ПОНТОННЫЙ  Нояб.'!BB52:BC52,'[12]ПОНТОННЫЙ  Дек.'!BB52:BC52)</f>
        <v>0</v>
      </c>
      <c r="BD53" s="47"/>
      <c r="BE53" s="53">
        <f>SUM('[1]ПОНТОННЫЙ Янв.'!BD52:BE52,'[2]ПОНТОННЫЙ Февр.'!BD52:BE52,'[3]ПОНТОННЫЙ Март'!BD52:BE52,'[4]ПОНТОННЫЙ  Апр.'!BD52:BE52,'[5]ПОНТОННЫЙ Май'!BD52:BE52,'[6]ПОНТОННЫЙ Июнь'!BD52:BE52,'[7]ПОНТОННЫЙ  Июль'!BD52:BE52,'[8]ПОНТОННЫЙ  Авг.'!BD52:BE52,'[9]ПОНТОННЫЙ  Сент.'!BD52:BE52,'[10]ПОНТОННЫЙ  Окт.'!BD52:BE52,'[11]ПОНТОННЫЙ  Нояб.'!BD52:BE52,'[12]ПОНТОННЫЙ  Дек.'!BD52:BE52)</f>
        <v>0</v>
      </c>
      <c r="BF53" s="47"/>
      <c r="BG53" s="53">
        <f>SUM('[1]ПОНТОННЫЙ Янв.'!BF52:BG52,'[2]ПОНТОННЫЙ Февр.'!BF52:BG52,'[3]ПОНТОННЫЙ Март'!BF52:BG52,'[4]ПОНТОННЫЙ  Апр.'!BF52:BG52,'[5]ПОНТОННЫЙ Май'!BF52:BG52,'[6]ПОНТОННЫЙ Июнь'!BF52:BG52,'[7]ПОНТОННЫЙ  Июль'!BF52:BG52,'[8]ПОНТОННЫЙ  Авг.'!BF52:BG52,'[9]ПОНТОННЫЙ  Сент.'!BF52:BG52,'[10]ПОНТОННЫЙ  Окт.'!BF52:BG52,'[11]ПОНТОННЫЙ  Нояб.'!BF52:BG52,'[12]ПОНТОННЫЙ  Дек.'!BF52:BG52)</f>
        <v>0</v>
      </c>
      <c r="BH53" s="47"/>
      <c r="BI53" s="53">
        <f>SUM('[1]ПОНТОННЫЙ Янв.'!BH52:BI52,'[2]ПОНТОННЫЙ Февр.'!BH52:BI52,'[3]ПОНТОННЫЙ Март'!BH52:BI52,'[4]ПОНТОННЫЙ  Апр.'!BH52:BI52,'[5]ПОНТОННЫЙ Май'!BH52:BI52,'[6]ПОНТОННЫЙ Июнь'!BH52:BI52,'[7]ПОНТОННЫЙ  Июль'!BH52:BI52,'[8]ПОНТОННЫЙ  Авг.'!BH52:BI52,'[9]ПОНТОННЫЙ  Сент.'!BH52:BI52,'[10]ПОНТОННЫЙ  Окт.'!BH52:BI52,'[11]ПОНТОННЫЙ  Нояб.'!BH52:BI52,'[12]ПОНТОННЫЙ  Дек.'!BH52:BI52)</f>
        <v>0</v>
      </c>
      <c r="BJ53" s="47"/>
      <c r="BK53" s="53">
        <f>SUM('[1]ПОНТОННЫЙ Янв.'!BJ52:BK52,'[2]ПОНТОННЫЙ Февр.'!BJ52:BK52,'[3]ПОНТОННЫЙ Март'!BJ52:BK52,'[4]ПОНТОННЫЙ  Апр.'!BJ52:BK52,'[5]ПОНТОННЫЙ Май'!BJ52:BK52,'[6]ПОНТОННЫЙ Июнь'!BJ52:BK52,'[7]ПОНТОННЫЙ  Июль'!BJ52:BK52,'[8]ПОНТОННЫЙ  Авг.'!BJ52:BK52,'[9]ПОНТОННЫЙ  Сент.'!BJ52:BK52,'[10]ПОНТОННЫЙ  Окт.'!BJ52:BK52,'[11]ПОНТОННЫЙ  Нояб.'!BJ52:BK52,'[12]ПОНТОННЫЙ  Дек.'!BJ52:BK52)</f>
        <v>0</v>
      </c>
      <c r="BL53" s="47"/>
      <c r="BM53" s="53">
        <f>SUM('[1]ПОНТОННЫЙ Янв.'!BL52:BM52,'[2]ПОНТОННЫЙ Февр.'!BL52:BM52,'[3]ПОНТОННЫЙ Март'!BL52:BM52,'[4]ПОНТОННЫЙ  Апр.'!BL52:BM52,'[5]ПОНТОННЫЙ Май'!BL52:BM52,'[6]ПОНТОННЫЙ Июнь'!BL52:BM52,'[7]ПОНТОННЫЙ  Июль'!BL52:BM52,'[8]ПОНТОННЫЙ  Авг.'!BL52:BM52,'[9]ПОНТОННЫЙ  Сент.'!BL52:BM52,'[10]ПОНТОННЫЙ  Окт.'!BL52:BM52,'[11]ПОНТОННЫЙ  Нояб.'!BL52:BM52,'[12]ПОНТОННЫЙ  Дек.'!BL52:BM52)</f>
        <v>0</v>
      </c>
      <c r="BN53" s="47"/>
      <c r="BO53" s="53">
        <f>SUM('[1]ПОНТОННЫЙ Янв.'!BN52:BO52,'[2]ПОНТОННЫЙ Февр.'!BN52:BO52,'[3]ПОНТОННЫЙ Март'!BN52:BO52,'[4]ПОНТОННЫЙ  Апр.'!BN52:BO52,'[5]ПОНТОННЫЙ Май'!BN52:BO52,'[6]ПОНТОННЫЙ Июнь'!BN52:BO52,'[7]ПОНТОННЫЙ  Июль'!BN52:BO52,'[8]ПОНТОННЫЙ  Авг.'!BN52:BO52,'[9]ПОНТОННЫЙ  Сент.'!BN52:BO52,'[10]ПОНТОННЫЙ  Окт.'!BN52:BO52,'[11]ПОНТОННЫЙ  Нояб.'!BN52:BO52,'[12]ПОНТОННЫЙ  Дек.'!BN52:BO52)</f>
        <v>0</v>
      </c>
      <c r="BP53" s="47"/>
      <c r="BQ53" s="53">
        <f>SUM('[1]ПОНТОННЫЙ Янв.'!BP52:BQ52,'[2]ПОНТОННЫЙ Февр.'!BP52:BQ52,'[3]ПОНТОННЫЙ Март'!BP52:BQ52,'[4]ПОНТОННЫЙ  Апр.'!BP52:BQ52,'[5]ПОНТОННЫЙ Май'!BP52:BQ52,'[6]ПОНТОННЫЙ Июнь'!BP52:BQ52,'[7]ПОНТОННЫЙ  Июль'!BP52:BQ52,'[8]ПОНТОННЫЙ  Авг.'!BP52:BQ52,'[9]ПОНТОННЫЙ  Сент.'!BP52:BQ52,'[10]ПОНТОННЫЙ  Окт.'!BP52:BQ52,'[11]ПОНТОННЫЙ  Нояб.'!BP52:BQ52,'[12]ПОНТОННЫЙ  Дек.'!BP52:BQ52)</f>
        <v>0</v>
      </c>
      <c r="BR53" s="47"/>
      <c r="BS53" s="53">
        <f>SUM('[1]ПОНТОННЫЙ Янв.'!BR52:BS52,'[2]ПОНТОННЫЙ Февр.'!BR52:BS52,'[3]ПОНТОННЫЙ Март'!BR52:BS52,'[4]ПОНТОННЫЙ  Апр.'!BR52:BS52,'[5]ПОНТОННЫЙ Май'!BR52:BS52,'[6]ПОНТОННЫЙ Июнь'!BR52:BS52,'[7]ПОНТОННЫЙ  Июль'!BR52:BS52,'[8]ПОНТОННЫЙ  Авг.'!BR52:BS52,'[9]ПОНТОННЫЙ  Сент.'!BR52:BS52,'[10]ПОНТОННЫЙ  Окт.'!BR52:BS52,'[11]ПОНТОННЫЙ  Нояб.'!BR52:BS52,'[12]ПОНТОННЫЙ  Дек.'!BR52:BS52)</f>
        <v>0</v>
      </c>
      <c r="BT53" s="47"/>
      <c r="BU53" s="53">
        <f>SUM('[1]ПОНТОННЫЙ Янв.'!BT52:BU52,'[2]ПОНТОННЫЙ Февр.'!BT52:BU52,'[3]ПОНТОННЫЙ Март'!BT52:BU52,'[4]ПОНТОННЫЙ  Апр.'!BT52:BU52,'[5]ПОНТОННЫЙ Май'!BT52:BU52,'[6]ПОНТОННЫЙ Июнь'!BT52:BU52,'[7]ПОНТОННЫЙ  Июль'!BT52:BU52,'[8]ПОНТОННЫЙ  Авг.'!BT52:BU52,'[9]ПОНТОННЫЙ  Сент.'!BT52:BU52,'[10]ПОНТОННЫЙ  Окт.'!BT52:BU52,'[11]ПОНТОННЫЙ  Нояб.'!BT52:BU52,'[12]ПОНТОННЫЙ  Дек.'!BT52:BU52)</f>
        <v>0</v>
      </c>
      <c r="BV53" s="47"/>
      <c r="BW53" s="53">
        <f>SUM('[1]ПОНТОННЫЙ Янв.'!BV52:BW52,'[2]ПОНТОННЫЙ Февр.'!BV52:BW52,'[3]ПОНТОННЫЙ Март'!BV52:BW52,'[4]ПОНТОННЫЙ  Апр.'!BV52:BW52,'[5]ПОНТОННЫЙ Май'!BV52:BW52,'[6]ПОНТОННЫЙ Июнь'!BV52:BW52,'[7]ПОНТОННЫЙ  Июль'!BV52:BW52,'[8]ПОНТОННЫЙ  Авг.'!BV52:BW52,'[9]ПОНТОННЫЙ  Сент.'!BV52:BW52,'[10]ПОНТОННЫЙ  Окт.'!BV52:BW52,'[11]ПОНТОННЫЙ  Нояб.'!BV52:BW52,'[12]ПОНТОННЫЙ  Дек.'!BV52:BW52)</f>
        <v>0</v>
      </c>
      <c r="BX53" s="47"/>
      <c r="BY53" s="53">
        <f>SUM('[1]ПОНТОННЫЙ Янв.'!BX52:BY52,'[2]ПОНТОННЫЙ Февр.'!BX52:BY52,'[3]ПОНТОННЫЙ Март'!BX52:BY52,'[4]ПОНТОННЫЙ  Апр.'!BX52:BY52,'[5]ПОНТОННЫЙ Май'!BX52:BY52,'[6]ПОНТОННЫЙ Июнь'!BX52:BY52,'[7]ПОНТОННЫЙ  Июль'!BX52:BY52,'[8]ПОНТОННЫЙ  Авг.'!BX52:BY52,'[9]ПОНТОННЫЙ  Сент.'!BX52:BY52,'[10]ПОНТОННЫЙ  Окт.'!BX52:BY52,'[11]ПОНТОННЫЙ  Нояб.'!BX52:BY52,'[12]ПОНТОННЫЙ  Дек.'!BX52:BY52)</f>
        <v>0</v>
      </c>
      <c r="BZ53" s="47"/>
      <c r="CA53" s="53">
        <f>SUM('[1]ПОНТОННЫЙ Янв.'!BZ52:CA52,'[2]ПОНТОННЫЙ Февр.'!BZ52:CA52,'[3]ПОНТОННЫЙ Март'!BZ52:CA52,'[4]ПОНТОННЫЙ  Апр.'!BZ52:CA52,'[5]ПОНТОННЫЙ Май'!BZ52:CA52,'[6]ПОНТОННЫЙ Июнь'!BZ52:CA52,'[7]ПОНТОННЫЙ  Июль'!BZ52:CA52,'[8]ПОНТОННЫЙ  Авг.'!BZ52:CA52,'[9]ПОНТОННЫЙ  Сент.'!BZ52:CA52,'[10]ПОНТОННЫЙ  Окт.'!BZ52:CA52,'[11]ПОНТОННЫЙ  Нояб.'!BZ52:CA52,'[12]ПОНТОННЫЙ  Дек.'!BZ52:CA52)</f>
        <v>0</v>
      </c>
      <c r="CB53" s="47"/>
      <c r="CC53" s="53">
        <f>SUM('[1]ПОНТОННЫЙ Янв.'!CB52:CC52,'[2]ПОНТОННЫЙ Февр.'!CB52:CC52,'[3]ПОНТОННЫЙ Март'!CB52:CC52,'[4]ПОНТОННЫЙ  Апр.'!CB52:CC52,'[5]ПОНТОННЫЙ Май'!CB52:CC52,'[6]ПОНТОННЫЙ Июнь'!CB52:CC52,'[7]ПОНТОННЫЙ  Июль'!CB52:CC52,'[8]ПОНТОННЫЙ  Авг.'!CB52:CC52,'[9]ПОНТОННЫЙ  Сент.'!CB52:CC52,'[10]ПОНТОННЫЙ  Окт.'!CB52:CC52,'[11]ПОНТОННЫЙ  Нояб.'!CB52:CC52,'[12]ПОНТОННЫЙ  Дек.'!CB52:CC52)</f>
        <v>0</v>
      </c>
      <c r="CD53" s="47"/>
      <c r="CE53" s="53">
        <f>SUM('[1]ПОНТОННЫЙ Янв.'!CD52:CE52,'[2]ПОНТОННЫЙ Февр.'!CD52:CE52,'[3]ПОНТОННЫЙ Март'!CD52:CE52,'[4]ПОНТОННЫЙ  Апр.'!CD52:CE52,'[5]ПОНТОННЫЙ Май'!CD52:CE52,'[6]ПОНТОННЫЙ Июнь'!CD52:CE52,'[7]ПОНТОННЫЙ  Июль'!CD52:CE52,'[8]ПОНТОННЫЙ  Авг.'!CD52:CE52,'[9]ПОНТОННЫЙ  Сент.'!CD52:CE52,'[10]ПОНТОННЫЙ  Окт.'!CD52:CE52,'[11]ПОНТОННЫЙ  Нояб.'!CD52:CE52,'[12]ПОНТОННЫЙ  Дек.'!CD52:CE52)</f>
        <v>0</v>
      </c>
      <c r="CF53" s="47"/>
      <c r="CG53" s="53">
        <f>SUM('[1]ПОНТОННЫЙ Янв.'!CF52:CG52,'[2]ПОНТОННЫЙ Февр.'!CF52:CG52,'[3]ПОНТОННЫЙ Март'!CF52:CG52,'[4]ПОНТОННЫЙ  Апр.'!CF52:CG52,'[5]ПОНТОННЫЙ Май'!CF52:CG52,'[6]ПОНТОННЫЙ Июнь'!CF52:CG52,'[7]ПОНТОННЫЙ  Июль'!CF52:CG52,'[8]ПОНТОННЫЙ  Авг.'!CF52:CG52,'[9]ПОНТОННЫЙ  Сент.'!CF52:CG52,'[10]ПОНТОННЫЙ  Окт.'!CF52:CG52,'[11]ПОНТОННЫЙ  Нояб.'!CF52:CG52,'[12]ПОНТОННЫЙ  Дек.'!CF52:CG52)</f>
        <v>0</v>
      </c>
      <c r="CH53" s="47"/>
      <c r="CI53" s="53">
        <f>SUM('[1]ПОНТОННЫЙ Янв.'!CH52:CI52,'[2]ПОНТОННЫЙ Февр.'!CH52:CI52,'[3]ПОНТОННЫЙ Март'!CH52:CI52,'[4]ПОНТОННЫЙ  Апр.'!CH52:CI52,'[5]ПОНТОННЫЙ Май'!CH52:CI52,'[6]ПОНТОННЫЙ Июнь'!CH52:CI52,'[7]ПОНТОННЫЙ  Июль'!CH52:CI52,'[8]ПОНТОННЫЙ  Авг.'!CH52:CI52,'[9]ПОНТОННЫЙ  Сент.'!CH52:CI52,'[10]ПОНТОННЫЙ  Окт.'!CH52:CI52,'[11]ПОНТОННЫЙ  Нояб.'!CH52:CI52,'[12]ПОНТОННЫЙ  Дек.'!CH52:CI52)</f>
        <v>0</v>
      </c>
      <c r="CJ53" s="47"/>
      <c r="CK53" s="53">
        <f>SUM('[1]ПОНТОННЫЙ Янв.'!CJ52:CK52,'[2]ПОНТОННЫЙ Февр.'!CJ52:CK52,'[3]ПОНТОННЫЙ Март'!CJ52:CK52,'[4]ПОНТОННЫЙ  Апр.'!CJ52:CK52,'[5]ПОНТОННЫЙ Май'!CJ52:CK52,'[6]ПОНТОННЫЙ Июнь'!CJ52:CK52,'[7]ПОНТОННЫЙ  Июль'!CJ52:CK52,'[8]ПОНТОННЫЙ  Авг.'!CJ52:CK52,'[9]ПОНТОННЫЙ  Сент.'!CJ52:CK52,'[10]ПОНТОННЫЙ  Окт.'!CJ52:CK52,'[11]ПОНТОННЫЙ  Нояб.'!CJ52:CK52,'[12]ПОНТОННЫЙ  Дек.'!CJ52:CK52)</f>
        <v>2.4740000000000002</v>
      </c>
      <c r="CL53" s="47"/>
      <c r="CM53" s="53">
        <f>SUM('[1]ПОНТОННЫЙ Янв.'!CL52:CM52,'[2]ПОНТОННЫЙ Февр.'!CL52:CM52,'[3]ПОНТОННЫЙ Март'!CL52:CM52,'[4]ПОНТОННЫЙ  Апр.'!CL52:CM52,'[5]ПОНТОННЫЙ Май'!CL52:CM52,'[6]ПОНТОННЫЙ Июнь'!CL52:CM52,'[7]ПОНТОННЫЙ  Июль'!CL52:CM52,'[8]ПОНТОННЫЙ  Авг.'!CL52:CM52,'[9]ПОНТОННЫЙ  Сент.'!CL52:CM52,'[10]ПОНТОННЫЙ  Окт.'!CL52:CM52,'[11]ПОНТОННЫЙ  Нояб.'!CL52:CM52,'[12]ПОНТОННЫЙ  Дек.'!CL52:CM52)</f>
        <v>0</v>
      </c>
      <c r="CN53" s="47"/>
      <c r="CO53" s="53">
        <f>SUM('[1]ПОНТОННЫЙ Янв.'!CN52:CO52,'[2]ПОНТОННЫЙ Февр.'!CN52:CO52,'[3]ПОНТОННЫЙ Март'!CN52:CO52,'[4]ПОНТОННЫЙ  Апр.'!CN52:CO52,'[5]ПОНТОННЫЙ Май'!CN52:CO52,'[6]ПОНТОННЫЙ Июнь'!CN52:CO52,'[7]ПОНТОННЫЙ  Июль'!CN52:CO52,'[8]ПОНТОННЫЙ  Авг.'!CN52:CO52,'[9]ПОНТОННЫЙ  Сент.'!CN52:CO52,'[10]ПОНТОННЫЙ  Окт.'!CN52:CO52,'[11]ПОНТОННЫЙ  Нояб.'!CN52:CO52,'[12]ПОНТОННЫЙ  Дек.'!CN52:CO52)</f>
        <v>0</v>
      </c>
      <c r="CQ53" s="93"/>
    </row>
    <row r="54" spans="1:95" ht="15.95" customHeight="1" x14ac:dyDescent="0.25">
      <c r="A54" s="198">
        <v>24</v>
      </c>
      <c r="B54" s="233" t="s">
        <v>38</v>
      </c>
      <c r="C54" s="25" t="s">
        <v>58</v>
      </c>
      <c r="D54" s="47"/>
      <c r="E54" s="53">
        <f>SUM('[1]ПОНТОННЫЙ Янв.'!D53:E53,'[2]ПОНТОННЫЙ Февр.'!D53:E53,'[3]ПОНТОННЫЙ Март'!D53:E53,'[4]ПОНТОННЫЙ  Апр.'!D53:E53,'[5]ПОНТОННЫЙ Май'!D53:E53,'[6]ПОНТОННЫЙ Июнь'!D53:E53,'[7]ПОНТОННЫЙ  Июль'!D53:E53,'[8]ПОНТОННЫЙ  Авг.'!D53:E53,'[9]ПОНТОННЫЙ  Сент.'!D53:E53,'[10]ПОНТОННЫЙ  Окт.'!D53:E53,'[11]ПОНТОННЫЙ  Нояб.'!D53:E53,'[12]ПОНТОННЫЙ  Дек.'!D53:E53)</f>
        <v>0</v>
      </c>
      <c r="F54" s="47"/>
      <c r="G54" s="53">
        <f>SUM('[1]ПОНТОННЫЙ Янв.'!F53:G53,'[2]ПОНТОННЫЙ Февр.'!F53:G53,'[3]ПОНТОННЫЙ Март'!F53:G53,'[4]ПОНТОННЫЙ  Апр.'!F53:G53,'[5]ПОНТОННЫЙ Май'!F53:G53,'[6]ПОНТОННЫЙ Июнь'!F53:G53,'[7]ПОНТОННЫЙ  Июль'!F53:G53,'[8]ПОНТОННЫЙ  Авг.'!F53:G53,'[9]ПОНТОННЫЙ  Сент.'!F53:G53,'[10]ПОНТОННЫЙ  Окт.'!F53:G53,'[11]ПОНТОННЫЙ  Нояб.'!F53:G53,'[12]ПОНТОННЫЙ  Дек.'!F53:G53)</f>
        <v>0</v>
      </c>
      <c r="H54" s="47"/>
      <c r="I54" s="53">
        <f>SUM('[1]ПОНТОННЫЙ Янв.'!H53:I53,'[2]ПОНТОННЫЙ Февр.'!H53:I53,'[3]ПОНТОННЫЙ Март'!H53:I53,'[4]ПОНТОННЫЙ  Апр.'!H53:I53,'[5]ПОНТОННЫЙ Май'!H53:I53,'[6]ПОНТОННЫЙ Июнь'!H53:I53,'[7]ПОНТОННЫЙ  Июль'!H53:I53,'[8]ПОНТОННЫЙ  Авг.'!H53:I53,'[9]ПОНТОННЫЙ  Сент.'!H53:I53,'[10]ПОНТОННЫЙ  Окт.'!H53:I53,'[11]ПОНТОННЫЙ  Нояб.'!H53:I53,'[12]ПОНТОННЫЙ  Дек.'!H53:I53)</f>
        <v>0</v>
      </c>
      <c r="J54" s="47"/>
      <c r="K54" s="53">
        <f>SUM('[1]ПОНТОННЫЙ Янв.'!J53:K53,'[2]ПОНТОННЫЙ Февр.'!J53:K53,'[3]ПОНТОННЫЙ Март'!J53:K53,'[4]ПОНТОННЫЙ  Апр.'!J53:K53,'[5]ПОНТОННЫЙ Май'!J53:K53,'[6]ПОНТОННЫЙ Июнь'!J53:K53,'[7]ПОНТОННЫЙ  Июль'!J53:K53,'[8]ПОНТОННЫЙ  Авг.'!J53:K53,'[9]ПОНТОННЫЙ  Сент.'!J53:K53,'[10]ПОНТОННЫЙ  Окт.'!J53:K53,'[11]ПОНТОННЫЙ  Нояб.'!J53:K53,'[12]ПОНТОННЫЙ  Дек.'!J53:K53)</f>
        <v>0</v>
      </c>
      <c r="L54" s="47"/>
      <c r="M54" s="53">
        <f>SUM('[1]ПОНТОННЫЙ Янв.'!L53:M53,'[2]ПОНТОННЫЙ Февр.'!L53:M53,'[3]ПОНТОННЫЙ Март'!L53:M53,'[4]ПОНТОННЫЙ  Апр.'!L53:M53,'[5]ПОНТОННЫЙ Май'!L53:M53,'[6]ПОНТОННЫЙ Июнь'!L53:M53,'[7]ПОНТОННЫЙ  Июль'!L53:M53,'[8]ПОНТОННЫЙ  Авг.'!L53:M53,'[9]ПОНТОННЫЙ  Сент.'!L53:M53,'[10]ПОНТОННЫЙ  Окт.'!L53:M53,'[11]ПОНТОННЫЙ  Нояб.'!L53:M53,'[12]ПОНТОННЫЙ  Дек.'!L53:M53)</f>
        <v>0</v>
      </c>
      <c r="N54" s="47"/>
      <c r="O54" s="53">
        <f>SUM('[1]ПОНТОННЫЙ Янв.'!N53:O53,'[2]ПОНТОННЫЙ Февр.'!N53:O53,'[3]ПОНТОННЫЙ Март'!N53:O53,'[4]ПОНТОННЫЙ  Апр.'!N53:O53,'[5]ПОНТОННЫЙ Май'!N53:O53,'[6]ПОНТОННЫЙ Июнь'!N53:O53,'[7]ПОНТОННЫЙ  Июль'!N53:O53,'[8]ПОНТОННЫЙ  Авг.'!N53:O53,'[9]ПОНТОННЫЙ  Сент.'!N53:O53,'[10]ПОНТОННЫЙ  Окт.'!N53:O53,'[11]ПОНТОННЫЙ  Нояб.'!N53:O53,'[12]ПОНТОННЫЙ  Дек.'!N53:O53)</f>
        <v>0</v>
      </c>
      <c r="P54" s="47"/>
      <c r="Q54" s="53">
        <f>SUM('[1]ПОНТОННЫЙ Янв.'!P53:Q53,'[2]ПОНТОННЫЙ Февр.'!P53:Q53,'[3]ПОНТОННЫЙ Март'!P53:Q53,'[4]ПОНТОННЫЙ  Апр.'!P53:Q53,'[5]ПОНТОННЫЙ Май'!P53:Q53,'[6]ПОНТОННЫЙ Июнь'!P53:Q53,'[7]ПОНТОННЫЙ  Июль'!P53:Q53,'[8]ПОНТОННЫЙ  Авг.'!P53:Q53,'[9]ПОНТОННЫЙ  Сент.'!P53:Q53,'[10]ПОНТОННЫЙ  Окт.'!P53:Q53,'[11]ПОНТОННЫЙ  Нояб.'!P53:Q53,'[12]ПОНТОННЫЙ  Дек.'!P53:Q53)</f>
        <v>0</v>
      </c>
      <c r="R54" s="47"/>
      <c r="S54" s="53">
        <f>SUM('[1]ПОНТОННЫЙ Янв.'!R53:S53,'[2]ПОНТОННЫЙ Февр.'!R53:S53,'[3]ПОНТОННЫЙ Март'!R53:S53,'[4]ПОНТОННЫЙ  Апр.'!R53:S53,'[5]ПОНТОННЫЙ Май'!R53:S53,'[6]ПОНТОННЫЙ Июнь'!R53:S53,'[7]ПОНТОННЫЙ  Июль'!R53:S53,'[8]ПОНТОННЫЙ  Авг.'!R53:S53,'[9]ПОНТОННЫЙ  Сент.'!R53:S53,'[10]ПОНТОННЫЙ  Окт.'!R53:S53,'[11]ПОНТОННЫЙ  Нояб.'!R53:S53,'[12]ПОНТОННЫЙ  Дек.'!R53:S53)</f>
        <v>0</v>
      </c>
      <c r="T54" s="47"/>
      <c r="U54" s="53">
        <f>SUM('[1]ПОНТОННЫЙ Янв.'!T53:U53,'[2]ПОНТОННЫЙ Февр.'!T53:U53,'[3]ПОНТОННЫЙ Март'!T53:U53,'[4]ПОНТОННЫЙ  Апр.'!T53:U53,'[5]ПОНТОННЫЙ Май'!T53:U53,'[6]ПОНТОННЫЙ Июнь'!T53:U53,'[7]ПОНТОННЫЙ  Июль'!T53:U53,'[8]ПОНТОННЫЙ  Авг.'!T53:U53,'[9]ПОНТОННЫЙ  Сент.'!T53:U53,'[10]ПОНТОННЫЙ  Окт.'!T53:U53,'[11]ПОНТОННЫЙ  Нояб.'!T53:U53,'[12]ПОНТОННЫЙ  Дек.'!T53:U53)</f>
        <v>0</v>
      </c>
      <c r="V54" s="47"/>
      <c r="W54" s="53">
        <f>SUM('[1]ПОНТОННЫЙ Янв.'!V53:W53,'[2]ПОНТОННЫЙ Февр.'!V53:W53,'[3]ПОНТОННЫЙ Март'!V53:W53,'[4]ПОНТОННЫЙ  Апр.'!V53:W53,'[5]ПОНТОННЫЙ Май'!V53:W53,'[6]ПОНТОННЫЙ Июнь'!V53:W53,'[7]ПОНТОННЫЙ  Июль'!V53:W53,'[8]ПОНТОННЫЙ  Авг.'!V53:W53,'[9]ПОНТОННЫЙ  Сент.'!V53:W53,'[10]ПОНТОННЫЙ  Окт.'!V53:W53,'[11]ПОНТОННЫЙ  Нояб.'!V53:W53,'[12]ПОНТОННЫЙ  Дек.'!V53:W53)</f>
        <v>0</v>
      </c>
      <c r="X54" s="47"/>
      <c r="Y54" s="53">
        <f>SUM('[1]ПОНТОННЫЙ Янв.'!X53:Y53,'[2]ПОНТОННЫЙ Февр.'!X53:Y53,'[3]ПОНТОННЫЙ Март'!X53:Y53,'[4]ПОНТОННЫЙ  Апр.'!X53:Y53,'[5]ПОНТОННЫЙ Май'!X53:Y53,'[6]ПОНТОННЫЙ Июнь'!X53:Y53,'[7]ПОНТОННЫЙ  Июль'!X53:Y53,'[8]ПОНТОННЫЙ  Авг.'!X53:Y53,'[9]ПОНТОННЫЙ  Сент.'!X53:Y53,'[10]ПОНТОННЫЙ  Окт.'!X53:Y53,'[11]ПОНТОННЫЙ  Нояб.'!X53:Y53,'[12]ПОНТОННЫЙ  Дек.'!X53:Y53)</f>
        <v>0</v>
      </c>
      <c r="Z54" s="47"/>
      <c r="AA54" s="53">
        <f>SUM('[1]ПОНТОННЫЙ Янв.'!Z53:AA53,'[2]ПОНТОННЫЙ Февр.'!Z53:AA53,'[3]ПОНТОННЫЙ Март'!Z53:AA53,'[4]ПОНТОННЫЙ  Апр.'!Z53:AA53,'[5]ПОНТОННЫЙ Май'!Z53:AA53,'[6]ПОНТОННЫЙ Июнь'!Z53:AA53,'[7]ПОНТОННЫЙ  Июль'!Z53:AA53,'[8]ПОНТОННЫЙ  Авг.'!Z53:AA53,'[9]ПОНТОННЫЙ  Сент.'!Z53:AA53,'[10]ПОНТОННЫЙ  Окт.'!Z53:AA53,'[11]ПОНТОННЫЙ  Нояб.'!Z53:AA53,'[12]ПОНТОННЫЙ  Дек.'!Z53:AA53)</f>
        <v>0</v>
      </c>
      <c r="AB54" s="47"/>
      <c r="AC54" s="53">
        <f>SUM('[1]ПОНТОННЫЙ Янв.'!AB53:AC53,'[2]ПОНТОННЫЙ Февр.'!AB53:AC53,'[3]ПОНТОННЫЙ Март'!AB53:AC53,'[4]ПОНТОННЫЙ  Апр.'!AB53:AC53,'[5]ПОНТОННЫЙ Май'!AB53:AC53,'[6]ПОНТОННЫЙ Июнь'!AB53:AC53,'[7]ПОНТОННЫЙ  Июль'!AB53:AC53,'[8]ПОНТОННЫЙ  Авг.'!AB53:AC53,'[9]ПОНТОННЫЙ  Сент.'!AB53:AC53,'[10]ПОНТОННЫЙ  Окт.'!AB53:AC53,'[11]ПОНТОННЫЙ  Нояб.'!AB53:AC53,'[12]ПОНТОННЫЙ  Дек.'!AB53:AC53)</f>
        <v>0</v>
      </c>
      <c r="AD54" s="47"/>
      <c r="AE54" s="53">
        <f>SUM('[1]ПОНТОННЫЙ Янв.'!AD53:AE53,'[2]ПОНТОННЫЙ Февр.'!AD53:AE53,'[3]ПОНТОННЫЙ Март'!AD53:AE53,'[4]ПОНТОННЫЙ  Апр.'!AD53:AE53,'[5]ПОНТОННЫЙ Май'!AD53:AE53,'[6]ПОНТОННЫЙ Июнь'!AD53:AE53,'[7]ПОНТОННЫЙ  Июль'!AD53:AE53,'[8]ПОНТОННЫЙ  Авг.'!AD53:AE53,'[9]ПОНТОННЫЙ  Сент.'!AD53:AE53,'[10]ПОНТОННЫЙ  Окт.'!AD53:AE53,'[11]ПОНТОННЫЙ  Нояб.'!AD53:AE53,'[12]ПОНТОННЫЙ  Дек.'!AD53:AE53)</f>
        <v>0</v>
      </c>
      <c r="AF54" s="47"/>
      <c r="AG54" s="53">
        <f>SUM('[1]ПОНТОННЫЙ Янв.'!AF53:AG53,'[2]ПОНТОННЫЙ Февр.'!AF53:AG53,'[3]ПОНТОННЫЙ Март'!AF53:AG53,'[4]ПОНТОННЫЙ  Апр.'!AF53:AG53,'[5]ПОНТОННЫЙ Май'!AF53:AG53,'[6]ПОНТОННЫЙ Июнь'!AF53:AG53,'[7]ПОНТОННЫЙ  Июль'!AF53:AG53,'[8]ПОНТОННЫЙ  Авг.'!AF53:AG53,'[9]ПОНТОННЫЙ  Сент.'!AF53:AG53,'[10]ПОНТОННЫЙ  Окт.'!AF53:AG53,'[11]ПОНТОННЫЙ  Нояб.'!AF53:AG53,'[12]ПОНТОННЫЙ  Дек.'!AF53:AG53)</f>
        <v>0</v>
      </c>
      <c r="AH54" s="47"/>
      <c r="AI54" s="53">
        <f>SUM('[1]ПОНТОННЫЙ Янв.'!AH53:AI53,'[2]ПОНТОННЫЙ Февр.'!AH53:AI53,'[3]ПОНТОННЫЙ Март'!AH53:AI53,'[4]ПОНТОННЫЙ  Апр.'!AH53:AI53,'[5]ПОНТОННЫЙ Май'!AH53:AI53,'[6]ПОНТОННЫЙ Июнь'!AH53:AI53,'[7]ПОНТОННЫЙ  Июль'!AH53:AI53,'[8]ПОНТОННЫЙ  Авг.'!AH53:AI53,'[9]ПОНТОННЫЙ  Сент.'!AH53:AI53,'[10]ПОНТОННЫЙ  Окт.'!AH53:AI53,'[11]ПОНТОННЫЙ  Нояб.'!AH53:AI53,'[12]ПОНТОННЫЙ  Дек.'!AH53:AI53)</f>
        <v>0</v>
      </c>
      <c r="AJ54" s="47"/>
      <c r="AK54" s="53">
        <f>SUM('[1]ПОНТОННЫЙ Янв.'!AJ53:AK53,'[2]ПОНТОННЫЙ Февр.'!AJ53:AK53,'[3]ПОНТОННЫЙ Март'!AJ53:AK53,'[4]ПОНТОННЫЙ  Апр.'!AJ53:AK53,'[5]ПОНТОННЫЙ Май'!AJ53:AK53,'[6]ПОНТОННЫЙ Июнь'!AJ53:AK53,'[7]ПОНТОННЫЙ  Июль'!AJ53:AK53,'[8]ПОНТОННЫЙ  Авг.'!AJ53:AK53,'[9]ПОНТОННЫЙ  Сент.'!AJ53:AK53,'[10]ПОНТОННЫЙ  Окт.'!AJ53:AK53,'[11]ПОНТОННЫЙ  Нояб.'!AJ53:AK53,'[12]ПОНТОННЫЙ  Дек.'!AJ53:AK53)</f>
        <v>0</v>
      </c>
      <c r="AL54" s="47"/>
      <c r="AM54" s="53">
        <f>SUM('[1]ПОНТОННЫЙ Янв.'!AL53:AM53,'[2]ПОНТОННЫЙ Февр.'!AL53:AM53,'[3]ПОНТОННЫЙ Март'!AL53:AM53,'[4]ПОНТОННЫЙ  Апр.'!AL53:AM53,'[5]ПОНТОННЫЙ Май'!AL53:AM53,'[6]ПОНТОННЫЙ Июнь'!AL53:AM53,'[7]ПОНТОННЫЙ  Июль'!AL53:AM53,'[8]ПОНТОННЫЙ  Авг.'!AL53:AM53,'[9]ПОНТОННЫЙ  Сент.'!AL53:AM53,'[10]ПОНТОННЫЙ  Окт.'!AL53:AM53,'[11]ПОНТОННЫЙ  Нояб.'!AL53:AM53,'[12]ПОНТОННЫЙ  Дек.'!AL53:AM53)</f>
        <v>0</v>
      </c>
      <c r="AN54" s="47"/>
      <c r="AO54" s="53">
        <f>SUM('[1]ПОНТОННЫЙ Янв.'!AN53:AO53,'[2]ПОНТОННЫЙ Февр.'!AN53:AO53,'[3]ПОНТОННЫЙ Март'!AN53:AO53,'[4]ПОНТОННЫЙ  Апр.'!AN53:AO53,'[5]ПОНТОННЫЙ Май'!AN53:AO53,'[6]ПОНТОННЫЙ Июнь'!AN53:AO53,'[7]ПОНТОННЫЙ  Июль'!AN53:AO53,'[8]ПОНТОННЫЙ  Авг.'!AN53:AO53,'[9]ПОНТОННЫЙ  Сент.'!AN53:AO53,'[10]ПОНТОННЫЙ  Окт.'!AN53:AO53,'[11]ПОНТОННЫЙ  Нояб.'!AN53:AO53,'[12]ПОНТОННЫЙ  Дек.'!AN53:AO53)</f>
        <v>0</v>
      </c>
      <c r="AP54" s="47"/>
      <c r="AQ54" s="53">
        <f>SUM('[1]ПОНТОННЫЙ Янв.'!AP53:AQ53,'[2]ПОНТОННЫЙ Февр.'!AP53:AQ53,'[3]ПОНТОННЫЙ Март'!AP53:AQ53,'[4]ПОНТОННЫЙ  Апр.'!AP53:AQ53,'[5]ПОНТОННЫЙ Май'!AP53:AQ53,'[6]ПОНТОННЫЙ Июнь'!AP53:AQ53,'[7]ПОНТОННЫЙ  Июль'!AP53:AQ53,'[8]ПОНТОННЫЙ  Авг.'!AP53:AQ53,'[9]ПОНТОННЫЙ  Сент.'!AP53:AQ53,'[10]ПОНТОННЫЙ  Окт.'!AP53:AQ53,'[11]ПОНТОННЫЙ  Нояб.'!AP53:AQ53,'[12]ПОНТОННЫЙ  Дек.'!AP53:AQ53)</f>
        <v>0</v>
      </c>
      <c r="AR54" s="47"/>
      <c r="AS54" s="53">
        <f>SUM('[1]ПОНТОННЫЙ Янв.'!AR53:AS53,'[2]ПОНТОННЫЙ Февр.'!AR53:AS53,'[3]ПОНТОННЫЙ Март'!AR53:AS53,'[4]ПОНТОННЫЙ  Апр.'!AR53:AS53,'[5]ПОНТОННЫЙ Май'!AR53:AS53,'[6]ПОНТОННЫЙ Июнь'!AR53:AS53,'[7]ПОНТОННЫЙ  Июль'!AR53:AS53,'[8]ПОНТОННЫЙ  Авг.'!AR53:AS53,'[9]ПОНТОННЫЙ  Сент.'!AR53:AS53,'[10]ПОНТОННЫЙ  Окт.'!AR53:AS53,'[11]ПОНТОННЫЙ  Нояб.'!AR53:AS53,'[12]ПОНТОННЫЙ  Дек.'!AR53:AS53)</f>
        <v>0</v>
      </c>
      <c r="AT54" s="47"/>
      <c r="AU54" s="53">
        <f>SUM('[1]ПОНТОННЫЙ Янв.'!AT53:AU53,'[2]ПОНТОННЫЙ Февр.'!AT53:AU53,'[3]ПОНТОННЫЙ Март'!AT53:AU53,'[4]ПОНТОННЫЙ  Апр.'!AT53:AU53,'[5]ПОНТОННЫЙ Май'!AT53:AU53,'[6]ПОНТОННЫЙ Июнь'!AT53:AU53,'[7]ПОНТОННЫЙ  Июль'!AT53:AU53,'[8]ПОНТОННЫЙ  Авг.'!AT53:AU53,'[9]ПОНТОННЫЙ  Сент.'!AT53:AU53,'[10]ПОНТОННЫЙ  Окт.'!AT53:AU53,'[11]ПОНТОННЫЙ  Нояб.'!AT53:AU53,'[12]ПОНТОННЫЙ  Дек.'!AT53:AU53)</f>
        <v>0</v>
      </c>
      <c r="AV54" s="47"/>
      <c r="AW54" s="53">
        <f>SUM('[1]ПОНТОННЫЙ Янв.'!AV53:AW53,'[2]ПОНТОННЫЙ Февр.'!AV53:AW53,'[3]ПОНТОННЫЙ Март'!AV53:AW53,'[4]ПОНТОННЫЙ  Апр.'!AV53:AW53,'[5]ПОНТОННЫЙ Май'!AV53:AW53,'[6]ПОНТОННЫЙ Июнь'!AV53:AW53,'[7]ПОНТОННЫЙ  Июль'!AV53:AW53,'[8]ПОНТОННЫЙ  Авг.'!AV53:AW53,'[9]ПОНТОННЫЙ  Сент.'!AV53:AW53,'[10]ПОНТОННЫЙ  Окт.'!AV53:AW53,'[11]ПОНТОННЫЙ  Нояб.'!AV53:AW53,'[12]ПОНТОННЫЙ  Дек.'!AV53:AW53)</f>
        <v>0</v>
      </c>
      <c r="AX54" s="47"/>
      <c r="AY54" s="53">
        <f>SUM('[1]ПОНТОННЫЙ Янв.'!AX53:AY53,'[2]ПОНТОННЫЙ Февр.'!AX53:AY53,'[3]ПОНТОННЫЙ Март'!AX53:AY53,'[4]ПОНТОННЫЙ  Апр.'!AX53:AY53,'[5]ПОНТОННЫЙ Май'!AX53:AY53,'[6]ПОНТОННЫЙ Июнь'!AX53:AY53,'[7]ПОНТОННЫЙ  Июль'!AX53:AY53,'[8]ПОНТОННЫЙ  Авг.'!AX53:AY53,'[9]ПОНТОННЫЙ  Сент.'!AX53:AY53,'[10]ПОНТОННЫЙ  Окт.'!AX53:AY53,'[11]ПОНТОННЫЙ  Нояб.'!AX53:AY53,'[12]ПОНТОННЫЙ  Дек.'!AX53:AY53)</f>
        <v>0</v>
      </c>
      <c r="AZ54" s="47"/>
      <c r="BA54" s="53">
        <f>SUM('[1]ПОНТОННЫЙ Янв.'!AZ53:BA53,'[2]ПОНТОННЫЙ Февр.'!AZ53:BA53,'[3]ПОНТОННЫЙ Март'!AZ53:BA53,'[4]ПОНТОННЫЙ  Апр.'!AZ53:BA53,'[5]ПОНТОННЫЙ Май'!AZ53:BA53,'[6]ПОНТОННЫЙ Июнь'!AZ53:BA53,'[7]ПОНТОННЫЙ  Июль'!AZ53:BA53,'[8]ПОНТОННЫЙ  Авг.'!AZ53:BA53,'[9]ПОНТОННЫЙ  Сент.'!AZ53:BA53,'[10]ПОНТОННЫЙ  Окт.'!AZ53:BA53,'[11]ПОНТОННЫЙ  Нояб.'!AZ53:BA53,'[12]ПОНТОННЫЙ  Дек.'!AZ53:BA53)</f>
        <v>0</v>
      </c>
      <c r="BB54" s="47"/>
      <c r="BC54" s="53">
        <f>SUM('[1]ПОНТОННЫЙ Янв.'!BB53:BC53,'[2]ПОНТОННЫЙ Февр.'!BB53:BC53,'[3]ПОНТОННЫЙ Март'!BB53:BC53,'[4]ПОНТОННЫЙ  Апр.'!BB53:BC53,'[5]ПОНТОННЫЙ Май'!BB53:BC53,'[6]ПОНТОННЫЙ Июнь'!BB53:BC53,'[7]ПОНТОННЫЙ  Июль'!BB53:BC53,'[8]ПОНТОННЫЙ  Авг.'!BB53:BC53,'[9]ПОНТОННЫЙ  Сент.'!BB53:BC53,'[10]ПОНТОННЫЙ  Окт.'!BB53:BC53,'[11]ПОНТОННЫЙ  Нояб.'!BB53:BC53,'[12]ПОНТОННЫЙ  Дек.'!BB53:BC53)</f>
        <v>0</v>
      </c>
      <c r="BD54" s="47"/>
      <c r="BE54" s="53">
        <f>SUM('[1]ПОНТОННЫЙ Янв.'!BD53:BE53,'[2]ПОНТОННЫЙ Февр.'!BD53:BE53,'[3]ПОНТОННЫЙ Март'!BD53:BE53,'[4]ПОНТОННЫЙ  Апр.'!BD53:BE53,'[5]ПОНТОННЫЙ Май'!BD53:BE53,'[6]ПОНТОННЫЙ Июнь'!BD53:BE53,'[7]ПОНТОННЫЙ  Июль'!BD53:BE53,'[8]ПОНТОННЫЙ  Авг.'!BD53:BE53,'[9]ПОНТОННЫЙ  Сент.'!BD53:BE53,'[10]ПОНТОННЫЙ  Окт.'!BD53:BE53,'[11]ПОНТОННЫЙ  Нояб.'!BD53:BE53,'[12]ПОНТОННЫЙ  Дек.'!BD53:BE53)</f>
        <v>0</v>
      </c>
      <c r="BF54" s="47"/>
      <c r="BG54" s="53">
        <f>SUM('[1]ПОНТОННЫЙ Янв.'!BF53:BG53,'[2]ПОНТОННЫЙ Февр.'!BF53:BG53,'[3]ПОНТОННЫЙ Март'!BF53:BG53,'[4]ПОНТОННЫЙ  Апр.'!BF53:BG53,'[5]ПОНТОННЫЙ Май'!BF53:BG53,'[6]ПОНТОННЫЙ Июнь'!BF53:BG53,'[7]ПОНТОННЫЙ  Июль'!BF53:BG53,'[8]ПОНТОННЫЙ  Авг.'!BF53:BG53,'[9]ПОНТОННЫЙ  Сент.'!BF53:BG53,'[10]ПОНТОННЫЙ  Окт.'!BF53:BG53,'[11]ПОНТОННЫЙ  Нояб.'!BF53:BG53,'[12]ПОНТОННЫЙ  Дек.'!BF53:BG53)</f>
        <v>0</v>
      </c>
      <c r="BH54" s="47"/>
      <c r="BI54" s="53">
        <f>SUM('[1]ПОНТОННЫЙ Янв.'!BH53:BI53,'[2]ПОНТОННЫЙ Февр.'!BH53:BI53,'[3]ПОНТОННЫЙ Март'!BH53:BI53,'[4]ПОНТОННЫЙ  Апр.'!BH53:BI53,'[5]ПОНТОННЫЙ Май'!BH53:BI53,'[6]ПОНТОННЫЙ Июнь'!BH53:BI53,'[7]ПОНТОННЫЙ  Июль'!BH53:BI53,'[8]ПОНТОННЫЙ  Авг.'!BH53:BI53,'[9]ПОНТОННЫЙ  Сент.'!BH53:BI53,'[10]ПОНТОННЫЙ  Окт.'!BH53:BI53,'[11]ПОНТОННЫЙ  Нояб.'!BH53:BI53,'[12]ПОНТОННЫЙ  Дек.'!BH53:BI53)</f>
        <v>0</v>
      </c>
      <c r="BJ54" s="47"/>
      <c r="BK54" s="53">
        <f>SUM('[1]ПОНТОННЫЙ Янв.'!BJ53:BK53,'[2]ПОНТОННЫЙ Февр.'!BJ53:BK53,'[3]ПОНТОННЫЙ Март'!BJ53:BK53,'[4]ПОНТОННЫЙ  Апр.'!BJ53:BK53,'[5]ПОНТОННЫЙ Май'!BJ53:BK53,'[6]ПОНТОННЫЙ Июнь'!BJ53:BK53,'[7]ПОНТОННЫЙ  Июль'!BJ53:BK53,'[8]ПОНТОННЫЙ  Авг.'!BJ53:BK53,'[9]ПОНТОННЫЙ  Сент.'!BJ53:BK53,'[10]ПОНТОННЫЙ  Окт.'!BJ53:BK53,'[11]ПОНТОННЫЙ  Нояб.'!BJ53:BK53,'[12]ПОНТОННЫЙ  Дек.'!BJ53:BK53)</f>
        <v>0</v>
      </c>
      <c r="BL54" s="47"/>
      <c r="BM54" s="53">
        <f>SUM('[1]ПОНТОННЫЙ Янв.'!BL53:BM53,'[2]ПОНТОННЫЙ Февр.'!BL53:BM53,'[3]ПОНТОННЫЙ Март'!BL53:BM53,'[4]ПОНТОННЫЙ  Апр.'!BL53:BM53,'[5]ПОНТОННЫЙ Май'!BL53:BM53,'[6]ПОНТОННЫЙ Июнь'!BL53:BM53,'[7]ПОНТОННЫЙ  Июль'!BL53:BM53,'[8]ПОНТОННЫЙ  Авг.'!BL53:BM53,'[9]ПОНТОННЫЙ  Сент.'!BL53:BM53,'[10]ПОНТОННЫЙ  Окт.'!BL53:BM53,'[11]ПОНТОННЫЙ  Нояб.'!BL53:BM53,'[12]ПОНТОННЫЙ  Дек.'!BL53:BM53)</f>
        <v>0</v>
      </c>
      <c r="BN54" s="47"/>
      <c r="BO54" s="53">
        <f>SUM('[1]ПОНТОННЫЙ Янв.'!BN53:BO53,'[2]ПОНТОННЫЙ Февр.'!BN53:BO53,'[3]ПОНТОННЫЙ Март'!BN53:BO53,'[4]ПОНТОННЫЙ  Апр.'!BN53:BO53,'[5]ПОНТОННЫЙ Май'!BN53:BO53,'[6]ПОНТОННЫЙ Июнь'!BN53:BO53,'[7]ПОНТОННЫЙ  Июль'!BN53:BO53,'[8]ПОНТОННЫЙ  Авг.'!BN53:BO53,'[9]ПОНТОННЫЙ  Сент.'!BN53:BO53,'[10]ПОНТОННЫЙ  Окт.'!BN53:BO53,'[11]ПОНТОННЫЙ  Нояб.'!BN53:BO53,'[12]ПОНТОННЫЙ  Дек.'!BN53:BO53)</f>
        <v>0</v>
      </c>
      <c r="BP54" s="47"/>
      <c r="BQ54" s="53">
        <f>SUM('[1]ПОНТОННЫЙ Янв.'!BP53:BQ53,'[2]ПОНТОННЫЙ Февр.'!BP53:BQ53,'[3]ПОНТОННЫЙ Март'!BP53:BQ53,'[4]ПОНТОННЫЙ  Апр.'!BP53:BQ53,'[5]ПОНТОННЫЙ Май'!BP53:BQ53,'[6]ПОНТОННЫЙ Июнь'!BP53:BQ53,'[7]ПОНТОННЫЙ  Июль'!BP53:BQ53,'[8]ПОНТОННЫЙ  Авг.'!BP53:BQ53,'[9]ПОНТОННЫЙ  Сент.'!BP53:BQ53,'[10]ПОНТОННЫЙ  Окт.'!BP53:BQ53,'[11]ПОНТОННЫЙ  Нояб.'!BP53:BQ53,'[12]ПОНТОННЫЙ  Дек.'!BP53:BQ53)</f>
        <v>0</v>
      </c>
      <c r="BR54" s="47"/>
      <c r="BS54" s="53">
        <f>SUM('[1]ПОНТОННЫЙ Янв.'!BR53:BS53,'[2]ПОНТОННЫЙ Февр.'!BR53:BS53,'[3]ПОНТОННЫЙ Март'!BR53:BS53,'[4]ПОНТОННЫЙ  Апр.'!BR53:BS53,'[5]ПОНТОННЫЙ Май'!BR53:BS53,'[6]ПОНТОННЫЙ Июнь'!BR53:BS53,'[7]ПОНТОННЫЙ  Июль'!BR53:BS53,'[8]ПОНТОННЫЙ  Авг.'!BR53:BS53,'[9]ПОНТОННЫЙ  Сент.'!BR53:BS53,'[10]ПОНТОННЫЙ  Окт.'!BR53:BS53,'[11]ПОНТОННЫЙ  Нояб.'!BR53:BS53,'[12]ПОНТОННЫЙ  Дек.'!BR53:BS53)</f>
        <v>0</v>
      </c>
      <c r="BT54" s="47"/>
      <c r="BU54" s="53">
        <f>SUM('[1]ПОНТОННЫЙ Янв.'!BT53:BU53,'[2]ПОНТОННЫЙ Февр.'!BT53:BU53,'[3]ПОНТОННЫЙ Март'!BT53:BU53,'[4]ПОНТОННЫЙ  Апр.'!BT53:BU53,'[5]ПОНТОННЫЙ Май'!BT53:BU53,'[6]ПОНТОННЫЙ Июнь'!BT53:BU53,'[7]ПОНТОННЫЙ  Июль'!BT53:BU53,'[8]ПОНТОННЫЙ  Авг.'!BT53:BU53,'[9]ПОНТОННЫЙ  Сент.'!BT53:BU53,'[10]ПОНТОННЫЙ  Окт.'!BT53:BU53,'[11]ПОНТОННЫЙ  Нояб.'!BT53:BU53,'[12]ПОНТОННЫЙ  Дек.'!BT53:BU53)</f>
        <v>0</v>
      </c>
      <c r="BV54" s="47"/>
      <c r="BW54" s="53">
        <f>SUM('[1]ПОНТОННЫЙ Янв.'!BV53:BW53,'[2]ПОНТОННЫЙ Февр.'!BV53:BW53,'[3]ПОНТОННЫЙ Март'!BV53:BW53,'[4]ПОНТОННЫЙ  Апр.'!BV53:BW53,'[5]ПОНТОННЫЙ Май'!BV53:BW53,'[6]ПОНТОННЫЙ Июнь'!BV53:BW53,'[7]ПОНТОННЫЙ  Июль'!BV53:BW53,'[8]ПОНТОННЫЙ  Авг.'!BV53:BW53,'[9]ПОНТОННЫЙ  Сент.'!BV53:BW53,'[10]ПОНТОННЫЙ  Окт.'!BV53:BW53,'[11]ПОНТОННЫЙ  Нояб.'!BV53:BW53,'[12]ПОНТОННЫЙ  Дек.'!BV53:BW53)</f>
        <v>0</v>
      </c>
      <c r="BX54" s="47"/>
      <c r="BY54" s="53">
        <f>SUM('[1]ПОНТОННЫЙ Янв.'!BX53:BY53,'[2]ПОНТОННЫЙ Февр.'!BX53:BY53,'[3]ПОНТОННЫЙ Март'!BX53:BY53,'[4]ПОНТОННЫЙ  Апр.'!BX53:BY53,'[5]ПОНТОННЫЙ Май'!BX53:BY53,'[6]ПОНТОННЫЙ Июнь'!BX53:BY53,'[7]ПОНТОННЫЙ  Июль'!BX53:BY53,'[8]ПОНТОННЫЙ  Авг.'!BX53:BY53,'[9]ПОНТОННЫЙ  Сент.'!BX53:BY53,'[10]ПОНТОННЫЙ  Окт.'!BX53:BY53,'[11]ПОНТОННЫЙ  Нояб.'!BX53:BY53,'[12]ПОНТОННЫЙ  Дек.'!BX53:BY53)</f>
        <v>0</v>
      </c>
      <c r="BZ54" s="47"/>
      <c r="CA54" s="53">
        <f>SUM('[1]ПОНТОННЫЙ Янв.'!BZ53:CA53,'[2]ПОНТОННЫЙ Февр.'!BZ53:CA53,'[3]ПОНТОННЫЙ Март'!BZ53:CA53,'[4]ПОНТОННЫЙ  Апр.'!BZ53:CA53,'[5]ПОНТОННЫЙ Май'!BZ53:CA53,'[6]ПОНТОННЫЙ Июнь'!BZ53:CA53,'[7]ПОНТОННЫЙ  Июль'!BZ53:CA53,'[8]ПОНТОННЫЙ  Авг.'!BZ53:CA53,'[9]ПОНТОННЫЙ  Сент.'!BZ53:CA53,'[10]ПОНТОННЫЙ  Окт.'!BZ53:CA53,'[11]ПОНТОННЫЙ  Нояб.'!BZ53:CA53,'[12]ПОНТОННЫЙ  Дек.'!BZ53:CA53)</f>
        <v>0</v>
      </c>
      <c r="CB54" s="47"/>
      <c r="CC54" s="53">
        <f>SUM('[1]ПОНТОННЫЙ Янв.'!CB53:CC53,'[2]ПОНТОННЫЙ Февр.'!CB53:CC53,'[3]ПОНТОННЫЙ Март'!CB53:CC53,'[4]ПОНТОННЫЙ  Апр.'!CB53:CC53,'[5]ПОНТОННЫЙ Май'!CB53:CC53,'[6]ПОНТОННЫЙ Июнь'!CB53:CC53,'[7]ПОНТОННЫЙ  Июль'!CB53:CC53,'[8]ПОНТОННЫЙ  Авг.'!CB53:CC53,'[9]ПОНТОННЫЙ  Сент.'!CB53:CC53,'[10]ПОНТОННЫЙ  Окт.'!CB53:CC53,'[11]ПОНТОННЫЙ  Нояб.'!CB53:CC53,'[12]ПОНТОННЫЙ  Дек.'!CB53:CC53)</f>
        <v>0</v>
      </c>
      <c r="CD54" s="47"/>
      <c r="CE54" s="53">
        <f>SUM('[1]ПОНТОННЫЙ Янв.'!CD53:CE53,'[2]ПОНТОННЫЙ Февр.'!CD53:CE53,'[3]ПОНТОННЫЙ Март'!CD53:CE53,'[4]ПОНТОННЫЙ  Апр.'!CD53:CE53,'[5]ПОНТОННЫЙ Май'!CD53:CE53,'[6]ПОНТОННЫЙ Июнь'!CD53:CE53,'[7]ПОНТОННЫЙ  Июль'!CD53:CE53,'[8]ПОНТОННЫЙ  Авг.'!CD53:CE53,'[9]ПОНТОННЫЙ  Сент.'!CD53:CE53,'[10]ПОНТОННЫЙ  Окт.'!CD53:CE53,'[11]ПОНТОННЫЙ  Нояб.'!CD53:CE53,'[12]ПОНТОННЫЙ  Дек.'!CD53:CE53)</f>
        <v>0</v>
      </c>
      <c r="CF54" s="47"/>
      <c r="CG54" s="53">
        <f>SUM('[1]ПОНТОННЫЙ Янв.'!CF53:CG53,'[2]ПОНТОННЫЙ Февр.'!CF53:CG53,'[3]ПОНТОННЫЙ Март'!CF53:CG53,'[4]ПОНТОННЫЙ  Апр.'!CF53:CG53,'[5]ПОНТОННЫЙ Май'!CF53:CG53,'[6]ПОНТОННЫЙ Июнь'!CF53:CG53,'[7]ПОНТОННЫЙ  Июль'!CF53:CG53,'[8]ПОНТОННЫЙ  Авг.'!CF53:CG53,'[9]ПОНТОННЫЙ  Сент.'!CF53:CG53,'[10]ПОНТОННЫЙ  Окт.'!CF53:CG53,'[11]ПОНТОННЫЙ  Нояб.'!CF53:CG53,'[12]ПОНТОННЫЙ  Дек.'!CF53:CG53)</f>
        <v>0</v>
      </c>
      <c r="CH54" s="47"/>
      <c r="CI54" s="53">
        <f>SUM('[1]ПОНТОННЫЙ Янв.'!CH53:CI53,'[2]ПОНТОННЫЙ Февр.'!CH53:CI53,'[3]ПОНТОННЫЙ Март'!CH53:CI53,'[4]ПОНТОННЫЙ  Апр.'!CH53:CI53,'[5]ПОНТОННЫЙ Май'!CH53:CI53,'[6]ПОНТОННЫЙ Июнь'!CH53:CI53,'[7]ПОНТОННЫЙ  Июль'!CH53:CI53,'[8]ПОНТОННЫЙ  Авг.'!CH53:CI53,'[9]ПОНТОННЫЙ  Сент.'!CH53:CI53,'[10]ПОНТОННЫЙ  Окт.'!CH53:CI53,'[11]ПОНТОННЫЙ  Нояб.'!CH53:CI53,'[12]ПОНТОННЫЙ  Дек.'!CH53:CI53)</f>
        <v>0</v>
      </c>
      <c r="CJ54" s="47"/>
      <c r="CK54" s="53">
        <f>SUM('[1]ПОНТОННЫЙ Янв.'!CJ53:CK53,'[2]ПОНТОННЫЙ Февр.'!CJ53:CK53,'[3]ПОНТОННЫЙ Март'!CJ53:CK53,'[4]ПОНТОННЫЙ  Апр.'!CJ53:CK53,'[5]ПОНТОННЫЙ Май'!CJ53:CK53,'[6]ПОНТОННЫЙ Июнь'!CJ53:CK53,'[7]ПОНТОННЫЙ  Июль'!CJ53:CK53,'[8]ПОНТОННЫЙ  Авг.'!CJ53:CK53,'[9]ПОНТОННЫЙ  Сент.'!CJ53:CK53,'[10]ПОНТОННЫЙ  Окт.'!CJ53:CK53,'[11]ПОНТОННЫЙ  Нояб.'!CJ53:CK53,'[12]ПОНТОННЫЙ  Дек.'!CJ53:CK53)</f>
        <v>0</v>
      </c>
      <c r="CL54" s="47"/>
      <c r="CM54" s="53">
        <f>SUM('[1]ПОНТОННЫЙ Янв.'!CL53:CM53,'[2]ПОНТОННЫЙ Февр.'!CL53:CM53,'[3]ПОНТОННЫЙ Март'!CL53:CM53,'[4]ПОНТОННЫЙ  Апр.'!CL53:CM53,'[5]ПОНТОННЫЙ Май'!CL53:CM53,'[6]ПОНТОННЫЙ Июнь'!CL53:CM53,'[7]ПОНТОННЫЙ  Июль'!CL53:CM53,'[8]ПОНТОННЫЙ  Авг.'!CL53:CM53,'[9]ПОНТОННЫЙ  Сент.'!CL53:CM53,'[10]ПОНТОННЫЙ  Окт.'!CL53:CM53,'[11]ПОНТОННЫЙ  Нояб.'!CL53:CM53,'[12]ПОНТОННЫЙ  Дек.'!CL53:CM53)</f>
        <v>0</v>
      </c>
      <c r="CN54" s="47"/>
      <c r="CO54" s="53">
        <f>SUM('[1]ПОНТОННЫЙ Янв.'!CN53:CO53,'[2]ПОНТОННЫЙ Февр.'!CN53:CO53,'[3]ПОНТОННЫЙ Март'!CN53:CO53,'[4]ПОНТОННЫЙ  Апр.'!CN53:CO53,'[5]ПОНТОННЫЙ Май'!CN53:CO53,'[6]ПОНТОННЫЙ Июнь'!CN53:CO53,'[7]ПОНТОННЫЙ  Июль'!CN53:CO53,'[8]ПОНТОННЫЙ  Авг.'!CN53:CO53,'[9]ПОНТОННЫЙ  Сент.'!CN53:CO53,'[10]ПОНТОННЫЙ  Окт.'!CN53:CO53,'[11]ПОНТОННЫЙ  Нояб.'!CN53:CO53,'[12]ПОНТОННЫЙ  Дек.'!CN53:CO53)</f>
        <v>0</v>
      </c>
      <c r="CQ54" s="93"/>
    </row>
    <row r="55" spans="1:95" ht="15.95" customHeight="1" thickBot="1" x14ac:dyDescent="0.3">
      <c r="A55" s="213"/>
      <c r="B55" s="234"/>
      <c r="C55" s="26" t="s">
        <v>20</v>
      </c>
      <c r="D55" s="47"/>
      <c r="E55" s="54">
        <f>SUM('[1]ПОНТОННЫЙ Янв.'!D54:E54,'[2]ПОНТОННЫЙ Февр.'!D54:E54,'[3]ПОНТОННЫЙ Март'!D54:E54,'[4]ПОНТОННЫЙ  Апр.'!D54:E54,'[5]ПОНТОННЫЙ Май'!D54:E54,'[6]ПОНТОННЫЙ Июнь'!D54:E54,'[7]ПОНТОННЫЙ  Июль'!D54:E54,'[8]ПОНТОННЫЙ  Авг.'!D54:E54,'[9]ПОНТОННЫЙ  Сент.'!D54:E54,'[10]ПОНТОННЫЙ  Окт.'!D54:E54,'[11]ПОНТОННЫЙ  Нояб.'!D54:E54,'[12]ПОНТОННЫЙ  Дек.'!D54:E54)</f>
        <v>0</v>
      </c>
      <c r="F55" s="47"/>
      <c r="G55" s="54">
        <f>SUM('[1]ПОНТОННЫЙ Янв.'!F54:G54,'[2]ПОНТОННЫЙ Февр.'!F54:G54,'[3]ПОНТОННЫЙ Март'!F54:G54,'[4]ПОНТОННЫЙ  Апр.'!F54:G54,'[5]ПОНТОННЫЙ Май'!F54:G54,'[6]ПОНТОННЫЙ Июнь'!F54:G54,'[7]ПОНТОННЫЙ  Июль'!F54:G54,'[8]ПОНТОННЫЙ  Авг.'!F54:G54,'[9]ПОНТОННЫЙ  Сент.'!F54:G54,'[10]ПОНТОННЫЙ  Окт.'!F54:G54,'[11]ПОНТОННЫЙ  Нояб.'!F54:G54,'[12]ПОНТОННЫЙ  Дек.'!F54:G54)</f>
        <v>0</v>
      </c>
      <c r="H55" s="47"/>
      <c r="I55" s="54">
        <f>SUM('[1]ПОНТОННЫЙ Янв.'!H54:I54,'[2]ПОНТОННЫЙ Февр.'!H54:I54,'[3]ПОНТОННЫЙ Март'!H54:I54,'[4]ПОНТОННЫЙ  Апр.'!H54:I54,'[5]ПОНТОННЫЙ Май'!H54:I54,'[6]ПОНТОННЫЙ Июнь'!H54:I54,'[7]ПОНТОННЫЙ  Июль'!H54:I54,'[8]ПОНТОННЫЙ  Авг.'!H54:I54,'[9]ПОНТОННЫЙ  Сент.'!H54:I54,'[10]ПОНТОННЫЙ  Окт.'!H54:I54,'[11]ПОНТОННЫЙ  Нояб.'!H54:I54,'[12]ПОНТОННЫЙ  Дек.'!H54:I54)</f>
        <v>0</v>
      </c>
      <c r="J55" s="47"/>
      <c r="K55" s="54">
        <f>SUM('[1]ПОНТОННЫЙ Янв.'!J54:K54,'[2]ПОНТОННЫЙ Февр.'!J54:K54,'[3]ПОНТОННЫЙ Март'!J54:K54,'[4]ПОНТОННЫЙ  Апр.'!J54:K54,'[5]ПОНТОННЫЙ Май'!J54:K54,'[6]ПОНТОННЫЙ Июнь'!J54:K54,'[7]ПОНТОННЫЙ  Июль'!J54:K54,'[8]ПОНТОННЫЙ  Авг.'!J54:K54,'[9]ПОНТОННЫЙ  Сент.'!J54:K54,'[10]ПОНТОННЫЙ  Окт.'!J54:K54,'[11]ПОНТОННЫЙ  Нояб.'!J54:K54,'[12]ПОНТОННЫЙ  Дек.'!J54:K54)</f>
        <v>0</v>
      </c>
      <c r="L55" s="47"/>
      <c r="M55" s="54">
        <f>SUM('[1]ПОНТОННЫЙ Янв.'!L54:M54,'[2]ПОНТОННЫЙ Февр.'!L54:M54,'[3]ПОНТОННЫЙ Март'!L54:M54,'[4]ПОНТОННЫЙ  Апр.'!L54:M54,'[5]ПОНТОННЫЙ Май'!L54:M54,'[6]ПОНТОННЫЙ Июнь'!L54:M54,'[7]ПОНТОННЫЙ  Июль'!L54:M54,'[8]ПОНТОННЫЙ  Авг.'!L54:M54,'[9]ПОНТОННЫЙ  Сент.'!L54:M54,'[10]ПОНТОННЫЙ  Окт.'!L54:M54,'[11]ПОНТОННЫЙ  Нояб.'!L54:M54,'[12]ПОНТОННЫЙ  Дек.'!L54:M54)</f>
        <v>0</v>
      </c>
      <c r="N55" s="47"/>
      <c r="O55" s="54">
        <f>SUM('[1]ПОНТОННЫЙ Янв.'!N54:O54,'[2]ПОНТОННЫЙ Февр.'!N54:O54,'[3]ПОНТОННЫЙ Март'!N54:O54,'[4]ПОНТОННЫЙ  Апр.'!N54:O54,'[5]ПОНТОННЫЙ Май'!N54:O54,'[6]ПОНТОННЫЙ Июнь'!N54:O54,'[7]ПОНТОННЫЙ  Июль'!N54:O54,'[8]ПОНТОННЫЙ  Авг.'!N54:O54,'[9]ПОНТОННЫЙ  Сент.'!N54:O54,'[10]ПОНТОННЫЙ  Окт.'!N54:O54,'[11]ПОНТОННЫЙ  Нояб.'!N54:O54,'[12]ПОНТОННЫЙ  Дек.'!N54:O54)</f>
        <v>0</v>
      </c>
      <c r="P55" s="47"/>
      <c r="Q55" s="54">
        <f>SUM('[1]ПОНТОННЫЙ Янв.'!P54:Q54,'[2]ПОНТОННЫЙ Февр.'!P54:Q54,'[3]ПОНТОННЫЙ Март'!P54:Q54,'[4]ПОНТОННЫЙ  Апр.'!P54:Q54,'[5]ПОНТОННЫЙ Май'!P54:Q54,'[6]ПОНТОННЫЙ Июнь'!P54:Q54,'[7]ПОНТОННЫЙ  Июль'!P54:Q54,'[8]ПОНТОННЫЙ  Авг.'!P54:Q54,'[9]ПОНТОННЫЙ  Сент.'!P54:Q54,'[10]ПОНТОННЫЙ  Окт.'!P54:Q54,'[11]ПОНТОННЫЙ  Нояб.'!P54:Q54,'[12]ПОНТОННЫЙ  Дек.'!P54:Q54)</f>
        <v>0</v>
      </c>
      <c r="R55" s="47"/>
      <c r="S55" s="54">
        <f>SUM('[1]ПОНТОННЫЙ Янв.'!R54:S54,'[2]ПОНТОННЫЙ Февр.'!R54:S54,'[3]ПОНТОННЫЙ Март'!R54:S54,'[4]ПОНТОННЫЙ  Апр.'!R54:S54,'[5]ПОНТОННЫЙ Май'!R54:S54,'[6]ПОНТОННЫЙ Июнь'!R54:S54,'[7]ПОНТОННЫЙ  Июль'!R54:S54,'[8]ПОНТОННЫЙ  Авг.'!R54:S54,'[9]ПОНТОННЫЙ  Сент.'!R54:S54,'[10]ПОНТОННЫЙ  Окт.'!R54:S54,'[11]ПОНТОННЫЙ  Нояб.'!R54:S54,'[12]ПОНТОННЫЙ  Дек.'!R54:S54)</f>
        <v>0</v>
      </c>
      <c r="T55" s="47"/>
      <c r="U55" s="54">
        <f>SUM('[1]ПОНТОННЫЙ Янв.'!T54:U54,'[2]ПОНТОННЫЙ Февр.'!T54:U54,'[3]ПОНТОННЫЙ Март'!T54:U54,'[4]ПОНТОННЫЙ  Апр.'!T54:U54,'[5]ПОНТОННЫЙ Май'!T54:U54,'[6]ПОНТОННЫЙ Июнь'!T54:U54,'[7]ПОНТОННЫЙ  Июль'!T54:U54,'[8]ПОНТОННЫЙ  Авг.'!T54:U54,'[9]ПОНТОННЫЙ  Сент.'!T54:U54,'[10]ПОНТОННЫЙ  Окт.'!T54:U54,'[11]ПОНТОННЫЙ  Нояб.'!T54:U54,'[12]ПОНТОННЫЙ  Дек.'!T54:U54)</f>
        <v>0</v>
      </c>
      <c r="V55" s="47"/>
      <c r="W55" s="54">
        <f>SUM('[1]ПОНТОННЫЙ Янв.'!V54:W54,'[2]ПОНТОННЫЙ Февр.'!V54:W54,'[3]ПОНТОННЫЙ Март'!V54:W54,'[4]ПОНТОННЫЙ  Апр.'!V54:W54,'[5]ПОНТОННЫЙ Май'!V54:W54,'[6]ПОНТОННЫЙ Июнь'!V54:W54,'[7]ПОНТОННЫЙ  Июль'!V54:W54,'[8]ПОНТОННЫЙ  Авг.'!V54:W54,'[9]ПОНТОННЫЙ  Сент.'!V54:W54,'[10]ПОНТОННЫЙ  Окт.'!V54:W54,'[11]ПОНТОННЫЙ  Нояб.'!V54:W54,'[12]ПОНТОННЫЙ  Дек.'!V54:W54)</f>
        <v>0</v>
      </c>
      <c r="X55" s="47"/>
      <c r="Y55" s="54">
        <f>SUM('[1]ПОНТОННЫЙ Янв.'!X54:Y54,'[2]ПОНТОННЫЙ Февр.'!X54:Y54,'[3]ПОНТОННЫЙ Март'!X54:Y54,'[4]ПОНТОННЫЙ  Апр.'!X54:Y54,'[5]ПОНТОННЫЙ Май'!X54:Y54,'[6]ПОНТОННЫЙ Июнь'!X54:Y54,'[7]ПОНТОННЫЙ  Июль'!X54:Y54,'[8]ПОНТОННЫЙ  Авг.'!X54:Y54,'[9]ПОНТОННЫЙ  Сент.'!X54:Y54,'[10]ПОНТОННЫЙ  Окт.'!X54:Y54,'[11]ПОНТОННЫЙ  Нояб.'!X54:Y54,'[12]ПОНТОННЫЙ  Дек.'!X54:Y54)</f>
        <v>0</v>
      </c>
      <c r="Z55" s="47"/>
      <c r="AA55" s="54">
        <f>SUM('[1]ПОНТОННЫЙ Янв.'!Z54:AA54,'[2]ПОНТОННЫЙ Февр.'!Z54:AA54,'[3]ПОНТОННЫЙ Март'!Z54:AA54,'[4]ПОНТОННЫЙ  Апр.'!Z54:AA54,'[5]ПОНТОННЫЙ Май'!Z54:AA54,'[6]ПОНТОННЫЙ Июнь'!Z54:AA54,'[7]ПОНТОННЫЙ  Июль'!Z54:AA54,'[8]ПОНТОННЫЙ  Авг.'!Z54:AA54,'[9]ПОНТОННЫЙ  Сент.'!Z54:AA54,'[10]ПОНТОННЫЙ  Окт.'!Z54:AA54,'[11]ПОНТОННЫЙ  Нояб.'!Z54:AA54,'[12]ПОНТОННЫЙ  Дек.'!Z54:AA54)</f>
        <v>0</v>
      </c>
      <c r="AB55" s="47"/>
      <c r="AC55" s="54">
        <f>SUM('[1]ПОНТОННЫЙ Янв.'!AB54:AC54,'[2]ПОНТОННЫЙ Февр.'!AB54:AC54,'[3]ПОНТОННЫЙ Март'!AB54:AC54,'[4]ПОНТОННЫЙ  Апр.'!AB54:AC54,'[5]ПОНТОННЫЙ Май'!AB54:AC54,'[6]ПОНТОННЫЙ Июнь'!AB54:AC54,'[7]ПОНТОННЫЙ  Июль'!AB54:AC54,'[8]ПОНТОННЫЙ  Авг.'!AB54:AC54,'[9]ПОНТОННЫЙ  Сент.'!AB54:AC54,'[10]ПОНТОННЫЙ  Окт.'!AB54:AC54,'[11]ПОНТОННЫЙ  Нояб.'!AB54:AC54,'[12]ПОНТОННЫЙ  Дек.'!AB54:AC54)</f>
        <v>0</v>
      </c>
      <c r="AD55" s="47"/>
      <c r="AE55" s="54">
        <f>SUM('[1]ПОНТОННЫЙ Янв.'!AD54:AE54,'[2]ПОНТОННЫЙ Февр.'!AD54:AE54,'[3]ПОНТОННЫЙ Март'!AD54:AE54,'[4]ПОНТОННЫЙ  Апр.'!AD54:AE54,'[5]ПОНТОННЫЙ Май'!AD54:AE54,'[6]ПОНТОННЫЙ Июнь'!AD54:AE54,'[7]ПОНТОННЫЙ  Июль'!AD54:AE54,'[8]ПОНТОННЫЙ  Авг.'!AD54:AE54,'[9]ПОНТОННЫЙ  Сент.'!AD54:AE54,'[10]ПОНТОННЫЙ  Окт.'!AD54:AE54,'[11]ПОНТОННЫЙ  Нояб.'!AD54:AE54,'[12]ПОНТОННЫЙ  Дек.'!AD54:AE54)</f>
        <v>0</v>
      </c>
      <c r="AF55" s="47"/>
      <c r="AG55" s="54">
        <f>SUM('[1]ПОНТОННЫЙ Янв.'!AF54:AG54,'[2]ПОНТОННЫЙ Февр.'!AF54:AG54,'[3]ПОНТОННЫЙ Март'!AF54:AG54,'[4]ПОНТОННЫЙ  Апр.'!AF54:AG54,'[5]ПОНТОННЫЙ Май'!AF54:AG54,'[6]ПОНТОННЫЙ Июнь'!AF54:AG54,'[7]ПОНТОННЫЙ  Июль'!AF54:AG54,'[8]ПОНТОННЫЙ  Авг.'!AF54:AG54,'[9]ПОНТОННЫЙ  Сент.'!AF54:AG54,'[10]ПОНТОННЫЙ  Окт.'!AF54:AG54,'[11]ПОНТОННЫЙ  Нояб.'!AF54:AG54,'[12]ПОНТОННЫЙ  Дек.'!AF54:AG54)</f>
        <v>0</v>
      </c>
      <c r="AH55" s="47"/>
      <c r="AI55" s="54">
        <f>SUM('[1]ПОНТОННЫЙ Янв.'!AH54:AI54,'[2]ПОНТОННЫЙ Февр.'!AH54:AI54,'[3]ПОНТОННЫЙ Март'!AH54:AI54,'[4]ПОНТОННЫЙ  Апр.'!AH54:AI54,'[5]ПОНТОННЫЙ Май'!AH54:AI54,'[6]ПОНТОННЫЙ Июнь'!AH54:AI54,'[7]ПОНТОННЫЙ  Июль'!AH54:AI54,'[8]ПОНТОННЫЙ  Авг.'!AH54:AI54,'[9]ПОНТОННЫЙ  Сент.'!AH54:AI54,'[10]ПОНТОННЫЙ  Окт.'!AH54:AI54,'[11]ПОНТОННЫЙ  Нояб.'!AH54:AI54,'[12]ПОНТОННЫЙ  Дек.'!AH54:AI54)</f>
        <v>0</v>
      </c>
      <c r="AJ55" s="47"/>
      <c r="AK55" s="54">
        <f>SUM('[1]ПОНТОННЫЙ Янв.'!AJ54:AK54,'[2]ПОНТОННЫЙ Февр.'!AJ54:AK54,'[3]ПОНТОННЫЙ Март'!AJ54:AK54,'[4]ПОНТОННЫЙ  Апр.'!AJ54:AK54,'[5]ПОНТОННЫЙ Май'!AJ54:AK54,'[6]ПОНТОННЫЙ Июнь'!AJ54:AK54,'[7]ПОНТОННЫЙ  Июль'!AJ54:AK54,'[8]ПОНТОННЫЙ  Авг.'!AJ54:AK54,'[9]ПОНТОННЫЙ  Сент.'!AJ54:AK54,'[10]ПОНТОННЫЙ  Окт.'!AJ54:AK54,'[11]ПОНТОННЫЙ  Нояб.'!AJ54:AK54,'[12]ПОНТОННЫЙ  Дек.'!AJ54:AK54)</f>
        <v>0</v>
      </c>
      <c r="AL55" s="47"/>
      <c r="AM55" s="54">
        <f>SUM('[1]ПОНТОННЫЙ Янв.'!AL54:AM54,'[2]ПОНТОННЫЙ Февр.'!AL54:AM54,'[3]ПОНТОННЫЙ Март'!AL54:AM54,'[4]ПОНТОННЫЙ  Апр.'!AL54:AM54,'[5]ПОНТОННЫЙ Май'!AL54:AM54,'[6]ПОНТОННЫЙ Июнь'!AL54:AM54,'[7]ПОНТОННЫЙ  Июль'!AL54:AM54,'[8]ПОНТОННЫЙ  Авг.'!AL54:AM54,'[9]ПОНТОННЫЙ  Сент.'!AL54:AM54,'[10]ПОНТОННЫЙ  Окт.'!AL54:AM54,'[11]ПОНТОННЫЙ  Нояб.'!AL54:AM54,'[12]ПОНТОННЫЙ  Дек.'!AL54:AM54)</f>
        <v>0</v>
      </c>
      <c r="AN55" s="47"/>
      <c r="AO55" s="54">
        <f>SUM('[1]ПОНТОННЫЙ Янв.'!AN54:AO54,'[2]ПОНТОННЫЙ Февр.'!AN54:AO54,'[3]ПОНТОННЫЙ Март'!AN54:AO54,'[4]ПОНТОННЫЙ  Апр.'!AN54:AO54,'[5]ПОНТОННЫЙ Май'!AN54:AO54,'[6]ПОНТОННЫЙ Июнь'!AN54:AO54,'[7]ПОНТОННЫЙ  Июль'!AN54:AO54,'[8]ПОНТОННЫЙ  Авг.'!AN54:AO54,'[9]ПОНТОННЫЙ  Сент.'!AN54:AO54,'[10]ПОНТОННЫЙ  Окт.'!AN54:AO54,'[11]ПОНТОННЫЙ  Нояб.'!AN54:AO54,'[12]ПОНТОННЫЙ  Дек.'!AN54:AO54)</f>
        <v>0</v>
      </c>
      <c r="AP55" s="47"/>
      <c r="AQ55" s="54">
        <f>SUM('[1]ПОНТОННЫЙ Янв.'!AP54:AQ54,'[2]ПОНТОННЫЙ Февр.'!AP54:AQ54,'[3]ПОНТОННЫЙ Март'!AP54:AQ54,'[4]ПОНТОННЫЙ  Апр.'!AP54:AQ54,'[5]ПОНТОННЫЙ Май'!AP54:AQ54,'[6]ПОНТОННЫЙ Июнь'!AP54:AQ54,'[7]ПОНТОННЫЙ  Июль'!AP54:AQ54,'[8]ПОНТОННЫЙ  Авг.'!AP54:AQ54,'[9]ПОНТОННЫЙ  Сент.'!AP54:AQ54,'[10]ПОНТОННЫЙ  Окт.'!AP54:AQ54,'[11]ПОНТОННЫЙ  Нояб.'!AP54:AQ54,'[12]ПОНТОННЫЙ  Дек.'!AP54:AQ54)</f>
        <v>0</v>
      </c>
      <c r="AR55" s="47"/>
      <c r="AS55" s="54">
        <f>SUM('[1]ПОНТОННЫЙ Янв.'!AR54:AS54,'[2]ПОНТОННЫЙ Февр.'!AR54:AS54,'[3]ПОНТОННЫЙ Март'!AR54:AS54,'[4]ПОНТОННЫЙ  Апр.'!AR54:AS54,'[5]ПОНТОННЫЙ Май'!AR54:AS54,'[6]ПОНТОННЫЙ Июнь'!AR54:AS54,'[7]ПОНТОННЫЙ  Июль'!AR54:AS54,'[8]ПОНТОННЫЙ  Авг.'!AR54:AS54,'[9]ПОНТОННЫЙ  Сент.'!AR54:AS54,'[10]ПОНТОННЫЙ  Окт.'!AR54:AS54,'[11]ПОНТОННЫЙ  Нояб.'!AR54:AS54,'[12]ПОНТОННЫЙ  Дек.'!AR54:AS54)</f>
        <v>0</v>
      </c>
      <c r="AT55" s="47"/>
      <c r="AU55" s="54">
        <f>SUM('[1]ПОНТОННЫЙ Янв.'!AT54:AU54,'[2]ПОНТОННЫЙ Февр.'!AT54:AU54,'[3]ПОНТОННЫЙ Март'!AT54:AU54,'[4]ПОНТОННЫЙ  Апр.'!AT54:AU54,'[5]ПОНТОННЫЙ Май'!AT54:AU54,'[6]ПОНТОННЫЙ Июнь'!AT54:AU54,'[7]ПОНТОННЫЙ  Июль'!AT54:AU54,'[8]ПОНТОННЫЙ  Авг.'!AT54:AU54,'[9]ПОНТОННЫЙ  Сент.'!AT54:AU54,'[10]ПОНТОННЫЙ  Окт.'!AT54:AU54,'[11]ПОНТОННЫЙ  Нояб.'!AT54:AU54,'[12]ПОНТОННЫЙ  Дек.'!AT54:AU54)</f>
        <v>0</v>
      </c>
      <c r="AV55" s="47"/>
      <c r="AW55" s="54">
        <f>SUM('[1]ПОНТОННЫЙ Янв.'!AV54:AW54,'[2]ПОНТОННЫЙ Февр.'!AV54:AW54,'[3]ПОНТОННЫЙ Март'!AV54:AW54,'[4]ПОНТОННЫЙ  Апр.'!AV54:AW54,'[5]ПОНТОННЫЙ Май'!AV54:AW54,'[6]ПОНТОННЫЙ Июнь'!AV54:AW54,'[7]ПОНТОННЫЙ  Июль'!AV54:AW54,'[8]ПОНТОННЫЙ  Авг.'!AV54:AW54,'[9]ПОНТОННЫЙ  Сент.'!AV54:AW54,'[10]ПОНТОННЫЙ  Окт.'!AV54:AW54,'[11]ПОНТОННЫЙ  Нояб.'!AV54:AW54,'[12]ПОНТОННЫЙ  Дек.'!AV54:AW54)</f>
        <v>0</v>
      </c>
      <c r="AX55" s="47"/>
      <c r="AY55" s="54">
        <f>SUM('[1]ПОНТОННЫЙ Янв.'!AX54:AY54,'[2]ПОНТОННЫЙ Февр.'!AX54:AY54,'[3]ПОНТОННЫЙ Март'!AX54:AY54,'[4]ПОНТОННЫЙ  Апр.'!AX54:AY54,'[5]ПОНТОННЫЙ Май'!AX54:AY54,'[6]ПОНТОННЫЙ Июнь'!AX54:AY54,'[7]ПОНТОННЫЙ  Июль'!AX54:AY54,'[8]ПОНТОННЫЙ  Авг.'!AX54:AY54,'[9]ПОНТОННЫЙ  Сент.'!AX54:AY54,'[10]ПОНТОННЫЙ  Окт.'!AX54:AY54,'[11]ПОНТОННЫЙ  Нояб.'!AX54:AY54,'[12]ПОНТОННЫЙ  Дек.'!AX54:AY54)</f>
        <v>0</v>
      </c>
      <c r="AZ55" s="47"/>
      <c r="BA55" s="54">
        <f>SUM('[1]ПОНТОННЫЙ Янв.'!AZ54:BA54,'[2]ПОНТОННЫЙ Февр.'!AZ54:BA54,'[3]ПОНТОННЫЙ Март'!AZ54:BA54,'[4]ПОНТОННЫЙ  Апр.'!AZ54:BA54,'[5]ПОНТОННЫЙ Май'!AZ54:BA54,'[6]ПОНТОННЫЙ Июнь'!AZ54:BA54,'[7]ПОНТОННЫЙ  Июль'!AZ54:BA54,'[8]ПОНТОННЫЙ  Авг.'!AZ54:BA54,'[9]ПОНТОННЫЙ  Сент.'!AZ54:BA54,'[10]ПОНТОННЫЙ  Окт.'!AZ54:BA54,'[11]ПОНТОННЫЙ  Нояб.'!AZ54:BA54,'[12]ПОНТОННЫЙ  Дек.'!AZ54:BA54)</f>
        <v>0</v>
      </c>
      <c r="BB55" s="47"/>
      <c r="BC55" s="54">
        <f>SUM('[1]ПОНТОННЫЙ Янв.'!BB54:BC54,'[2]ПОНТОННЫЙ Февр.'!BB54:BC54,'[3]ПОНТОННЫЙ Март'!BB54:BC54,'[4]ПОНТОННЫЙ  Апр.'!BB54:BC54,'[5]ПОНТОННЫЙ Май'!BB54:BC54,'[6]ПОНТОННЫЙ Июнь'!BB54:BC54,'[7]ПОНТОННЫЙ  Июль'!BB54:BC54,'[8]ПОНТОННЫЙ  Авг.'!BB54:BC54,'[9]ПОНТОННЫЙ  Сент.'!BB54:BC54,'[10]ПОНТОННЫЙ  Окт.'!BB54:BC54,'[11]ПОНТОННЫЙ  Нояб.'!BB54:BC54,'[12]ПОНТОННЫЙ  Дек.'!BB54:BC54)</f>
        <v>0</v>
      </c>
      <c r="BD55" s="47"/>
      <c r="BE55" s="54">
        <f>SUM('[1]ПОНТОННЫЙ Янв.'!BD54:BE54,'[2]ПОНТОННЫЙ Февр.'!BD54:BE54,'[3]ПОНТОННЫЙ Март'!BD54:BE54,'[4]ПОНТОННЫЙ  Апр.'!BD54:BE54,'[5]ПОНТОННЫЙ Май'!BD54:BE54,'[6]ПОНТОННЫЙ Июнь'!BD54:BE54,'[7]ПОНТОННЫЙ  Июль'!BD54:BE54,'[8]ПОНТОННЫЙ  Авг.'!BD54:BE54,'[9]ПОНТОННЫЙ  Сент.'!BD54:BE54,'[10]ПОНТОННЫЙ  Окт.'!BD54:BE54,'[11]ПОНТОННЫЙ  Нояб.'!BD54:BE54,'[12]ПОНТОННЫЙ  Дек.'!BD54:BE54)</f>
        <v>0</v>
      </c>
      <c r="BF55" s="47"/>
      <c r="BG55" s="54">
        <f>SUM('[1]ПОНТОННЫЙ Янв.'!BF54:BG54,'[2]ПОНТОННЫЙ Февр.'!BF54:BG54,'[3]ПОНТОННЫЙ Март'!BF54:BG54,'[4]ПОНТОННЫЙ  Апр.'!BF54:BG54,'[5]ПОНТОННЫЙ Май'!BF54:BG54,'[6]ПОНТОННЫЙ Июнь'!BF54:BG54,'[7]ПОНТОННЫЙ  Июль'!BF54:BG54,'[8]ПОНТОННЫЙ  Авг.'!BF54:BG54,'[9]ПОНТОННЫЙ  Сент.'!BF54:BG54,'[10]ПОНТОННЫЙ  Окт.'!BF54:BG54,'[11]ПОНТОННЫЙ  Нояб.'!BF54:BG54,'[12]ПОНТОННЫЙ  Дек.'!BF54:BG54)</f>
        <v>0</v>
      </c>
      <c r="BH55" s="47"/>
      <c r="BI55" s="54">
        <f>SUM('[1]ПОНТОННЫЙ Янв.'!BH54:BI54,'[2]ПОНТОННЫЙ Февр.'!BH54:BI54,'[3]ПОНТОННЫЙ Март'!BH54:BI54,'[4]ПОНТОННЫЙ  Апр.'!BH54:BI54,'[5]ПОНТОННЫЙ Май'!BH54:BI54,'[6]ПОНТОННЫЙ Июнь'!BH54:BI54,'[7]ПОНТОННЫЙ  Июль'!BH54:BI54,'[8]ПОНТОННЫЙ  Авг.'!BH54:BI54,'[9]ПОНТОННЫЙ  Сент.'!BH54:BI54,'[10]ПОНТОННЫЙ  Окт.'!BH54:BI54,'[11]ПОНТОННЫЙ  Нояб.'!BH54:BI54,'[12]ПОНТОННЫЙ  Дек.'!BH54:BI54)</f>
        <v>0</v>
      </c>
      <c r="BJ55" s="47"/>
      <c r="BK55" s="54">
        <f>SUM('[1]ПОНТОННЫЙ Янв.'!BJ54:BK54,'[2]ПОНТОННЫЙ Февр.'!BJ54:BK54,'[3]ПОНТОННЫЙ Март'!BJ54:BK54,'[4]ПОНТОННЫЙ  Апр.'!BJ54:BK54,'[5]ПОНТОННЫЙ Май'!BJ54:BK54,'[6]ПОНТОННЫЙ Июнь'!BJ54:BK54,'[7]ПОНТОННЫЙ  Июль'!BJ54:BK54,'[8]ПОНТОННЫЙ  Авг.'!BJ54:BK54,'[9]ПОНТОННЫЙ  Сент.'!BJ54:BK54,'[10]ПОНТОННЫЙ  Окт.'!BJ54:BK54,'[11]ПОНТОННЫЙ  Нояб.'!BJ54:BK54,'[12]ПОНТОННЫЙ  Дек.'!BJ54:BK54)</f>
        <v>0</v>
      </c>
      <c r="BL55" s="47"/>
      <c r="BM55" s="54">
        <f>SUM('[1]ПОНТОННЫЙ Янв.'!BL54:BM54,'[2]ПОНТОННЫЙ Февр.'!BL54:BM54,'[3]ПОНТОННЫЙ Март'!BL54:BM54,'[4]ПОНТОННЫЙ  Апр.'!BL54:BM54,'[5]ПОНТОННЫЙ Май'!BL54:BM54,'[6]ПОНТОННЫЙ Июнь'!BL54:BM54,'[7]ПОНТОННЫЙ  Июль'!BL54:BM54,'[8]ПОНТОННЫЙ  Авг.'!BL54:BM54,'[9]ПОНТОННЫЙ  Сент.'!BL54:BM54,'[10]ПОНТОННЫЙ  Окт.'!BL54:BM54,'[11]ПОНТОННЫЙ  Нояб.'!BL54:BM54,'[12]ПОНТОННЫЙ  Дек.'!BL54:BM54)</f>
        <v>0</v>
      </c>
      <c r="BN55" s="47"/>
      <c r="BO55" s="54">
        <f>SUM('[1]ПОНТОННЫЙ Янв.'!BN54:BO54,'[2]ПОНТОННЫЙ Февр.'!BN54:BO54,'[3]ПОНТОННЫЙ Март'!BN54:BO54,'[4]ПОНТОННЫЙ  Апр.'!BN54:BO54,'[5]ПОНТОННЫЙ Май'!BN54:BO54,'[6]ПОНТОННЫЙ Июнь'!BN54:BO54,'[7]ПОНТОННЫЙ  Июль'!BN54:BO54,'[8]ПОНТОННЫЙ  Авг.'!BN54:BO54,'[9]ПОНТОННЫЙ  Сент.'!BN54:BO54,'[10]ПОНТОННЫЙ  Окт.'!BN54:BO54,'[11]ПОНТОННЫЙ  Нояб.'!BN54:BO54,'[12]ПОНТОННЫЙ  Дек.'!BN54:BO54)</f>
        <v>0</v>
      </c>
      <c r="BP55" s="47"/>
      <c r="BQ55" s="54">
        <f>SUM('[1]ПОНТОННЫЙ Янв.'!BP54:BQ54,'[2]ПОНТОННЫЙ Февр.'!BP54:BQ54,'[3]ПОНТОННЫЙ Март'!BP54:BQ54,'[4]ПОНТОННЫЙ  Апр.'!BP54:BQ54,'[5]ПОНТОННЫЙ Май'!BP54:BQ54,'[6]ПОНТОННЫЙ Июнь'!BP54:BQ54,'[7]ПОНТОННЫЙ  Июль'!BP54:BQ54,'[8]ПОНТОННЫЙ  Авг.'!BP54:BQ54,'[9]ПОНТОННЫЙ  Сент.'!BP54:BQ54,'[10]ПОНТОННЫЙ  Окт.'!BP54:BQ54,'[11]ПОНТОННЫЙ  Нояб.'!BP54:BQ54,'[12]ПОНТОННЫЙ  Дек.'!BP54:BQ54)</f>
        <v>0</v>
      </c>
      <c r="BR55" s="47"/>
      <c r="BS55" s="54">
        <f>SUM('[1]ПОНТОННЫЙ Янв.'!BR54:BS54,'[2]ПОНТОННЫЙ Февр.'!BR54:BS54,'[3]ПОНТОННЫЙ Март'!BR54:BS54,'[4]ПОНТОННЫЙ  Апр.'!BR54:BS54,'[5]ПОНТОННЫЙ Май'!BR54:BS54,'[6]ПОНТОННЫЙ Июнь'!BR54:BS54,'[7]ПОНТОННЫЙ  Июль'!BR54:BS54,'[8]ПОНТОННЫЙ  Авг.'!BR54:BS54,'[9]ПОНТОННЫЙ  Сент.'!BR54:BS54,'[10]ПОНТОННЫЙ  Окт.'!BR54:BS54,'[11]ПОНТОННЫЙ  Нояб.'!BR54:BS54,'[12]ПОНТОННЫЙ  Дек.'!BR54:BS54)</f>
        <v>0</v>
      </c>
      <c r="BT55" s="47"/>
      <c r="BU55" s="54">
        <f>SUM('[1]ПОНТОННЫЙ Янв.'!BT54:BU54,'[2]ПОНТОННЫЙ Февр.'!BT54:BU54,'[3]ПОНТОННЫЙ Март'!BT54:BU54,'[4]ПОНТОННЫЙ  Апр.'!BT54:BU54,'[5]ПОНТОННЫЙ Май'!BT54:BU54,'[6]ПОНТОННЫЙ Июнь'!BT54:BU54,'[7]ПОНТОННЫЙ  Июль'!BT54:BU54,'[8]ПОНТОННЫЙ  Авг.'!BT54:BU54,'[9]ПОНТОННЫЙ  Сент.'!BT54:BU54,'[10]ПОНТОННЫЙ  Окт.'!BT54:BU54,'[11]ПОНТОННЫЙ  Нояб.'!BT54:BU54,'[12]ПОНТОННЫЙ  Дек.'!BT54:BU54)</f>
        <v>0</v>
      </c>
      <c r="BV55" s="47"/>
      <c r="BW55" s="54">
        <f>SUM('[1]ПОНТОННЫЙ Янв.'!BV54:BW54,'[2]ПОНТОННЫЙ Февр.'!BV54:BW54,'[3]ПОНТОННЫЙ Март'!BV54:BW54,'[4]ПОНТОННЫЙ  Апр.'!BV54:BW54,'[5]ПОНТОННЫЙ Май'!BV54:BW54,'[6]ПОНТОННЫЙ Июнь'!BV54:BW54,'[7]ПОНТОННЫЙ  Июль'!BV54:BW54,'[8]ПОНТОННЫЙ  Авг.'!BV54:BW54,'[9]ПОНТОННЫЙ  Сент.'!BV54:BW54,'[10]ПОНТОННЫЙ  Окт.'!BV54:BW54,'[11]ПОНТОННЫЙ  Нояб.'!BV54:BW54,'[12]ПОНТОННЫЙ  Дек.'!BV54:BW54)</f>
        <v>0</v>
      </c>
      <c r="BX55" s="47"/>
      <c r="BY55" s="54">
        <f>SUM('[1]ПОНТОННЫЙ Янв.'!BX54:BY54,'[2]ПОНТОННЫЙ Февр.'!BX54:BY54,'[3]ПОНТОННЫЙ Март'!BX54:BY54,'[4]ПОНТОННЫЙ  Апр.'!BX54:BY54,'[5]ПОНТОННЫЙ Май'!BX54:BY54,'[6]ПОНТОННЫЙ Июнь'!BX54:BY54,'[7]ПОНТОННЫЙ  Июль'!BX54:BY54,'[8]ПОНТОННЫЙ  Авг.'!BX54:BY54,'[9]ПОНТОННЫЙ  Сент.'!BX54:BY54,'[10]ПОНТОННЫЙ  Окт.'!BX54:BY54,'[11]ПОНТОННЫЙ  Нояб.'!BX54:BY54,'[12]ПОНТОННЫЙ  Дек.'!BX54:BY54)</f>
        <v>0</v>
      </c>
      <c r="BZ55" s="47"/>
      <c r="CA55" s="54">
        <f>SUM('[1]ПОНТОННЫЙ Янв.'!BZ54:CA54,'[2]ПОНТОННЫЙ Февр.'!BZ54:CA54,'[3]ПОНТОННЫЙ Март'!BZ54:CA54,'[4]ПОНТОННЫЙ  Апр.'!BZ54:CA54,'[5]ПОНТОННЫЙ Май'!BZ54:CA54,'[6]ПОНТОННЫЙ Июнь'!BZ54:CA54,'[7]ПОНТОННЫЙ  Июль'!BZ54:CA54,'[8]ПОНТОННЫЙ  Авг.'!BZ54:CA54,'[9]ПОНТОННЫЙ  Сент.'!BZ54:CA54,'[10]ПОНТОННЫЙ  Окт.'!BZ54:CA54,'[11]ПОНТОННЫЙ  Нояб.'!BZ54:CA54,'[12]ПОНТОННЫЙ  Дек.'!BZ54:CA54)</f>
        <v>0</v>
      </c>
      <c r="CB55" s="47"/>
      <c r="CC55" s="54">
        <f>SUM('[1]ПОНТОННЫЙ Янв.'!CB54:CC54,'[2]ПОНТОННЫЙ Февр.'!CB54:CC54,'[3]ПОНТОННЫЙ Март'!CB54:CC54,'[4]ПОНТОННЫЙ  Апр.'!CB54:CC54,'[5]ПОНТОННЫЙ Май'!CB54:CC54,'[6]ПОНТОННЫЙ Июнь'!CB54:CC54,'[7]ПОНТОННЫЙ  Июль'!CB54:CC54,'[8]ПОНТОННЫЙ  Авг.'!CB54:CC54,'[9]ПОНТОННЫЙ  Сент.'!CB54:CC54,'[10]ПОНТОННЫЙ  Окт.'!CB54:CC54,'[11]ПОНТОННЫЙ  Нояб.'!CB54:CC54,'[12]ПОНТОННЫЙ  Дек.'!CB54:CC54)</f>
        <v>0</v>
      </c>
      <c r="CD55" s="47"/>
      <c r="CE55" s="54">
        <f>SUM('[1]ПОНТОННЫЙ Янв.'!CD54:CE54,'[2]ПОНТОННЫЙ Февр.'!CD54:CE54,'[3]ПОНТОННЫЙ Март'!CD54:CE54,'[4]ПОНТОННЫЙ  Апр.'!CD54:CE54,'[5]ПОНТОННЫЙ Май'!CD54:CE54,'[6]ПОНТОННЫЙ Июнь'!CD54:CE54,'[7]ПОНТОННЫЙ  Июль'!CD54:CE54,'[8]ПОНТОННЫЙ  Авг.'!CD54:CE54,'[9]ПОНТОННЫЙ  Сент.'!CD54:CE54,'[10]ПОНТОННЫЙ  Окт.'!CD54:CE54,'[11]ПОНТОННЫЙ  Нояб.'!CD54:CE54,'[12]ПОНТОННЫЙ  Дек.'!CD54:CE54)</f>
        <v>0</v>
      </c>
      <c r="CF55" s="47"/>
      <c r="CG55" s="54">
        <f>SUM('[1]ПОНТОННЫЙ Янв.'!CF54:CG54,'[2]ПОНТОННЫЙ Февр.'!CF54:CG54,'[3]ПОНТОННЫЙ Март'!CF54:CG54,'[4]ПОНТОННЫЙ  Апр.'!CF54:CG54,'[5]ПОНТОННЫЙ Май'!CF54:CG54,'[6]ПОНТОННЫЙ Июнь'!CF54:CG54,'[7]ПОНТОННЫЙ  Июль'!CF54:CG54,'[8]ПОНТОННЫЙ  Авг.'!CF54:CG54,'[9]ПОНТОННЫЙ  Сент.'!CF54:CG54,'[10]ПОНТОННЫЙ  Окт.'!CF54:CG54,'[11]ПОНТОННЫЙ  Нояб.'!CF54:CG54,'[12]ПОНТОННЫЙ  Дек.'!CF54:CG54)</f>
        <v>0</v>
      </c>
      <c r="CH55" s="47"/>
      <c r="CI55" s="54">
        <f>SUM('[1]ПОНТОННЫЙ Янв.'!CH54:CI54,'[2]ПОНТОННЫЙ Февр.'!CH54:CI54,'[3]ПОНТОННЫЙ Март'!CH54:CI54,'[4]ПОНТОННЫЙ  Апр.'!CH54:CI54,'[5]ПОНТОННЫЙ Май'!CH54:CI54,'[6]ПОНТОННЫЙ Июнь'!CH54:CI54,'[7]ПОНТОННЫЙ  Июль'!CH54:CI54,'[8]ПОНТОННЫЙ  Авг.'!CH54:CI54,'[9]ПОНТОННЫЙ  Сент.'!CH54:CI54,'[10]ПОНТОННЫЙ  Окт.'!CH54:CI54,'[11]ПОНТОННЫЙ  Нояб.'!CH54:CI54,'[12]ПОНТОННЫЙ  Дек.'!CH54:CI54)</f>
        <v>0</v>
      </c>
      <c r="CJ55" s="47"/>
      <c r="CK55" s="54">
        <f>SUM('[1]ПОНТОННЫЙ Янв.'!CJ54:CK54,'[2]ПОНТОННЫЙ Февр.'!CJ54:CK54,'[3]ПОНТОННЫЙ Март'!CJ54:CK54,'[4]ПОНТОННЫЙ  Апр.'!CJ54:CK54,'[5]ПОНТОННЫЙ Май'!CJ54:CK54,'[6]ПОНТОННЫЙ Июнь'!CJ54:CK54,'[7]ПОНТОННЫЙ  Июль'!CJ54:CK54,'[8]ПОНТОННЫЙ  Авг.'!CJ54:CK54,'[9]ПОНТОННЫЙ  Сент.'!CJ54:CK54,'[10]ПОНТОННЫЙ  Окт.'!CJ54:CK54,'[11]ПОНТОННЫЙ  Нояб.'!CJ54:CK54,'[12]ПОНТОННЫЙ  Дек.'!CJ54:CK54)</f>
        <v>0</v>
      </c>
      <c r="CL55" s="47"/>
      <c r="CM55" s="54">
        <f>SUM('[1]ПОНТОННЫЙ Янв.'!CL54:CM54,'[2]ПОНТОННЫЙ Февр.'!CL54:CM54,'[3]ПОНТОННЫЙ Март'!CL54:CM54,'[4]ПОНТОННЫЙ  Апр.'!CL54:CM54,'[5]ПОНТОННЫЙ Май'!CL54:CM54,'[6]ПОНТОННЫЙ Июнь'!CL54:CM54,'[7]ПОНТОННЫЙ  Июль'!CL54:CM54,'[8]ПОНТОННЫЙ  Авг.'!CL54:CM54,'[9]ПОНТОННЫЙ  Сент.'!CL54:CM54,'[10]ПОНТОННЫЙ  Окт.'!CL54:CM54,'[11]ПОНТОННЫЙ  Нояб.'!CL54:CM54,'[12]ПОНТОННЫЙ  Дек.'!CL54:CM54)</f>
        <v>0</v>
      </c>
      <c r="CN55" s="47"/>
      <c r="CO55" s="54">
        <f>SUM('[1]ПОНТОННЫЙ Янв.'!CN54:CO54,'[2]ПОНТОННЫЙ Февр.'!CN54:CO54,'[3]ПОНТОННЫЙ Март'!CN54:CO54,'[4]ПОНТОННЫЙ  Апр.'!CN54:CO54,'[5]ПОНТОННЫЙ Май'!CN54:CO54,'[6]ПОНТОННЫЙ Июнь'!CN54:CO54,'[7]ПОНТОННЫЙ  Июль'!CN54:CO54,'[8]ПОНТОННЫЙ  Авг.'!CN54:CO54,'[9]ПОНТОННЫЙ  Сент.'!CN54:CO54,'[10]ПОНТОННЫЙ  Окт.'!CN54:CO54,'[11]ПОНТОННЫЙ  Нояб.'!CN54:CO54,'[12]ПОНТОННЫЙ  Дек.'!CN54:CO54)</f>
        <v>0</v>
      </c>
      <c r="CQ55" s="93"/>
    </row>
    <row r="56" spans="1:95" ht="32.1" customHeight="1" thickBot="1" x14ac:dyDescent="0.3">
      <c r="A56" s="6" t="s">
        <v>39</v>
      </c>
      <c r="B56" s="3" t="s">
        <v>40</v>
      </c>
      <c r="C56" s="27" t="s">
        <v>5</v>
      </c>
      <c r="D56" s="62">
        <f>D58+D60+D62+D64+D66+D68</f>
        <v>1.2</v>
      </c>
      <c r="E56" s="58">
        <f>SUM('[1]ПОНТОННЫЙ Янв.'!D55:E55,'[2]ПОНТОННЫЙ Февр.'!D55:E55,'[3]ПОНТОННЫЙ Март'!D55:E55,'[4]ПОНТОННЫЙ  Апр.'!D55:E55,'[5]ПОНТОННЫЙ Май'!D55:E55,'[6]ПОНТОННЫЙ Июнь'!D55:E55,'[7]ПОНТОННЫЙ  Июль'!D55:E55,'[8]ПОНТОННЫЙ  Авг.'!D55:E55,'[9]ПОНТОННЫЙ  Сент.'!D55:E55,'[10]ПОНТОННЫЙ  Окт.'!D55:E55,'[11]ПОНТОННЫЙ  Нояб.'!D55:E55,'[12]ПОНТОННЫЙ  Дек.'!D55:E55)</f>
        <v>23.975999999999999</v>
      </c>
      <c r="F56" s="62">
        <f>F58+F60+F62+F64+F66+F68</f>
        <v>0</v>
      </c>
      <c r="G56" s="58">
        <f>SUM('[1]ПОНТОННЫЙ Янв.'!F55:G55,'[2]ПОНТОННЫЙ Февр.'!F55:G55,'[3]ПОНТОННЫЙ Март'!F55:G55,'[4]ПОНТОННЫЙ  Апр.'!F55:G55,'[5]ПОНТОННЫЙ Май'!F55:G55,'[6]ПОНТОННЫЙ Июнь'!F55:G55,'[7]ПОНТОННЫЙ  Июль'!F55:G55,'[8]ПОНТОННЫЙ  Авг.'!F55:G55,'[9]ПОНТОННЫЙ  Сент.'!F55:G55,'[10]ПОНТОННЫЙ  Окт.'!F55:G55,'[11]ПОНТОННЫЙ  Нояб.'!F55:G55,'[12]ПОНТОННЫЙ  Дек.'!F55:G55)</f>
        <v>30.43</v>
      </c>
      <c r="H56" s="62">
        <f>H58+H60+H62+H64+H66+H68</f>
        <v>7.5</v>
      </c>
      <c r="I56" s="58">
        <f>SUM('[1]ПОНТОННЫЙ Янв.'!H55:I55,'[2]ПОНТОННЫЙ Февр.'!H55:I55,'[3]ПОНТОННЫЙ Март'!H55:I55,'[4]ПОНТОННЫЙ  Апр.'!H55:I55,'[5]ПОНТОННЫЙ Май'!H55:I55,'[6]ПОНТОННЫЙ Июнь'!H55:I55,'[7]ПОНТОННЫЙ  Июль'!H55:I55,'[8]ПОНТОННЫЙ  Авг.'!H55:I55,'[9]ПОНТОННЫЙ  Сент.'!H55:I55,'[10]ПОНТОННЫЙ  Окт.'!H55:I55,'[11]ПОНТОННЫЙ  Нояб.'!H55:I55,'[12]ПОНТОННЫЙ  Дек.'!H55:I55)</f>
        <v>28.43</v>
      </c>
      <c r="J56" s="62">
        <f>J58+J60+J62+J64+J66+J68</f>
        <v>0</v>
      </c>
      <c r="K56" s="58">
        <f>SUM('[1]ПОНТОННЫЙ Янв.'!J55:K55,'[2]ПОНТОННЫЙ Февр.'!J55:K55,'[3]ПОНТОННЫЙ Март'!J55:K55,'[4]ПОНТОННЫЙ  Апр.'!J55:K55,'[5]ПОНТОННЫЙ Май'!J55:K55,'[6]ПОНТОННЫЙ Июнь'!J55:K55,'[7]ПОНТОННЫЙ  Июль'!J55:K55,'[8]ПОНТОННЫЙ  Авг.'!J55:K55,'[9]ПОНТОННЫЙ  Сент.'!J55:K55,'[10]ПОНТОННЫЙ  Окт.'!J55:K55,'[11]ПОНТОННЫЙ  Нояб.'!J55:K55,'[12]ПОНТОННЫЙ  Дек.'!J55:K55)</f>
        <v>4.327</v>
      </c>
      <c r="L56" s="62">
        <f>L58+L60+L62+L64+L66+L68</f>
        <v>0</v>
      </c>
      <c r="M56" s="58">
        <f>SUM('[1]ПОНТОННЫЙ Янв.'!L55:M55,'[2]ПОНТОННЫЙ Февр.'!L55:M55,'[3]ПОНТОННЫЙ Март'!L55:M55,'[4]ПОНТОННЫЙ  Апр.'!L55:M55,'[5]ПОНТОННЫЙ Май'!L55:M55,'[6]ПОНТОННЫЙ Июнь'!L55:M55,'[7]ПОНТОННЫЙ  Июль'!L55:M55,'[8]ПОНТОННЫЙ  Авг.'!L55:M55,'[9]ПОНТОННЫЙ  Сент.'!L55:M55,'[10]ПОНТОННЫЙ  Окт.'!L55:M55,'[11]ПОНТОННЫЙ  Нояб.'!L55:M55,'[12]ПОНТОННЫЙ  Дек.'!L55:M55)</f>
        <v>1.1499999999999999</v>
      </c>
      <c r="N56" s="62">
        <f>N58+N60+N62+N64+N66+N68</f>
        <v>0</v>
      </c>
      <c r="O56" s="58">
        <f>SUM('[1]ПОНТОННЫЙ Янв.'!N55:O55,'[2]ПОНТОННЫЙ Февр.'!N55:O55,'[3]ПОНТОННЫЙ Март'!N55:O55,'[4]ПОНТОННЫЙ  Апр.'!N55:O55,'[5]ПОНТОННЫЙ Май'!N55:O55,'[6]ПОНТОННЫЙ Июнь'!N55:O55,'[7]ПОНТОННЫЙ  Июль'!N55:O55,'[8]ПОНТОННЫЙ  Авг.'!N55:O55,'[9]ПОНТОННЫЙ  Сент.'!N55:O55,'[10]ПОНТОННЫЙ  Окт.'!N55:O55,'[11]ПОНТОННЫЙ  Нояб.'!N55:O55,'[12]ПОНТОННЫЙ  Дек.'!N55:O55)</f>
        <v>1.1260000000000001</v>
      </c>
      <c r="P56" s="62">
        <f>P58+P60+P62+P64+P66+P68</f>
        <v>0</v>
      </c>
      <c r="Q56" s="58">
        <f>SUM('[1]ПОНТОННЫЙ Янв.'!P55:Q55,'[2]ПОНТОННЫЙ Февр.'!P55:Q55,'[3]ПОНТОННЫЙ Март'!P55:Q55,'[4]ПОНТОННЫЙ  Апр.'!P55:Q55,'[5]ПОНТОННЫЙ Май'!P55:Q55,'[6]ПОНТОННЫЙ Июнь'!P55:Q55,'[7]ПОНТОННЫЙ  Июль'!P55:Q55,'[8]ПОНТОННЫЙ  Авг.'!P55:Q55,'[9]ПОНТОННЫЙ  Сент.'!P55:Q55,'[10]ПОНТОННЫЙ  Окт.'!P55:Q55,'[11]ПОНТОННЫЙ  Нояб.'!P55:Q55,'[12]ПОНТОННЫЙ  Дек.'!P55:Q55)</f>
        <v>3.03</v>
      </c>
      <c r="R56" s="62">
        <f>R58+R60+R62+R64+R66+R68</f>
        <v>0</v>
      </c>
      <c r="S56" s="58">
        <f>SUM('[1]ПОНТОННЫЙ Янв.'!R55:S55,'[2]ПОНТОННЫЙ Февр.'!R55:S55,'[3]ПОНТОННЫЙ Март'!R55:S55,'[4]ПОНТОННЫЙ  Апр.'!R55:S55,'[5]ПОНТОННЫЙ Май'!R55:S55,'[6]ПОНТОННЫЙ Июнь'!R55:S55,'[7]ПОНТОННЫЙ  Июль'!R55:S55,'[8]ПОНТОННЫЙ  Авг.'!R55:S55,'[9]ПОНТОННЫЙ  Сент.'!R55:S55,'[10]ПОНТОННЫЙ  Окт.'!R55:S55,'[11]ПОНТОННЫЙ  Нояб.'!R55:S55,'[12]ПОНТОННЫЙ  Дек.'!R55:S55)</f>
        <v>95.777000000000015</v>
      </c>
      <c r="T56" s="62">
        <f>T58+T60+T62+T64+T66+T68</f>
        <v>0</v>
      </c>
      <c r="U56" s="58">
        <f>SUM('[1]ПОНТОННЫЙ Янв.'!T55:U55,'[2]ПОНТОННЫЙ Февр.'!T55:U55,'[3]ПОНТОННЫЙ Март'!T55:U55,'[4]ПОНТОННЫЙ  Апр.'!T55:U55,'[5]ПОНТОННЫЙ Май'!T55:U55,'[6]ПОНТОННЫЙ Июнь'!T55:U55,'[7]ПОНТОННЫЙ  Июль'!T55:U55,'[8]ПОНТОННЫЙ  Авг.'!T55:U55,'[9]ПОНТОННЫЙ  Сент.'!T55:U55,'[10]ПОНТОННЫЙ  Окт.'!T55:U55,'[11]ПОНТОННЫЙ  Нояб.'!T55:U55,'[12]ПОНТОННЫЙ  Дек.'!T55:U55)</f>
        <v>72.799000000000007</v>
      </c>
      <c r="V56" s="62">
        <f>V58+V60+V62+V64+V66+V68</f>
        <v>264</v>
      </c>
      <c r="W56" s="58">
        <f>SUM('[1]ПОНТОННЫЙ Янв.'!V55:W55,'[2]ПОНТОННЫЙ Февр.'!V55:W55,'[3]ПОНТОННЫЙ Март'!V55:W55,'[4]ПОНТОННЫЙ  Апр.'!V55:W55,'[5]ПОНТОННЫЙ Май'!V55:W55,'[6]ПОНТОННЫЙ Июнь'!V55:W55,'[7]ПОНТОННЫЙ  Июль'!V55:W55,'[8]ПОНТОННЫЙ  Авг.'!V55:W55,'[9]ПОНТОННЫЙ  Сент.'!V55:W55,'[10]ПОНТОННЫЙ  Окт.'!V55:W55,'[11]ПОНТОННЫЙ  Нояб.'!V55:W55,'[12]ПОНТОННЫЙ  Дек.'!V55:W55)</f>
        <v>145.339</v>
      </c>
      <c r="X56" s="62">
        <f>X58+X60+X62+X64+X66+X68</f>
        <v>0</v>
      </c>
      <c r="Y56" s="58">
        <f>SUM('[1]ПОНТОННЫЙ Янв.'!X55:Y55,'[2]ПОНТОННЫЙ Февр.'!X55:Y55,'[3]ПОНТОННЫЙ Март'!X55:Y55,'[4]ПОНТОННЫЙ  Апр.'!X55:Y55,'[5]ПОНТОННЫЙ Май'!X55:Y55,'[6]ПОНТОННЫЙ Июнь'!X55:Y55,'[7]ПОНТОННЫЙ  Июль'!X55:Y55,'[8]ПОНТОННЫЙ  Авг.'!X55:Y55,'[9]ПОНТОННЫЙ  Сент.'!X55:Y55,'[10]ПОНТОННЫЙ  Окт.'!X55:Y55,'[11]ПОНТОННЫЙ  Нояб.'!X55:Y55,'[12]ПОНТОННЫЙ  Дек.'!X55:Y55)</f>
        <v>5.7409999999999997</v>
      </c>
      <c r="Z56" s="62">
        <f>Z58+Z60+Z62+Z64+Z66+Z68</f>
        <v>0</v>
      </c>
      <c r="AA56" s="58">
        <f>SUM('[1]ПОНТОННЫЙ Янв.'!Z55:AA55,'[2]ПОНТОННЫЙ Февр.'!Z55:AA55,'[3]ПОНТОННЫЙ Март'!Z55:AA55,'[4]ПОНТОННЫЙ  Апр.'!Z55:AA55,'[5]ПОНТОННЫЙ Май'!Z55:AA55,'[6]ПОНТОННЫЙ Июнь'!Z55:AA55,'[7]ПОНТОННЫЙ  Июль'!Z55:AA55,'[8]ПОНТОННЫЙ  Авг.'!Z55:AA55,'[9]ПОНТОННЫЙ  Сент.'!Z55:AA55,'[10]ПОНТОННЫЙ  Окт.'!Z55:AA55,'[11]ПОНТОННЫЙ  Нояб.'!Z55:AA55,'[12]ПОНТОННЫЙ  Дек.'!Z55:AA55)</f>
        <v>11.914999999999999</v>
      </c>
      <c r="AB56" s="62">
        <f>AB58+AB60+AB62+AB64+AB66+AB68</f>
        <v>0</v>
      </c>
      <c r="AC56" s="58">
        <f>SUM('[1]ПОНТОННЫЙ Янв.'!AB55:AC55,'[2]ПОНТОННЫЙ Февр.'!AB55:AC55,'[3]ПОНТОННЫЙ Март'!AB55:AC55,'[4]ПОНТОННЫЙ  Апр.'!AB55:AC55,'[5]ПОНТОННЫЙ Май'!AB55:AC55,'[6]ПОНТОННЫЙ Июнь'!AB55:AC55,'[7]ПОНТОННЫЙ  Июль'!AB55:AC55,'[8]ПОНТОННЫЙ  Авг.'!AB55:AC55,'[9]ПОНТОННЫЙ  Сент.'!AB55:AC55,'[10]ПОНТОННЫЙ  Окт.'!AB55:AC55,'[11]ПОНТОННЫЙ  Нояб.'!AB55:AC55,'[12]ПОНТОННЫЙ  Дек.'!AB55:AC55)</f>
        <v>8.202</v>
      </c>
      <c r="AD56" s="62">
        <f>AD58+AD60+AD62+AD64+AD66+AD68</f>
        <v>0</v>
      </c>
      <c r="AE56" s="58">
        <f>SUM('[1]ПОНТОННЫЙ Янв.'!AD55:AE55,'[2]ПОНТОННЫЙ Февр.'!AD55:AE55,'[3]ПОНТОННЫЙ Март'!AD55:AE55,'[4]ПОНТОННЫЙ  Апр.'!AD55:AE55,'[5]ПОНТОННЫЙ Май'!AD55:AE55,'[6]ПОНТОННЫЙ Июнь'!AD55:AE55,'[7]ПОНТОННЫЙ  Июль'!AD55:AE55,'[8]ПОНТОННЫЙ  Авг.'!AD55:AE55,'[9]ПОНТОННЫЙ  Сент.'!AD55:AE55,'[10]ПОНТОННЫЙ  Окт.'!AD55:AE55,'[11]ПОНТОННЫЙ  Нояб.'!AD55:AE55,'[12]ПОНТОННЫЙ  Дек.'!AD55:AE55)</f>
        <v>3.7709999999999999</v>
      </c>
      <c r="AF56" s="62">
        <f>AF58+AF60+AF62+AF64+AF66+AF68</f>
        <v>0</v>
      </c>
      <c r="AG56" s="58">
        <f>SUM('[1]ПОНТОННЫЙ Янв.'!AF55:AG55,'[2]ПОНТОННЫЙ Февр.'!AF55:AG55,'[3]ПОНТОННЫЙ Март'!AF55:AG55,'[4]ПОНТОННЫЙ  Апр.'!AF55:AG55,'[5]ПОНТОННЫЙ Май'!AF55:AG55,'[6]ПОНТОННЫЙ Июнь'!AF55:AG55,'[7]ПОНТОННЫЙ  Июль'!AF55:AG55,'[8]ПОНТОННЫЙ  Авг.'!AF55:AG55,'[9]ПОНТОННЫЙ  Сент.'!AF55:AG55,'[10]ПОНТОННЫЙ  Окт.'!AF55:AG55,'[11]ПОНТОННЫЙ  Нояб.'!AF55:AG55,'[12]ПОНТОННЫЙ  Дек.'!AF55:AG55)</f>
        <v>1.288</v>
      </c>
      <c r="AH56" s="62">
        <f>AH58+AH60+AH62+AH64+AH66+AH68</f>
        <v>0</v>
      </c>
      <c r="AI56" s="58">
        <f>SUM('[1]ПОНТОННЫЙ Янв.'!AH55:AI55,'[2]ПОНТОННЫЙ Февр.'!AH55:AI55,'[3]ПОНТОННЫЙ Март'!AH55:AI55,'[4]ПОНТОННЫЙ  Апр.'!AH55:AI55,'[5]ПОНТОННЫЙ Май'!AH55:AI55,'[6]ПОНТОННЫЙ Июнь'!AH55:AI55,'[7]ПОНТОННЫЙ  Июль'!AH55:AI55,'[8]ПОНТОННЫЙ  Авг.'!AH55:AI55,'[9]ПОНТОННЫЙ  Сент.'!AH55:AI55,'[10]ПОНТОННЫЙ  Окт.'!AH55:AI55,'[11]ПОНТОННЫЙ  Нояб.'!AH55:AI55,'[12]ПОНТОННЫЙ  Дек.'!AH55:AI55)</f>
        <v>0</v>
      </c>
      <c r="AJ56" s="62">
        <f>AJ58+AJ60+AJ62+AJ64+AJ66+AJ68</f>
        <v>0</v>
      </c>
      <c r="AK56" s="58">
        <f>SUM('[1]ПОНТОННЫЙ Янв.'!AJ55:AK55,'[2]ПОНТОННЫЙ Февр.'!AJ55:AK55,'[3]ПОНТОННЫЙ Март'!AJ55:AK55,'[4]ПОНТОННЫЙ  Апр.'!AJ55:AK55,'[5]ПОНТОННЫЙ Май'!AJ55:AK55,'[6]ПОНТОННЫЙ Июнь'!AJ55:AK55,'[7]ПОНТОННЫЙ  Июль'!AJ55:AK55,'[8]ПОНТОННЫЙ  Авг.'!AJ55:AK55,'[9]ПОНТОННЫЙ  Сент.'!AJ55:AK55,'[10]ПОНТОННЫЙ  Окт.'!AJ55:AK55,'[11]ПОНТОННЫЙ  Нояб.'!AJ55:AK55,'[12]ПОНТОННЫЙ  Дек.'!AJ55:AK55)</f>
        <v>5.6470000000000002</v>
      </c>
      <c r="AL56" s="62">
        <f>AL58+AL60+AL62+AL64+AL66+AL68</f>
        <v>0</v>
      </c>
      <c r="AM56" s="58">
        <f>SUM('[1]ПОНТОННЫЙ Янв.'!AL55:AM55,'[2]ПОНТОННЫЙ Февр.'!AL55:AM55,'[3]ПОНТОННЫЙ Март'!AL55:AM55,'[4]ПОНТОННЫЙ  Апр.'!AL55:AM55,'[5]ПОНТОННЫЙ Май'!AL55:AM55,'[6]ПОНТОННЫЙ Июнь'!AL55:AM55,'[7]ПОНТОННЫЙ  Июль'!AL55:AM55,'[8]ПОНТОННЫЙ  Авг.'!AL55:AM55,'[9]ПОНТОННЫЙ  Сент.'!AL55:AM55,'[10]ПОНТОННЫЙ  Окт.'!AL55:AM55,'[11]ПОНТОННЫЙ  Нояб.'!AL55:AM55,'[12]ПОНТОННЫЙ  Дек.'!AL55:AM55)</f>
        <v>3.577</v>
      </c>
      <c r="AN56" s="62">
        <f>AN58+AN60+AN62+AN64+AN66+AN68</f>
        <v>23</v>
      </c>
      <c r="AO56" s="58">
        <f>SUM('[1]ПОНТОННЫЙ Янв.'!AN55:AO55,'[2]ПОНТОННЫЙ Февр.'!AN55:AO55,'[3]ПОНТОННЫЙ Март'!AN55:AO55,'[4]ПОНТОННЫЙ  Апр.'!AN55:AO55,'[5]ПОНТОННЫЙ Май'!AN55:AO55,'[6]ПОНТОННЫЙ Июнь'!AN55:AO55,'[7]ПОНТОННЫЙ  Июль'!AN55:AO55,'[8]ПОНТОННЫЙ  Авг.'!AN55:AO55,'[9]ПОНТОННЫЙ  Сент.'!AN55:AO55,'[10]ПОНТОННЫЙ  Окт.'!AN55:AO55,'[11]ПОНТОННЫЙ  Нояб.'!AN55:AO55,'[12]ПОНТОННЫЙ  Дек.'!AN55:AO55)</f>
        <v>85.77200000000002</v>
      </c>
      <c r="AP56" s="62">
        <f>AP58+AP60+AP62+AP64+AP66+AP68</f>
        <v>6</v>
      </c>
      <c r="AQ56" s="58">
        <f>SUM('[1]ПОНТОННЫЙ Янв.'!AP55:AQ55,'[2]ПОНТОННЫЙ Февр.'!AP55:AQ55,'[3]ПОНТОННЫЙ Март'!AP55:AQ55,'[4]ПОНТОННЫЙ  Апр.'!AP55:AQ55,'[5]ПОНТОННЫЙ Май'!AP55:AQ55,'[6]ПОНТОННЫЙ Июнь'!AP55:AQ55,'[7]ПОНТОННЫЙ  Июль'!AP55:AQ55,'[8]ПОНТОННЫЙ  Авг.'!AP55:AQ55,'[9]ПОНТОННЫЙ  Сент.'!AP55:AQ55,'[10]ПОНТОННЫЙ  Окт.'!AP55:AQ55,'[11]ПОНТОННЫЙ  Нояб.'!AP55:AQ55,'[12]ПОНТОННЫЙ  Дек.'!AP55:AQ55)</f>
        <v>25.385999999999999</v>
      </c>
      <c r="AR56" s="62">
        <f>AR58+AR60+AR62+AR64+AR66+AR68</f>
        <v>0</v>
      </c>
      <c r="AS56" s="58">
        <f>SUM('[1]ПОНТОННЫЙ Янв.'!AR55:AS55,'[2]ПОНТОННЫЙ Февр.'!AR55:AS55,'[3]ПОНТОННЫЙ Март'!AR55:AS55,'[4]ПОНТОННЫЙ  Апр.'!AR55:AS55,'[5]ПОНТОННЫЙ Май'!AR55:AS55,'[6]ПОНТОННЫЙ Июнь'!AR55:AS55,'[7]ПОНТОННЫЙ  Июль'!AR55:AS55,'[8]ПОНТОННЫЙ  Авг.'!AR55:AS55,'[9]ПОНТОННЫЙ  Сент.'!AR55:AS55,'[10]ПОНТОННЫЙ  Окт.'!AR55:AS55,'[11]ПОНТОННЫЙ  Нояб.'!AR55:AS55,'[12]ПОНТОННЫЙ  Дек.'!AR55:AS55)</f>
        <v>8.9849999999999994</v>
      </c>
      <c r="AT56" s="62">
        <f>AT58+AT60+AT62+AT64+AT66+AT68</f>
        <v>7.5</v>
      </c>
      <c r="AU56" s="58">
        <f>SUM('[1]ПОНТОННЫЙ Янв.'!AT55:AU55,'[2]ПОНТОННЫЙ Февр.'!AT55:AU55,'[3]ПОНТОННЫЙ Март'!AT55:AU55,'[4]ПОНТОННЫЙ  Апр.'!AT55:AU55,'[5]ПОНТОННЫЙ Май'!AT55:AU55,'[6]ПОНТОННЫЙ Июнь'!AT55:AU55,'[7]ПОНТОННЫЙ  Июль'!AT55:AU55,'[8]ПОНТОННЫЙ  Авг.'!AT55:AU55,'[9]ПОНТОННЫЙ  Сент.'!AT55:AU55,'[10]ПОНТОННЫЙ  Окт.'!AT55:AU55,'[11]ПОНТОННЫЙ  Нояб.'!AT55:AU55,'[12]ПОНТОННЫЙ  Дек.'!AT55:AU55)</f>
        <v>20.294</v>
      </c>
      <c r="AV56" s="62">
        <f>AV58+AV60+AV62+AV64+AV66+AV68</f>
        <v>0</v>
      </c>
      <c r="AW56" s="58">
        <f>SUM('[1]ПОНТОННЫЙ Янв.'!AV55:AW55,'[2]ПОНТОННЫЙ Февр.'!AV55:AW55,'[3]ПОНТОННЫЙ Март'!AV55:AW55,'[4]ПОНТОННЫЙ  Апр.'!AV55:AW55,'[5]ПОНТОННЫЙ Май'!AV55:AW55,'[6]ПОНТОННЫЙ Июнь'!AV55:AW55,'[7]ПОНТОННЫЙ  Июль'!AV55:AW55,'[8]ПОНТОННЫЙ  Авг.'!AV55:AW55,'[9]ПОНТОННЫЙ  Сент.'!AV55:AW55,'[10]ПОНТОННЫЙ  Окт.'!AV55:AW55,'[11]ПОНТОННЫЙ  Нояб.'!AV55:AW55,'[12]ПОНТОННЫЙ  Дек.'!AV55:AW55)</f>
        <v>47.390999999999991</v>
      </c>
      <c r="AX56" s="62">
        <f>AX58+AX60+AX62+AX64+AX66+AX68</f>
        <v>0</v>
      </c>
      <c r="AY56" s="58">
        <f>SUM('[1]ПОНТОННЫЙ Янв.'!AX55:AY55,'[2]ПОНТОННЫЙ Февр.'!AX55:AY55,'[3]ПОНТОННЫЙ Март'!AX55:AY55,'[4]ПОНТОННЫЙ  Апр.'!AX55:AY55,'[5]ПОНТОННЫЙ Май'!AX55:AY55,'[6]ПОНТОННЫЙ Июнь'!AX55:AY55,'[7]ПОНТОННЫЙ  Июль'!AX55:AY55,'[8]ПОНТОННЫЙ  Авг.'!AX55:AY55,'[9]ПОНТОННЫЙ  Сент.'!AX55:AY55,'[10]ПОНТОННЫЙ  Окт.'!AX55:AY55,'[11]ПОНТОННЫЙ  Нояб.'!AX55:AY55,'[12]ПОНТОННЫЙ  Дек.'!AX55:AY55)</f>
        <v>24.544999999999998</v>
      </c>
      <c r="AZ56" s="62">
        <f>AZ58+AZ60+AZ62+AZ64+AZ66+AZ68</f>
        <v>0</v>
      </c>
      <c r="BA56" s="58">
        <f>SUM('[1]ПОНТОННЫЙ Янв.'!AZ55:BA55,'[2]ПОНТОННЫЙ Февр.'!AZ55:BA55,'[3]ПОНТОННЫЙ Март'!AZ55:BA55,'[4]ПОНТОННЫЙ  Апр.'!AZ55:BA55,'[5]ПОНТОННЫЙ Май'!AZ55:BA55,'[6]ПОНТОННЫЙ Июнь'!AZ55:BA55,'[7]ПОНТОННЫЙ  Июль'!AZ55:BA55,'[8]ПОНТОННЫЙ  Авг.'!AZ55:BA55,'[9]ПОНТОННЫЙ  Сент.'!AZ55:BA55,'[10]ПОНТОННЫЙ  Окт.'!AZ55:BA55,'[11]ПОНТОННЫЙ  Нояб.'!AZ55:BA55,'[12]ПОНТОННЫЙ  Дек.'!AZ55:BA55)</f>
        <v>2.738</v>
      </c>
      <c r="BB56" s="62">
        <f>BB58+BB60+BB62+BB64+BB66+BB68</f>
        <v>0</v>
      </c>
      <c r="BC56" s="58">
        <f>SUM('[1]ПОНТОННЫЙ Янв.'!BB55:BC55,'[2]ПОНТОННЫЙ Февр.'!BB55:BC55,'[3]ПОНТОННЫЙ Март'!BB55:BC55,'[4]ПОНТОННЫЙ  Апр.'!BB55:BC55,'[5]ПОНТОННЫЙ Май'!BB55:BC55,'[6]ПОНТОННЫЙ Июнь'!BB55:BC55,'[7]ПОНТОННЫЙ  Июль'!BB55:BC55,'[8]ПОНТОННЫЙ  Авг.'!BB55:BC55,'[9]ПОНТОННЫЙ  Сент.'!BB55:BC55,'[10]ПОНТОННЫЙ  Окт.'!BB55:BC55,'[11]ПОНТОННЫЙ  Нояб.'!BB55:BC55,'[12]ПОНТОННЫЙ  Дек.'!BB55:BC55)</f>
        <v>6.6</v>
      </c>
      <c r="BD56" s="62">
        <f>BD58+BD60+BD62+BD64+BD66+BD68</f>
        <v>7.5</v>
      </c>
      <c r="BE56" s="58">
        <f>SUM('[1]ПОНТОННЫЙ Янв.'!BD55:BE55,'[2]ПОНТОННЫЙ Февр.'!BD55:BE55,'[3]ПОНТОННЫЙ Март'!BD55:BE55,'[4]ПОНТОННЫЙ  Апр.'!BD55:BE55,'[5]ПОНТОННЫЙ Май'!BD55:BE55,'[6]ПОНТОННЫЙ Июнь'!BD55:BE55,'[7]ПОНТОННЫЙ  Июль'!BD55:BE55,'[8]ПОНТОННЫЙ  Авг.'!BD55:BE55,'[9]ПОНТОННЫЙ  Сент.'!BD55:BE55,'[10]ПОНТОННЫЙ  Окт.'!BD55:BE55,'[11]ПОНТОННЫЙ  Нояб.'!BD55:BE55,'[12]ПОНТОННЫЙ  Дек.'!BD55:BE55)</f>
        <v>13.093</v>
      </c>
      <c r="BF56" s="62">
        <f>BF58+BF60+BF62+BF64+BF66+BF68</f>
        <v>45</v>
      </c>
      <c r="BG56" s="58">
        <f>SUM('[1]ПОНТОННЫЙ Янв.'!BF55:BG55,'[2]ПОНТОННЫЙ Февр.'!BF55:BG55,'[3]ПОНТОННЫЙ Март'!BF55:BG55,'[4]ПОНТОННЫЙ  Апр.'!BF55:BG55,'[5]ПОНТОННЫЙ Май'!BF55:BG55,'[6]ПОНТОННЫЙ Июнь'!BF55:BG55,'[7]ПОНТОННЫЙ  Июль'!BF55:BG55,'[8]ПОНТОННЫЙ  Авг.'!BF55:BG55,'[9]ПОНТОННЫЙ  Сент.'!BF55:BG55,'[10]ПОНТОННЫЙ  Окт.'!BF55:BG55,'[11]ПОНТОННЫЙ  Нояб.'!BF55:BG55,'[12]ПОНТОННЫЙ  Дек.'!BF55:BG55)</f>
        <v>31.534000000000002</v>
      </c>
      <c r="BH56" s="62">
        <f>BH58+BH60+BH62+BH64+BH66+BH68</f>
        <v>0</v>
      </c>
      <c r="BI56" s="58">
        <f>SUM('[1]ПОНТОННЫЙ Янв.'!BH55:BI55,'[2]ПОНТОННЫЙ Февр.'!BH55:BI55,'[3]ПОНТОННЫЙ Март'!BH55:BI55,'[4]ПОНТОННЫЙ  Апр.'!BH55:BI55,'[5]ПОНТОННЫЙ Май'!BH55:BI55,'[6]ПОНТОННЫЙ Июнь'!BH55:BI55,'[7]ПОНТОННЫЙ  Июль'!BH55:BI55,'[8]ПОНТОННЫЙ  Авг.'!BH55:BI55,'[9]ПОНТОННЫЙ  Сент.'!BH55:BI55,'[10]ПОНТОННЫЙ  Окт.'!BH55:BI55,'[11]ПОНТОННЫЙ  Нояб.'!BH55:BI55,'[12]ПОНТОННЫЙ  Дек.'!BH55:BI55)</f>
        <v>8.5740000000000016</v>
      </c>
      <c r="BJ56" s="62">
        <f>BJ58+BJ60+BJ62+BJ64+BJ66+BJ68</f>
        <v>183</v>
      </c>
      <c r="BK56" s="58">
        <f>SUM('[1]ПОНТОННЫЙ Янв.'!BJ55:BK55,'[2]ПОНТОННЫЙ Февр.'!BJ55:BK55,'[3]ПОНТОННЫЙ Март'!BJ55:BK55,'[4]ПОНТОННЫЙ  Апр.'!BJ55:BK55,'[5]ПОНТОННЫЙ Май'!BJ55:BK55,'[6]ПОНТОННЫЙ Июнь'!BJ55:BK55,'[7]ПОНТОННЫЙ  Июль'!BJ55:BK55,'[8]ПОНТОННЫЙ  Авг.'!BJ55:BK55,'[9]ПОНТОННЫЙ  Сент.'!BJ55:BK55,'[10]ПОНТОННЫЙ  Окт.'!BJ55:BK55,'[11]ПОНТОННЫЙ  Нояб.'!BJ55:BK55,'[12]ПОНТОННЫЙ  Дек.'!BJ55:BK55)</f>
        <v>191.33700000000002</v>
      </c>
      <c r="BL56" s="62">
        <f>BL58+BL60+BL62+BL64+BL66+BL68</f>
        <v>0</v>
      </c>
      <c r="BM56" s="58">
        <f>SUM('[1]ПОНТОННЫЙ Янв.'!BL55:BM55,'[2]ПОНТОННЫЙ Февр.'!BL55:BM55,'[3]ПОНТОННЫЙ Март'!BL55:BM55,'[4]ПОНТОННЫЙ  Апр.'!BL55:BM55,'[5]ПОНТОННЫЙ Май'!BL55:BM55,'[6]ПОНТОННЫЙ Июнь'!BL55:BM55,'[7]ПОНТОННЫЙ  Июль'!BL55:BM55,'[8]ПОНТОННЫЙ  Авг.'!BL55:BM55,'[9]ПОНТОННЫЙ  Сент.'!BL55:BM55,'[10]ПОНТОННЫЙ  Окт.'!BL55:BM55,'[11]ПОНТОННЫЙ  Нояб.'!BL55:BM55,'[12]ПОНТОННЫЙ  Дек.'!BL55:BM55)</f>
        <v>19.012999999999998</v>
      </c>
      <c r="BN56" s="62">
        <f>BN58+BN60+BN62+BN64+BN66+BN68</f>
        <v>482.40000000000003</v>
      </c>
      <c r="BO56" s="58">
        <f>SUM('[1]ПОНТОННЫЙ Янв.'!BN55:BO55,'[2]ПОНТОННЫЙ Февр.'!BN55:BO55,'[3]ПОНТОННЫЙ Март'!BN55:BO55,'[4]ПОНТОННЫЙ  Апр.'!BN55:BO55,'[5]ПОНТОННЫЙ Май'!BN55:BO55,'[6]ПОНТОННЫЙ Июнь'!BN55:BO55,'[7]ПОНТОННЫЙ  Июль'!BN55:BO55,'[8]ПОНТОННЫЙ  Авг.'!BN55:BO55,'[9]ПОНТОННЫЙ  Сент.'!BN55:BO55,'[10]ПОНТОННЫЙ  Окт.'!BN55:BO55,'[11]ПОНТОННЫЙ  Нояб.'!BN55:BO55,'[12]ПОНТОННЫЙ  Дек.'!BN55:BO55)</f>
        <v>505.13500000000005</v>
      </c>
      <c r="BP56" s="62">
        <f>BP58+BP60+BP62+BP64+BP66+BP68</f>
        <v>0</v>
      </c>
      <c r="BQ56" s="58">
        <f>SUM('[1]ПОНТОННЫЙ Янв.'!BP55:BQ55,'[2]ПОНТОННЫЙ Февр.'!BP55:BQ55,'[3]ПОНТОННЫЙ Март'!BP55:BQ55,'[4]ПОНТОННЫЙ  Апр.'!BP55:BQ55,'[5]ПОНТОННЫЙ Май'!BP55:BQ55,'[6]ПОНТОННЫЙ Июнь'!BP55:BQ55,'[7]ПОНТОННЫЙ  Июль'!BP55:BQ55,'[8]ПОНТОННЫЙ  Авг.'!BP55:BQ55,'[9]ПОНТОННЫЙ  Сент.'!BP55:BQ55,'[10]ПОНТОННЫЙ  Окт.'!BP55:BQ55,'[11]ПОНТОННЫЙ  Нояб.'!BP55:BQ55,'[12]ПОНТОННЫЙ  Дек.'!BP55:BQ55)</f>
        <v>185.65299999999999</v>
      </c>
      <c r="BR56" s="62">
        <f>BR58+BR60+BR62+BR64+BR66+BR68</f>
        <v>0</v>
      </c>
      <c r="BS56" s="58">
        <f>SUM('[1]ПОНТОННЫЙ Янв.'!BR55:BS55,'[2]ПОНТОННЫЙ Февр.'!BR55:BS55,'[3]ПОНТОННЫЙ Март'!BR55:BS55,'[4]ПОНТОННЫЙ  Апр.'!BR55:BS55,'[5]ПОНТОННЫЙ Май'!BR55:BS55,'[6]ПОНТОННЫЙ Июнь'!BR55:BS55,'[7]ПОНТОННЫЙ  Июль'!BR55:BS55,'[8]ПОНТОННЫЙ  Авг.'!BR55:BS55,'[9]ПОНТОННЫЙ  Сент.'!BR55:BS55,'[10]ПОНТОННЫЙ  Окт.'!BR55:BS55,'[11]ПОНТОННЫЙ  Нояб.'!BR55:BS55,'[12]ПОНТОННЫЙ  Дек.'!BR55:BS55)</f>
        <v>93.027000000000001</v>
      </c>
      <c r="BT56" s="62">
        <f>BT58+BT60+BT62+BT64+BT66+BT68</f>
        <v>265.2</v>
      </c>
      <c r="BU56" s="58">
        <f>SUM('[1]ПОНТОННЫЙ Янв.'!BT55:BU55,'[2]ПОНТОННЫЙ Февр.'!BT55:BU55,'[3]ПОНТОННЫЙ Март'!BT55:BU55,'[4]ПОНТОННЫЙ  Апр.'!BT55:BU55,'[5]ПОНТОННЫЙ Май'!BT55:BU55,'[6]ПОНТОННЫЙ Июнь'!BT55:BU55,'[7]ПОНТОННЫЙ  Июль'!BT55:BU55,'[8]ПОНТОННЫЙ  Авг.'!BT55:BU55,'[9]ПОНТОННЫЙ  Сент.'!BT55:BU55,'[10]ПОНТОННЫЙ  Окт.'!BT55:BU55,'[11]ПОНТОННЫЙ  Нояб.'!BT55:BU55,'[12]ПОНТОННЫЙ  Дек.'!BT55:BU55)</f>
        <v>20.137999999999998</v>
      </c>
      <c r="BV56" s="62">
        <f>BV58+BV60+BV62+BV64+BV66+BV68</f>
        <v>0</v>
      </c>
      <c r="BW56" s="58">
        <f>SUM('[1]ПОНТОННЫЙ Янв.'!BV55:BW55,'[2]ПОНТОННЫЙ Февр.'!BV55:BW55,'[3]ПОНТОННЫЙ Март'!BV55:BW55,'[4]ПОНТОННЫЙ  Апр.'!BV55:BW55,'[5]ПОНТОННЫЙ Май'!BV55:BW55,'[6]ПОНТОННЫЙ Июнь'!BV55:BW55,'[7]ПОНТОННЫЙ  Июль'!BV55:BW55,'[8]ПОНТОННЫЙ  Авг.'!BV55:BW55,'[9]ПОНТОННЫЙ  Сент.'!BV55:BW55,'[10]ПОНТОННЫЙ  Окт.'!BV55:BW55,'[11]ПОНТОННЫЙ  Нояб.'!BV55:BW55,'[12]ПОНТОННЫЙ  Дек.'!BV55:BW55)</f>
        <v>26.747999999999998</v>
      </c>
      <c r="BX56" s="62">
        <f>BX58+BX60+BX62+BX64+BX66+BX68</f>
        <v>0</v>
      </c>
      <c r="BY56" s="58">
        <f>SUM('[1]ПОНТОННЫЙ Янв.'!BX55:BY55,'[2]ПОНТОННЫЙ Февр.'!BX55:BY55,'[3]ПОНТОННЫЙ Март'!BX55:BY55,'[4]ПОНТОННЫЙ  Апр.'!BX55:BY55,'[5]ПОНТОННЫЙ Май'!BX55:BY55,'[6]ПОНТОННЫЙ Июнь'!BX55:BY55,'[7]ПОНТОННЫЙ  Июль'!BX55:BY55,'[8]ПОНТОННЫЙ  Авг.'!BX55:BY55,'[9]ПОНТОННЫЙ  Сент.'!BX55:BY55,'[10]ПОНТОННЫЙ  Окт.'!BX55:BY55,'[11]ПОНТОННЫЙ  Нояб.'!BX55:BY55,'[12]ПОНТОННЫЙ  Дек.'!BX55:BY55)</f>
        <v>96.241</v>
      </c>
      <c r="BZ56" s="62">
        <f>BZ58+BZ60+BZ62+BZ64+BZ66+BZ68</f>
        <v>503</v>
      </c>
      <c r="CA56" s="58">
        <f>SUM('[1]ПОНТОННЫЙ Янв.'!BZ55:CA55,'[2]ПОНТОННЫЙ Февр.'!BZ55:CA55,'[3]ПОНТОННЫЙ Март'!BZ55:CA55,'[4]ПОНТОННЫЙ  Апр.'!BZ55:CA55,'[5]ПОНТОННЫЙ Май'!BZ55:CA55,'[6]ПОНТОННЫЙ Июнь'!BZ55:CA55,'[7]ПОНТОННЫЙ  Июль'!BZ55:CA55,'[8]ПОНТОННЫЙ  Авг.'!BZ55:CA55,'[9]ПОНТОННЫЙ  Сент.'!BZ55:CA55,'[10]ПОНТОННЫЙ  Окт.'!BZ55:CA55,'[11]ПОНТОННЫЙ  Нояб.'!BZ55:CA55,'[12]ПОНТОННЫЙ  Дек.'!BZ55:CA55)</f>
        <v>343.738</v>
      </c>
      <c r="CB56" s="62">
        <f>CB58+CB60+CB62+CB64+CB66+CB68</f>
        <v>12</v>
      </c>
      <c r="CC56" s="58">
        <f>SUM('[1]ПОНТОННЫЙ Янв.'!CB55:CC55,'[2]ПОНТОННЫЙ Февр.'!CB55:CC55,'[3]ПОНТОННЫЙ Март'!CB55:CC55,'[4]ПОНТОННЫЙ  Апр.'!CB55:CC55,'[5]ПОНТОННЫЙ Май'!CB55:CC55,'[6]ПОНТОННЫЙ Июнь'!CB55:CC55,'[7]ПОНТОННЫЙ  Июль'!CB55:CC55,'[8]ПОНТОННЫЙ  Авг.'!CB55:CC55,'[9]ПОНТОННЫЙ  Сент.'!CB55:CC55,'[10]ПОНТОННЫЙ  Окт.'!CB55:CC55,'[11]ПОНТОННЫЙ  Нояб.'!CB55:CC55,'[12]ПОНТОННЫЙ  Дек.'!CB55:CC55)</f>
        <v>28.668999999999997</v>
      </c>
      <c r="CD56" s="62">
        <f>CD58+CD60+CD62+CD64+CD66+CD68</f>
        <v>0</v>
      </c>
      <c r="CE56" s="58">
        <f>SUM('[1]ПОНТОННЫЙ Янв.'!CD55:CE55,'[2]ПОНТОННЫЙ Февр.'!CD55:CE55,'[3]ПОНТОННЫЙ Март'!CD55:CE55,'[4]ПОНТОННЫЙ  Апр.'!CD55:CE55,'[5]ПОНТОННЫЙ Май'!CD55:CE55,'[6]ПОНТОННЫЙ Июнь'!CD55:CE55,'[7]ПОНТОННЫЙ  Июль'!CD55:CE55,'[8]ПОНТОННЫЙ  Авг.'!CD55:CE55,'[9]ПОНТОННЫЙ  Сент.'!CD55:CE55,'[10]ПОНТОННЫЙ  Окт.'!CD55:CE55,'[11]ПОНТОННЫЙ  Нояб.'!CD55:CE55,'[12]ПОНТОННЫЙ  Дек.'!CD55:CE55)</f>
        <v>38.342999999999996</v>
      </c>
      <c r="CF56" s="62">
        <f>CF58+CF60+CF62+CF64+CF66+CF68</f>
        <v>30</v>
      </c>
      <c r="CG56" s="58">
        <f>SUM('[1]ПОНТОННЫЙ Янв.'!CF55:CG55,'[2]ПОНТОННЫЙ Февр.'!CF55:CG55,'[3]ПОНТОННЫЙ Март'!CF55:CG55,'[4]ПОНТОННЫЙ  Апр.'!CF55:CG55,'[5]ПОНТОННЫЙ Май'!CF55:CG55,'[6]ПОНТОННЫЙ Июнь'!CF55:CG55,'[7]ПОНТОННЫЙ  Июль'!CF55:CG55,'[8]ПОНТОННЫЙ  Авг.'!CF55:CG55,'[9]ПОНТОННЫЙ  Сент.'!CF55:CG55,'[10]ПОНТОННЫЙ  Окт.'!CF55:CG55,'[11]ПОНТОННЫЙ  Нояб.'!CF55:CG55,'[12]ПОНТОННЫЙ  Дек.'!CF55:CG55)</f>
        <v>27.176000000000002</v>
      </c>
      <c r="CH56" s="62">
        <f>CH58+CH60+CH62+CH64+CH66+CH68</f>
        <v>0</v>
      </c>
      <c r="CI56" s="58">
        <f>SUM('[1]ПОНТОННЫЙ Янв.'!CH55:CI55,'[2]ПОНТОННЫЙ Февр.'!CH55:CI55,'[3]ПОНТОННЫЙ Март'!CH55:CI55,'[4]ПОНТОННЫЙ  Апр.'!CH55:CI55,'[5]ПОНТОННЫЙ Май'!CH55:CI55,'[6]ПОНТОННЫЙ Июнь'!CH55:CI55,'[7]ПОНТОННЫЙ  Июль'!CH55:CI55,'[8]ПОНТОННЫЙ  Авг.'!CH55:CI55,'[9]ПОНТОННЫЙ  Сент.'!CH55:CI55,'[10]ПОНТОННЫЙ  Окт.'!CH55:CI55,'[11]ПОНТОННЫЙ  Нояб.'!CH55:CI55,'[12]ПОНТОННЫЙ  Дек.'!CH55:CI55)</f>
        <v>32.838000000000001</v>
      </c>
      <c r="CJ56" s="62">
        <f>CJ58+CJ60+CJ62+CJ64+CJ66+CJ68</f>
        <v>296.8</v>
      </c>
      <c r="CK56" s="58">
        <f>SUM('[1]ПОНТОННЫЙ Янв.'!CJ55:CK55,'[2]ПОНТОННЫЙ Февр.'!CJ55:CK55,'[3]ПОНТОННЫЙ Март'!CJ55:CK55,'[4]ПОНТОННЫЙ  Апр.'!CJ55:CK55,'[5]ПОНТОННЫЙ Май'!CJ55:CK55,'[6]ПОНТОННЫЙ Июнь'!CJ55:CK55,'[7]ПОНТОННЫЙ  Июль'!CJ55:CK55,'[8]ПОНТОННЫЙ  Авг.'!CJ55:CK55,'[9]ПОНТОННЫЙ  Сент.'!CJ55:CK55,'[10]ПОНТОННЫЙ  Окт.'!CJ55:CK55,'[11]ПОНТОННЫЙ  Нояб.'!CJ55:CK55,'[12]ПОНТОННЫЙ  Дек.'!CJ55:CK55)</f>
        <v>275.74199999999996</v>
      </c>
      <c r="CL56" s="62">
        <f>CL58+CL60+CL62+CL64+CL66+CL68</f>
        <v>0</v>
      </c>
      <c r="CM56" s="58">
        <f>SUM('[1]ПОНТОННЫЙ Янв.'!CL55:CM55,'[2]ПОНТОННЫЙ Февр.'!CL55:CM55,'[3]ПОНТОННЫЙ Март'!CL55:CM55,'[4]ПОНТОННЫЙ  Апр.'!CL55:CM55,'[5]ПОНТОННЫЙ Май'!CL55:CM55,'[6]ПОНТОННЫЙ Июнь'!CL55:CM55,'[7]ПОНТОННЫЙ  Июль'!CL55:CM55,'[8]ПОНТОННЫЙ  Авг.'!CL55:CM55,'[9]ПОНТОННЫЙ  Сент.'!CL55:CM55,'[10]ПОНТОННЫЙ  Окт.'!CL55:CM55,'[11]ПОНТОННЫЙ  Нояб.'!CL55:CM55,'[12]ПОНТОННЫЙ  Дек.'!CL55:CM55)</f>
        <v>21.725999999999999</v>
      </c>
      <c r="CN56" s="62">
        <f>CN58+CN60+CN62+CN64+CN66+CN68</f>
        <v>0</v>
      </c>
      <c r="CO56" s="58">
        <f>SUM('[1]ПОНТОННЫЙ Янв.'!CN55:CO55,'[2]ПОНТОННЫЙ Февр.'!CN55:CO55,'[3]ПОНТОННЫЙ Март'!CN55:CO55,'[4]ПОНТОННЫЙ  Апр.'!CN55:CO55,'[5]ПОНТОННЫЙ Май'!CN55:CO55,'[6]ПОНТОННЫЙ Июнь'!CN55:CO55,'[7]ПОНТОННЫЙ  Июль'!CN55:CO55,'[8]ПОНТОННЫЙ  Авг.'!CN55:CO55,'[9]ПОНТОННЫЙ  Сент.'!CN55:CO55,'[10]ПОНТОННЫЙ  Окт.'!CN55:CO55,'[11]ПОНТОННЫЙ  Нояб.'!CN55:CO55,'[12]ПОНТОННЫЙ  Дек.'!CN55:CO55)</f>
        <v>13.725999999999999</v>
      </c>
      <c r="CQ56" s="93">
        <f t="shared" ref="CQ56" si="1">E56+G56+I56+K56+M56+O56+Q56+S56+U56+W56+Y56+AA56+AC56+AE56+AG56+AI56+AK56+AM56+AO56+AQ56+AS56+AU56+AW56+AY56+BA56+BC56+BE56+BG56+BI56+BK56+BM56+BO56+BQ56+BS56+BU56+BW56+BY56+CA56+CC56+CE56+CG56+CI56+CK56+CM56+CO56</f>
        <v>2640.6869999999999</v>
      </c>
    </row>
    <row r="57" spans="1:95" ht="15.95" customHeight="1" x14ac:dyDescent="0.25">
      <c r="A57" s="215" t="s">
        <v>48</v>
      </c>
      <c r="B57" s="232" t="s">
        <v>41</v>
      </c>
      <c r="C57" s="21" t="s">
        <v>64</v>
      </c>
      <c r="D57" s="43"/>
      <c r="E57" s="52">
        <f>SUM('[1]ПОНТОННЫЙ Янв.'!D56:E56,'[2]ПОНТОННЫЙ Февр.'!D56:E56,'[3]ПОНТОННЫЙ Март'!D56:E56,'[4]ПОНТОННЫЙ  Апр.'!D56:E56,'[5]ПОНТОННЫЙ Май'!D56:E56,'[6]ПОНТОННЫЙ Июнь'!D56:E56,'[7]ПОНТОННЫЙ  Июль'!D56:E56,'[8]ПОНТОННЫЙ  Авг.'!D56:E56,'[9]ПОНТОННЫЙ  Сент.'!D56:E56,'[10]ПОНТОННЫЙ  Окт.'!D56:E56,'[11]ПОНТОННЫЙ  Нояб.'!D56:E56,'[12]ПОНТОННЫЙ  Дек.'!D56:E56)</f>
        <v>0</v>
      </c>
      <c r="F57" s="43"/>
      <c r="G57" s="52">
        <f>SUM('[1]ПОНТОННЫЙ Янв.'!F56:G56,'[2]ПОНТОННЫЙ Февр.'!F56:G56,'[3]ПОНТОННЫЙ Март'!F56:G56,'[4]ПОНТОННЫЙ  Апр.'!F56:G56,'[5]ПОНТОННЫЙ Май'!F56:G56,'[6]ПОНТОННЫЙ Июнь'!F56:G56,'[7]ПОНТОННЫЙ  Июль'!F56:G56,'[8]ПОНТОННЫЙ  Авг.'!F56:G56,'[9]ПОНТОННЫЙ  Сент.'!F56:G56,'[10]ПОНТОННЫЙ  Окт.'!F56:G56,'[11]ПОНТОННЫЙ  Нояб.'!F56:G56,'[12]ПОНТОННЫЙ  Дек.'!F56:G56)</f>
        <v>0</v>
      </c>
      <c r="H57" s="43"/>
      <c r="I57" s="52">
        <f>SUM('[1]ПОНТОННЫЙ Янв.'!H56:I56,'[2]ПОНТОННЫЙ Февр.'!H56:I56,'[3]ПОНТОННЫЙ Март'!H56:I56,'[4]ПОНТОННЫЙ  Апр.'!H56:I56,'[5]ПОНТОННЫЙ Май'!H56:I56,'[6]ПОНТОННЫЙ Июнь'!H56:I56,'[7]ПОНТОННЫЙ  Июль'!H56:I56,'[8]ПОНТОННЫЙ  Авг.'!H56:I56,'[9]ПОНТОННЫЙ  Сент.'!H56:I56,'[10]ПОНТОННЫЙ  Окт.'!H56:I56,'[11]ПОНТОННЫЙ  Нояб.'!H56:I56,'[12]ПОНТОННЫЙ  Дек.'!H56:I56)</f>
        <v>0</v>
      </c>
      <c r="J57" s="43"/>
      <c r="K57" s="52">
        <f>SUM('[1]ПОНТОННЫЙ Янв.'!J56:K56,'[2]ПОНТОННЫЙ Февр.'!J56:K56,'[3]ПОНТОННЫЙ Март'!J56:K56,'[4]ПОНТОННЫЙ  Апр.'!J56:K56,'[5]ПОНТОННЫЙ Май'!J56:K56,'[6]ПОНТОННЫЙ Июнь'!J56:K56,'[7]ПОНТОННЫЙ  Июль'!J56:K56,'[8]ПОНТОННЫЙ  Авг.'!J56:K56,'[9]ПОНТОННЫЙ  Сент.'!J56:K56,'[10]ПОНТОННЫЙ  Окт.'!J56:K56,'[11]ПОНТОННЫЙ  Нояб.'!J56:K56,'[12]ПОНТОННЫЙ  Дек.'!J56:K56)</f>
        <v>0</v>
      </c>
      <c r="L57" s="43"/>
      <c r="M57" s="52">
        <f>SUM('[1]ПОНТОННЫЙ Янв.'!L56:M56,'[2]ПОНТОННЫЙ Февр.'!L56:M56,'[3]ПОНТОННЫЙ Март'!L56:M56,'[4]ПОНТОННЫЙ  Апр.'!L56:M56,'[5]ПОНТОННЫЙ Май'!L56:M56,'[6]ПОНТОННЫЙ Июнь'!L56:M56,'[7]ПОНТОННЫЙ  Июль'!L56:M56,'[8]ПОНТОННЫЙ  Авг.'!L56:M56,'[9]ПОНТОННЫЙ  Сент.'!L56:M56,'[10]ПОНТОННЫЙ  Окт.'!L56:M56,'[11]ПОНТОННЫЙ  Нояб.'!L56:M56,'[12]ПОНТОННЫЙ  Дек.'!L56:M56)</f>
        <v>0</v>
      </c>
      <c r="N57" s="43"/>
      <c r="O57" s="52">
        <f>SUM('[1]ПОНТОННЫЙ Янв.'!N56:O56,'[2]ПОНТОННЫЙ Февр.'!N56:O56,'[3]ПОНТОННЫЙ Март'!N56:O56,'[4]ПОНТОННЫЙ  Апр.'!N56:O56,'[5]ПОНТОННЫЙ Май'!N56:O56,'[6]ПОНТОННЫЙ Июнь'!N56:O56,'[7]ПОНТОННЫЙ  Июль'!N56:O56,'[8]ПОНТОННЫЙ  Авг.'!N56:O56,'[9]ПОНТОННЫЙ  Сент.'!N56:O56,'[10]ПОНТОННЫЙ  Окт.'!N56:O56,'[11]ПОНТОННЫЙ  Нояб.'!N56:O56,'[12]ПОНТОННЫЙ  Дек.'!N56:O56)</f>
        <v>0</v>
      </c>
      <c r="P57" s="43"/>
      <c r="Q57" s="52">
        <f>SUM('[1]ПОНТОННЫЙ Янв.'!P56:Q56,'[2]ПОНТОННЫЙ Февр.'!P56:Q56,'[3]ПОНТОННЫЙ Март'!P56:Q56,'[4]ПОНТОННЫЙ  Апр.'!P56:Q56,'[5]ПОНТОННЫЙ Май'!P56:Q56,'[6]ПОНТОННЫЙ Июнь'!P56:Q56,'[7]ПОНТОННЫЙ  Июль'!P56:Q56,'[8]ПОНТОННЫЙ  Авг.'!P56:Q56,'[9]ПОНТОННЫЙ  Сент.'!P56:Q56,'[10]ПОНТОННЫЙ  Окт.'!P56:Q56,'[11]ПОНТОННЫЙ  Нояб.'!P56:Q56,'[12]ПОНТОННЫЙ  Дек.'!P56:Q56)</f>
        <v>0</v>
      </c>
      <c r="R57" s="43"/>
      <c r="S57" s="52">
        <f>SUM('[1]ПОНТОННЫЙ Янв.'!R56:S56,'[2]ПОНТОННЫЙ Февр.'!R56:S56,'[3]ПОНТОННЫЙ Март'!R56:S56,'[4]ПОНТОННЫЙ  Апр.'!R56:S56,'[5]ПОНТОННЫЙ Май'!R56:S56,'[6]ПОНТОННЫЙ Июнь'!R56:S56,'[7]ПОНТОННЫЙ  Июль'!R56:S56,'[8]ПОНТОННЫЙ  Авг.'!R56:S56,'[9]ПОНТОННЫЙ  Сент.'!R56:S56,'[10]ПОНТОННЫЙ  Окт.'!R56:S56,'[11]ПОНТОННЫЙ  Нояб.'!R56:S56,'[12]ПОНТОННЫЙ  Дек.'!R56:S56)</f>
        <v>0</v>
      </c>
      <c r="T57" s="43"/>
      <c r="U57" s="52">
        <f>SUM('[1]ПОНТОННЫЙ Янв.'!T56:U56,'[2]ПОНТОННЫЙ Февр.'!T56:U56,'[3]ПОНТОННЫЙ Март'!T56:U56,'[4]ПОНТОННЫЙ  Апр.'!T56:U56,'[5]ПОНТОННЫЙ Май'!T56:U56,'[6]ПОНТОННЫЙ Июнь'!T56:U56,'[7]ПОНТОННЫЙ  Июль'!T56:U56,'[8]ПОНТОННЫЙ  Авг.'!T56:U56,'[9]ПОНТОННЫЙ  Сент.'!T56:U56,'[10]ПОНТОННЫЙ  Окт.'!T56:U56,'[11]ПОНТОННЫЙ  Нояб.'!T56:U56,'[12]ПОНТОННЫЙ  Дек.'!T56:U56)</f>
        <v>0</v>
      </c>
      <c r="V57" s="43"/>
      <c r="W57" s="52">
        <f>SUM('[1]ПОНТОННЫЙ Янв.'!V56:W56,'[2]ПОНТОННЫЙ Февр.'!V56:W56,'[3]ПОНТОННЫЙ Март'!V56:W56,'[4]ПОНТОННЫЙ  Апр.'!V56:W56,'[5]ПОНТОННЫЙ Май'!V56:W56,'[6]ПОНТОННЫЙ Июнь'!V56:W56,'[7]ПОНТОННЫЙ  Июль'!V56:W56,'[8]ПОНТОННЫЙ  Авг.'!V56:W56,'[9]ПОНТОННЫЙ  Сент.'!V56:W56,'[10]ПОНТОННЫЙ  Окт.'!V56:W56,'[11]ПОНТОННЫЙ  Нояб.'!V56:W56,'[12]ПОНТОННЫЙ  Дек.'!V56:W56)</f>
        <v>0.5</v>
      </c>
      <c r="X57" s="43"/>
      <c r="Y57" s="52">
        <f>SUM('[1]ПОНТОННЫЙ Янв.'!X56:Y56,'[2]ПОНТОННЫЙ Февр.'!X56:Y56,'[3]ПОНТОННЫЙ Март'!X56:Y56,'[4]ПОНТОННЫЙ  Апр.'!X56:Y56,'[5]ПОНТОННЫЙ Май'!X56:Y56,'[6]ПОНТОННЫЙ Июнь'!X56:Y56,'[7]ПОНТОННЫЙ  Июль'!X56:Y56,'[8]ПОНТОННЫЙ  Авг.'!X56:Y56,'[9]ПОНТОННЫЙ  Сент.'!X56:Y56,'[10]ПОНТОННЫЙ  Окт.'!X56:Y56,'[11]ПОНТОННЫЙ  Нояб.'!X56:Y56,'[12]ПОНТОННЫЙ  Дек.'!X56:Y56)</f>
        <v>0</v>
      </c>
      <c r="Z57" s="43"/>
      <c r="AA57" s="52">
        <f>SUM('[1]ПОНТОННЫЙ Янв.'!Z56:AA56,'[2]ПОНТОННЫЙ Февр.'!Z56:AA56,'[3]ПОНТОННЫЙ Март'!Z56:AA56,'[4]ПОНТОННЫЙ  Апр.'!Z56:AA56,'[5]ПОНТОННЫЙ Май'!Z56:AA56,'[6]ПОНТОННЫЙ Июнь'!Z56:AA56,'[7]ПОНТОННЫЙ  Июль'!Z56:AA56,'[8]ПОНТОННЫЙ  Авг.'!Z56:AA56,'[9]ПОНТОННЫЙ  Сент.'!Z56:AA56,'[10]ПОНТОННЫЙ  Окт.'!Z56:AA56,'[11]ПОНТОННЫЙ  Нояб.'!Z56:AA56,'[12]ПОНТОННЫЙ  Дек.'!Z56:AA56)</f>
        <v>0</v>
      </c>
      <c r="AB57" s="43"/>
      <c r="AC57" s="52">
        <f>SUM('[1]ПОНТОННЫЙ Янв.'!AB56:AC56,'[2]ПОНТОННЫЙ Февр.'!AB56:AC56,'[3]ПОНТОННЫЙ Март'!AB56:AC56,'[4]ПОНТОННЫЙ  Апр.'!AB56:AC56,'[5]ПОНТОННЫЙ Май'!AB56:AC56,'[6]ПОНТОННЫЙ Июнь'!AB56:AC56,'[7]ПОНТОННЫЙ  Июль'!AB56:AC56,'[8]ПОНТОННЫЙ  Авг.'!AB56:AC56,'[9]ПОНТОННЫЙ  Сент.'!AB56:AC56,'[10]ПОНТОННЫЙ  Окт.'!AB56:AC56,'[11]ПОНТОННЫЙ  Нояб.'!AB56:AC56,'[12]ПОНТОННЫЙ  Дек.'!AB56:AC56)</f>
        <v>0</v>
      </c>
      <c r="AD57" s="43"/>
      <c r="AE57" s="52">
        <f>SUM('[1]ПОНТОННЫЙ Янв.'!AD56:AE56,'[2]ПОНТОННЫЙ Февр.'!AD56:AE56,'[3]ПОНТОННЫЙ Март'!AD56:AE56,'[4]ПОНТОННЫЙ  Апр.'!AD56:AE56,'[5]ПОНТОННЫЙ Май'!AD56:AE56,'[6]ПОНТОННЫЙ Июнь'!AD56:AE56,'[7]ПОНТОННЫЙ  Июль'!AD56:AE56,'[8]ПОНТОННЫЙ  Авг.'!AD56:AE56,'[9]ПОНТОННЫЙ  Сент.'!AD56:AE56,'[10]ПОНТОННЫЙ  Окт.'!AD56:AE56,'[11]ПОНТОННЫЙ  Нояб.'!AD56:AE56,'[12]ПОНТОННЫЙ  Дек.'!AD56:AE56)</f>
        <v>0</v>
      </c>
      <c r="AF57" s="43"/>
      <c r="AG57" s="52">
        <f>SUM('[1]ПОНТОННЫЙ Янв.'!AF56:AG56,'[2]ПОНТОННЫЙ Февр.'!AF56:AG56,'[3]ПОНТОННЫЙ Март'!AF56:AG56,'[4]ПОНТОННЫЙ  Апр.'!AF56:AG56,'[5]ПОНТОННЫЙ Май'!AF56:AG56,'[6]ПОНТОННЫЙ Июнь'!AF56:AG56,'[7]ПОНТОННЫЙ  Июль'!AF56:AG56,'[8]ПОНТОННЫЙ  Авг.'!AF56:AG56,'[9]ПОНТОННЫЙ  Сент.'!AF56:AG56,'[10]ПОНТОННЫЙ  Окт.'!AF56:AG56,'[11]ПОНТОННЫЙ  Нояб.'!AF56:AG56,'[12]ПОНТОННЫЙ  Дек.'!AF56:AG56)</f>
        <v>0</v>
      </c>
      <c r="AH57" s="43"/>
      <c r="AI57" s="52">
        <f>SUM('[1]ПОНТОННЫЙ Янв.'!AH56:AI56,'[2]ПОНТОННЫЙ Февр.'!AH56:AI56,'[3]ПОНТОННЫЙ Март'!AH56:AI56,'[4]ПОНТОННЫЙ  Апр.'!AH56:AI56,'[5]ПОНТОННЫЙ Май'!AH56:AI56,'[6]ПОНТОННЫЙ Июнь'!AH56:AI56,'[7]ПОНТОННЫЙ  Июль'!AH56:AI56,'[8]ПОНТОННЫЙ  Авг.'!AH56:AI56,'[9]ПОНТОННЫЙ  Сент.'!AH56:AI56,'[10]ПОНТОННЫЙ  Окт.'!AH56:AI56,'[11]ПОНТОННЫЙ  Нояб.'!AH56:AI56,'[12]ПОНТОННЫЙ  Дек.'!AH56:AI56)</f>
        <v>0</v>
      </c>
      <c r="AJ57" s="43"/>
      <c r="AK57" s="52">
        <f>SUM('[1]ПОНТОННЫЙ Янв.'!AJ56:AK56,'[2]ПОНТОННЫЙ Февр.'!AJ56:AK56,'[3]ПОНТОННЫЙ Март'!AJ56:AK56,'[4]ПОНТОННЫЙ  Апр.'!AJ56:AK56,'[5]ПОНТОННЫЙ Май'!AJ56:AK56,'[6]ПОНТОННЫЙ Июнь'!AJ56:AK56,'[7]ПОНТОННЫЙ  Июль'!AJ56:AK56,'[8]ПОНТОННЫЙ  Авг.'!AJ56:AK56,'[9]ПОНТОННЫЙ  Сент.'!AJ56:AK56,'[10]ПОНТОННЫЙ  Окт.'!AJ56:AK56,'[11]ПОНТОННЫЙ  Нояб.'!AJ56:AK56,'[12]ПОНТОННЫЙ  Дек.'!AJ56:AK56)</f>
        <v>0</v>
      </c>
      <c r="AL57" s="43"/>
      <c r="AM57" s="52">
        <f>SUM('[1]ПОНТОННЫЙ Янв.'!AL56:AM56,'[2]ПОНТОННЫЙ Февр.'!AL56:AM56,'[3]ПОНТОННЫЙ Март'!AL56:AM56,'[4]ПОНТОННЫЙ  Апр.'!AL56:AM56,'[5]ПОНТОННЫЙ Май'!AL56:AM56,'[6]ПОНТОННЫЙ Июнь'!AL56:AM56,'[7]ПОНТОННЫЙ  Июль'!AL56:AM56,'[8]ПОНТОННЫЙ  Авг.'!AL56:AM56,'[9]ПОНТОННЫЙ  Сент.'!AL56:AM56,'[10]ПОНТОННЫЙ  Окт.'!AL56:AM56,'[11]ПОНТОННЫЙ  Нояб.'!AL56:AM56,'[12]ПОНТОННЫЙ  Дек.'!AL56:AM56)</f>
        <v>0</v>
      </c>
      <c r="AN57" s="43"/>
      <c r="AO57" s="52">
        <f>SUM('[1]ПОНТОННЫЙ Янв.'!AN56:AO56,'[2]ПОНТОННЫЙ Февр.'!AN56:AO56,'[3]ПОНТОННЫЙ Март'!AN56:AO56,'[4]ПОНТОННЫЙ  Апр.'!AN56:AO56,'[5]ПОНТОННЫЙ Май'!AN56:AO56,'[6]ПОНТОННЫЙ Июнь'!AN56:AO56,'[7]ПОНТОННЫЙ  Июль'!AN56:AO56,'[8]ПОНТОННЫЙ  Авг.'!AN56:AO56,'[9]ПОНТОННЫЙ  Сент.'!AN56:AO56,'[10]ПОНТОННЫЙ  Окт.'!AN56:AO56,'[11]ПОНТОННЫЙ  Нояб.'!AN56:AO56,'[12]ПОНТОННЫЙ  Дек.'!AN56:AO56)</f>
        <v>0</v>
      </c>
      <c r="AP57" s="43"/>
      <c r="AQ57" s="52">
        <f>SUM('[1]ПОНТОННЫЙ Янв.'!AP56:AQ56,'[2]ПОНТОННЫЙ Февр.'!AP56:AQ56,'[3]ПОНТОННЫЙ Март'!AP56:AQ56,'[4]ПОНТОННЫЙ  Апр.'!AP56:AQ56,'[5]ПОНТОННЫЙ Май'!AP56:AQ56,'[6]ПОНТОННЫЙ Июнь'!AP56:AQ56,'[7]ПОНТОННЫЙ  Июль'!AP56:AQ56,'[8]ПОНТОННЫЙ  Авг.'!AP56:AQ56,'[9]ПОНТОННЫЙ  Сент.'!AP56:AQ56,'[10]ПОНТОННЫЙ  Окт.'!AP56:AQ56,'[11]ПОНТОННЫЙ  Нояб.'!AP56:AQ56,'[12]ПОНТОННЫЙ  Дек.'!AP56:AQ56)</f>
        <v>0</v>
      </c>
      <c r="AR57" s="43"/>
      <c r="AS57" s="52">
        <f>SUM('[1]ПОНТОННЫЙ Янв.'!AR56:AS56,'[2]ПОНТОННЫЙ Февр.'!AR56:AS56,'[3]ПОНТОННЫЙ Март'!AR56:AS56,'[4]ПОНТОННЫЙ  Апр.'!AR56:AS56,'[5]ПОНТОННЫЙ Май'!AR56:AS56,'[6]ПОНТОННЫЙ Июнь'!AR56:AS56,'[7]ПОНТОННЫЙ  Июль'!AR56:AS56,'[8]ПОНТОННЫЙ  Авг.'!AR56:AS56,'[9]ПОНТОННЫЙ  Сент.'!AR56:AS56,'[10]ПОНТОННЫЙ  Окт.'!AR56:AS56,'[11]ПОНТОННЫЙ  Нояб.'!AR56:AS56,'[12]ПОНТОННЫЙ  Дек.'!AR56:AS56)</f>
        <v>0</v>
      </c>
      <c r="AT57" s="43"/>
      <c r="AU57" s="52">
        <f>SUM('[1]ПОНТОННЫЙ Янв.'!AT56:AU56,'[2]ПОНТОННЫЙ Февр.'!AT56:AU56,'[3]ПОНТОННЫЙ Март'!AT56:AU56,'[4]ПОНТОННЫЙ  Апр.'!AT56:AU56,'[5]ПОНТОННЫЙ Май'!AT56:AU56,'[6]ПОНТОННЫЙ Июнь'!AT56:AU56,'[7]ПОНТОННЫЙ  Июль'!AT56:AU56,'[8]ПОНТОННЫЙ  Авг.'!AT56:AU56,'[9]ПОНТОННЫЙ  Сент.'!AT56:AU56,'[10]ПОНТОННЫЙ  Окт.'!AT56:AU56,'[11]ПОНТОННЫЙ  Нояб.'!AT56:AU56,'[12]ПОНТОННЫЙ  Дек.'!AT56:AU56)</f>
        <v>0</v>
      </c>
      <c r="AV57" s="43"/>
      <c r="AW57" s="52">
        <f>SUM('[1]ПОНТОННЫЙ Янв.'!AV56:AW56,'[2]ПОНТОННЫЙ Февр.'!AV56:AW56,'[3]ПОНТОННЫЙ Март'!AV56:AW56,'[4]ПОНТОННЫЙ  Апр.'!AV56:AW56,'[5]ПОНТОННЫЙ Май'!AV56:AW56,'[6]ПОНТОННЫЙ Июнь'!AV56:AW56,'[7]ПОНТОННЫЙ  Июль'!AV56:AW56,'[8]ПОНТОННЫЙ  Авг.'!AV56:AW56,'[9]ПОНТОННЫЙ  Сент.'!AV56:AW56,'[10]ПОНТОННЫЙ  Окт.'!AV56:AW56,'[11]ПОНТОННЫЙ  Нояб.'!AV56:AW56,'[12]ПОНТОННЫЙ  Дек.'!AV56:AW56)</f>
        <v>0</v>
      </c>
      <c r="AX57" s="43"/>
      <c r="AY57" s="52">
        <f>SUM('[1]ПОНТОННЫЙ Янв.'!AX56:AY56,'[2]ПОНТОННЫЙ Февр.'!AX56:AY56,'[3]ПОНТОННЫЙ Март'!AX56:AY56,'[4]ПОНТОННЫЙ  Апр.'!AX56:AY56,'[5]ПОНТОННЫЙ Май'!AX56:AY56,'[6]ПОНТОННЫЙ Июнь'!AX56:AY56,'[7]ПОНТОННЫЙ  Июль'!AX56:AY56,'[8]ПОНТОННЫЙ  Авг.'!AX56:AY56,'[9]ПОНТОННЫЙ  Сент.'!AX56:AY56,'[10]ПОНТОННЫЙ  Окт.'!AX56:AY56,'[11]ПОНТОННЫЙ  Нояб.'!AX56:AY56,'[12]ПОНТОННЫЙ  Дек.'!AX56:AY56)</f>
        <v>0</v>
      </c>
      <c r="AZ57" s="43"/>
      <c r="BA57" s="52">
        <f>SUM('[1]ПОНТОННЫЙ Янв.'!AZ56:BA56,'[2]ПОНТОННЫЙ Февр.'!AZ56:BA56,'[3]ПОНТОННЫЙ Март'!AZ56:BA56,'[4]ПОНТОННЫЙ  Апр.'!AZ56:BA56,'[5]ПОНТОННЫЙ Май'!AZ56:BA56,'[6]ПОНТОННЫЙ Июнь'!AZ56:BA56,'[7]ПОНТОННЫЙ  Июль'!AZ56:BA56,'[8]ПОНТОННЫЙ  Авг.'!AZ56:BA56,'[9]ПОНТОННЫЙ  Сент.'!AZ56:BA56,'[10]ПОНТОННЫЙ  Окт.'!AZ56:BA56,'[11]ПОНТОННЫЙ  Нояб.'!AZ56:BA56,'[12]ПОНТОННЫЙ  Дек.'!AZ56:BA56)</f>
        <v>0</v>
      </c>
      <c r="BB57" s="43"/>
      <c r="BC57" s="52">
        <f>SUM('[1]ПОНТОННЫЙ Янв.'!BB56:BC56,'[2]ПОНТОННЫЙ Февр.'!BB56:BC56,'[3]ПОНТОННЫЙ Март'!BB56:BC56,'[4]ПОНТОННЫЙ  Апр.'!BB56:BC56,'[5]ПОНТОННЫЙ Май'!BB56:BC56,'[6]ПОНТОННЫЙ Июнь'!BB56:BC56,'[7]ПОНТОННЫЙ  Июль'!BB56:BC56,'[8]ПОНТОННЫЙ  Авг.'!BB56:BC56,'[9]ПОНТОННЫЙ  Сент.'!BB56:BC56,'[10]ПОНТОННЫЙ  Окт.'!BB56:BC56,'[11]ПОНТОННЫЙ  Нояб.'!BB56:BC56,'[12]ПОНТОННЫЙ  Дек.'!BB56:BC56)</f>
        <v>0</v>
      </c>
      <c r="BD57" s="43"/>
      <c r="BE57" s="52">
        <f>SUM('[1]ПОНТОННЫЙ Янв.'!BD56:BE56,'[2]ПОНТОННЫЙ Февр.'!BD56:BE56,'[3]ПОНТОННЫЙ Март'!BD56:BE56,'[4]ПОНТОННЫЙ  Апр.'!BD56:BE56,'[5]ПОНТОННЫЙ Май'!BD56:BE56,'[6]ПОНТОННЫЙ Июнь'!BD56:BE56,'[7]ПОНТОННЫЙ  Июль'!BD56:BE56,'[8]ПОНТОННЫЙ  Авг.'!BD56:BE56,'[9]ПОНТОННЫЙ  Сент.'!BD56:BE56,'[10]ПОНТОННЫЙ  Окт.'!BD56:BE56,'[11]ПОНТОННЫЙ  Нояб.'!BD56:BE56,'[12]ПОНТОННЫЙ  Дек.'!BD56:BE56)</f>
        <v>0</v>
      </c>
      <c r="BF57" s="43"/>
      <c r="BG57" s="52">
        <f>SUM('[1]ПОНТОННЫЙ Янв.'!BF56:BG56,'[2]ПОНТОННЫЙ Февр.'!BF56:BG56,'[3]ПОНТОННЫЙ Март'!BF56:BG56,'[4]ПОНТОННЫЙ  Апр.'!BF56:BG56,'[5]ПОНТОННЫЙ Май'!BF56:BG56,'[6]ПОНТОННЫЙ Июнь'!BF56:BG56,'[7]ПОНТОННЫЙ  Июль'!BF56:BG56,'[8]ПОНТОННЫЙ  Авг.'!BF56:BG56,'[9]ПОНТОННЫЙ  Сент.'!BF56:BG56,'[10]ПОНТОННЫЙ  Окт.'!BF56:BG56,'[11]ПОНТОННЫЙ  Нояб.'!BF56:BG56,'[12]ПОНТОННЫЙ  Дек.'!BF56:BG56)</f>
        <v>0</v>
      </c>
      <c r="BH57" s="43"/>
      <c r="BI57" s="52">
        <f>SUM('[1]ПОНТОННЫЙ Янв.'!BH56:BI56,'[2]ПОНТОННЫЙ Февр.'!BH56:BI56,'[3]ПОНТОННЫЙ Март'!BH56:BI56,'[4]ПОНТОННЫЙ  Апр.'!BH56:BI56,'[5]ПОНТОННЫЙ Май'!BH56:BI56,'[6]ПОНТОННЫЙ Июнь'!BH56:BI56,'[7]ПОНТОННЫЙ  Июль'!BH56:BI56,'[8]ПОНТОННЫЙ  Авг.'!BH56:BI56,'[9]ПОНТОННЫЙ  Сент.'!BH56:BI56,'[10]ПОНТОННЫЙ  Окт.'!BH56:BI56,'[11]ПОНТОННЫЙ  Нояб.'!BH56:BI56,'[12]ПОНТОННЫЙ  Дек.'!BH56:BI56)</f>
        <v>0</v>
      </c>
      <c r="BJ57" s="43"/>
      <c r="BK57" s="52">
        <f>SUM('[1]ПОНТОННЫЙ Янв.'!BJ56:BK56,'[2]ПОНТОННЫЙ Февр.'!BJ56:BK56,'[3]ПОНТОННЫЙ Март'!BJ56:BK56,'[4]ПОНТОННЫЙ  Апр.'!BJ56:BK56,'[5]ПОНТОННЫЙ Май'!BJ56:BK56,'[6]ПОНТОННЫЙ Июнь'!BJ56:BK56,'[7]ПОНТОННЫЙ  Июль'!BJ56:BK56,'[8]ПОНТОННЫЙ  Авг.'!BJ56:BK56,'[9]ПОНТОННЫЙ  Сент.'!BJ56:BK56,'[10]ПОНТОННЫЙ  Окт.'!BJ56:BK56,'[11]ПОНТОННЫЙ  Нояб.'!BJ56:BK56,'[12]ПОНТОННЫЙ  Дек.'!BJ56:BK56)</f>
        <v>0</v>
      </c>
      <c r="BL57" s="43"/>
      <c r="BM57" s="52">
        <f>SUM('[1]ПОНТОННЫЙ Янв.'!BL56:BM56,'[2]ПОНТОННЫЙ Февр.'!BL56:BM56,'[3]ПОНТОННЫЙ Март'!BL56:BM56,'[4]ПОНТОННЫЙ  Апр.'!BL56:BM56,'[5]ПОНТОННЫЙ Май'!BL56:BM56,'[6]ПОНТОННЫЙ Июнь'!BL56:BM56,'[7]ПОНТОННЫЙ  Июль'!BL56:BM56,'[8]ПОНТОННЫЙ  Авг.'!BL56:BM56,'[9]ПОНТОННЫЙ  Сент.'!BL56:BM56,'[10]ПОНТОННЫЙ  Окт.'!BL56:BM56,'[11]ПОНТОННЫЙ  Нояб.'!BL56:BM56,'[12]ПОНТОННЫЙ  Дек.'!BL56:BM56)</f>
        <v>0</v>
      </c>
      <c r="BN57" s="43">
        <v>260</v>
      </c>
      <c r="BO57" s="52">
        <f>SUM('[1]ПОНТОННЫЙ Янв.'!BN56:BO56,'[2]ПОНТОННЫЙ Февр.'!BN56:BO56,'[3]ПОНТОННЫЙ Март'!BN56:BO56,'[4]ПОНТОННЫЙ  Апр.'!BN56:BO56,'[5]ПОНТОННЫЙ Май'!BN56:BO56,'[6]ПОНТОННЫЙ Июнь'!BN56:BO56,'[7]ПОНТОННЫЙ  Июль'!BN56:BO56,'[8]ПОНТОННЫЙ  Авг.'!BN56:BO56,'[9]ПОНТОННЫЙ  Сент.'!BN56:BO56,'[10]ПОНТОННЫЙ  Окт.'!BN56:BO56,'[11]ПОНТОННЫЙ  Нояб.'!BN56:BO56,'[12]ПОНТОННЫЙ  Дек.'!BN56:BO56)</f>
        <v>335</v>
      </c>
      <c r="BP57" s="43"/>
      <c r="BQ57" s="52">
        <f>SUM('[1]ПОНТОННЫЙ Янв.'!BP56:BQ56,'[2]ПОНТОННЫЙ Февр.'!BP56:BQ56,'[3]ПОНТОННЫЙ Март'!BP56:BQ56,'[4]ПОНТОННЫЙ  Апр.'!BP56:BQ56,'[5]ПОНТОННЫЙ Май'!BP56:BQ56,'[6]ПОНТОННЫЙ Июнь'!BP56:BQ56,'[7]ПОНТОННЫЙ  Июль'!BP56:BQ56,'[8]ПОНТОННЫЙ  Авг.'!BP56:BQ56,'[9]ПОНТОННЫЙ  Сент.'!BP56:BQ56,'[10]ПОНТОННЫЙ  Окт.'!BP56:BQ56,'[11]ПОНТОННЫЙ  Нояб.'!BP56:BQ56,'[12]ПОНТОННЫЙ  Дек.'!BP56:BQ56)</f>
        <v>128</v>
      </c>
      <c r="BR57" s="43"/>
      <c r="BS57" s="52">
        <f>SUM('[1]ПОНТОННЫЙ Янв.'!BR56:BS56,'[2]ПОНТОННЫЙ Февр.'!BR56:BS56,'[3]ПОНТОННЫЙ Март'!BR56:BS56,'[4]ПОНТОННЫЙ  Апр.'!BR56:BS56,'[5]ПОНТОННЫЙ Май'!BR56:BS56,'[6]ПОНТОННЫЙ Июнь'!BR56:BS56,'[7]ПОНТОННЫЙ  Июль'!BR56:BS56,'[8]ПОНТОННЫЙ  Авг.'!BR56:BS56,'[9]ПОНТОННЫЙ  Сент.'!BR56:BS56,'[10]ПОНТОННЫЙ  Окт.'!BR56:BS56,'[11]ПОНТОННЫЙ  Нояб.'!BR56:BS56,'[12]ПОНТОННЫЙ  Дек.'!BR56:BS56)</f>
        <v>0</v>
      </c>
      <c r="BT57" s="43"/>
      <c r="BU57" s="52">
        <f>SUM('[1]ПОНТОННЫЙ Янв.'!BT56:BU56,'[2]ПОНТОННЫЙ Февр.'!BT56:BU56,'[3]ПОНТОННЫЙ Март'!BT56:BU56,'[4]ПОНТОННЫЙ  Апр.'!BT56:BU56,'[5]ПОНТОННЫЙ Май'!BT56:BU56,'[6]ПОНТОННЫЙ Июнь'!BT56:BU56,'[7]ПОНТОННЫЙ  Июль'!BT56:BU56,'[8]ПОНТОННЫЙ  Авг.'!BT56:BU56,'[9]ПОНТОННЫЙ  Сент.'!BT56:BU56,'[10]ПОНТОННЫЙ  Окт.'!BT56:BU56,'[11]ПОНТОННЫЙ  Нояб.'!BT56:BU56,'[12]ПОНТОННЫЙ  Дек.'!BT56:BU56)</f>
        <v>0</v>
      </c>
      <c r="BV57" s="43"/>
      <c r="BW57" s="52">
        <f>SUM('[1]ПОНТОННЫЙ Янв.'!BV56:BW56,'[2]ПОНТОННЫЙ Февр.'!BV56:BW56,'[3]ПОНТОННЫЙ Март'!BV56:BW56,'[4]ПОНТОННЫЙ  Апр.'!BV56:BW56,'[5]ПОНТОННЫЙ Май'!BV56:BW56,'[6]ПОНТОННЫЙ Июнь'!BV56:BW56,'[7]ПОНТОННЫЙ  Июль'!BV56:BW56,'[8]ПОНТОННЫЙ  Авг.'!BV56:BW56,'[9]ПОНТОННЫЙ  Сент.'!BV56:BW56,'[10]ПОНТОННЫЙ  Окт.'!BV56:BW56,'[11]ПОНТОННЫЙ  Нояб.'!BV56:BW56,'[12]ПОНТОННЫЙ  Дек.'!BV56:BW56)</f>
        <v>0</v>
      </c>
      <c r="BX57" s="43"/>
      <c r="BY57" s="52">
        <f>SUM('[1]ПОНТОННЫЙ Янв.'!BX56:BY56,'[2]ПОНТОННЫЙ Февр.'!BX56:BY56,'[3]ПОНТОННЫЙ Март'!BX56:BY56,'[4]ПОНТОННЫЙ  Апр.'!BX56:BY56,'[5]ПОНТОННЫЙ Май'!BX56:BY56,'[6]ПОНТОННЫЙ Июнь'!BX56:BY56,'[7]ПОНТОННЫЙ  Июль'!BX56:BY56,'[8]ПОНТОННЫЙ  Авг.'!BX56:BY56,'[9]ПОНТОННЫЙ  Сент.'!BX56:BY56,'[10]ПОНТОННЫЙ  Окт.'!BX56:BY56,'[11]ПОНТОННЫЙ  Нояб.'!BX56:BY56,'[12]ПОНТОННЫЙ  Дек.'!BX56:BY56)</f>
        <v>0</v>
      </c>
      <c r="BZ57" s="43"/>
      <c r="CA57" s="52">
        <f>SUM('[1]ПОНТОННЫЙ Янв.'!BZ56:CA56,'[2]ПОНТОННЫЙ Февр.'!BZ56:CA56,'[3]ПОНТОННЫЙ Март'!BZ56:CA56,'[4]ПОНТОННЫЙ  Апр.'!BZ56:CA56,'[5]ПОНТОННЫЙ Май'!BZ56:CA56,'[6]ПОНТОННЫЙ Июнь'!BZ56:CA56,'[7]ПОНТОННЫЙ  Июль'!BZ56:CA56,'[8]ПОНТОННЫЙ  Авг.'!BZ56:CA56,'[9]ПОНТОННЫЙ  Сент.'!BZ56:CA56,'[10]ПОНТОННЫЙ  Окт.'!BZ56:CA56,'[11]ПОНТОННЫЙ  Нояб.'!BZ56:CA56,'[12]ПОНТОННЫЙ  Дек.'!BZ56:CA56)</f>
        <v>0</v>
      </c>
      <c r="CB57" s="43"/>
      <c r="CC57" s="52">
        <f>SUM('[1]ПОНТОННЫЙ Янв.'!CB56:CC56,'[2]ПОНТОННЫЙ Февр.'!CB56:CC56,'[3]ПОНТОННЫЙ Март'!CB56:CC56,'[4]ПОНТОННЫЙ  Апр.'!CB56:CC56,'[5]ПОНТОННЫЙ Май'!CB56:CC56,'[6]ПОНТОННЫЙ Июнь'!CB56:CC56,'[7]ПОНТОННЫЙ  Июль'!CB56:CC56,'[8]ПОНТОННЫЙ  Авг.'!CB56:CC56,'[9]ПОНТОННЫЙ  Сент.'!CB56:CC56,'[10]ПОНТОННЫЙ  Окт.'!CB56:CC56,'[11]ПОНТОННЫЙ  Нояб.'!CB56:CC56,'[12]ПОНТОННЫЙ  Дек.'!CB56:CC56)</f>
        <v>0</v>
      </c>
      <c r="CD57" s="43"/>
      <c r="CE57" s="52">
        <f>SUM('[1]ПОНТОННЫЙ Янв.'!CD56:CE56,'[2]ПОНТОННЫЙ Февр.'!CD56:CE56,'[3]ПОНТОННЫЙ Март'!CD56:CE56,'[4]ПОНТОННЫЙ  Апр.'!CD56:CE56,'[5]ПОНТОННЫЙ Май'!CD56:CE56,'[6]ПОНТОННЫЙ Июнь'!CD56:CE56,'[7]ПОНТОННЫЙ  Июль'!CD56:CE56,'[8]ПОНТОННЫЙ  Авг.'!CD56:CE56,'[9]ПОНТОННЫЙ  Сент.'!CD56:CE56,'[10]ПОНТОННЫЙ  Окт.'!CD56:CE56,'[11]ПОНТОННЫЙ  Нояб.'!CD56:CE56,'[12]ПОНТОННЫЙ  Дек.'!CD56:CE56)</f>
        <v>17</v>
      </c>
      <c r="CF57" s="43">
        <v>8</v>
      </c>
      <c r="CG57" s="52">
        <f>SUM('[1]ПОНТОННЫЙ Янв.'!CF56:CG56,'[2]ПОНТОННЫЙ Февр.'!CF56:CG56,'[3]ПОНТОННЫЙ Март'!CF56:CG56,'[4]ПОНТОННЫЙ  Апр.'!CF56:CG56,'[5]ПОНТОННЫЙ Май'!CF56:CG56,'[6]ПОНТОННЫЙ Июнь'!CF56:CG56,'[7]ПОНТОННЫЙ  Июль'!CF56:CG56,'[8]ПОНТОННЫЙ  Авг.'!CF56:CG56,'[9]ПОНТОННЫЙ  Сент.'!CF56:CG56,'[10]ПОНТОННЫЙ  Окт.'!CF56:CG56,'[11]ПОНТОННЫЙ  Нояб.'!CF56:CG56,'[12]ПОНТОННЫЙ  Дек.'!CF56:CG56)</f>
        <v>8</v>
      </c>
      <c r="CH57" s="43"/>
      <c r="CI57" s="52">
        <f>SUM('[1]ПОНТОННЫЙ Янв.'!CH56:CI56,'[2]ПОНТОННЫЙ Февр.'!CH56:CI56,'[3]ПОНТОННЫЙ Март'!CH56:CI56,'[4]ПОНТОННЫЙ  Апр.'!CH56:CI56,'[5]ПОНТОННЫЙ Май'!CH56:CI56,'[6]ПОНТОННЫЙ Июнь'!CH56:CI56,'[7]ПОНТОННЫЙ  Июль'!CH56:CI56,'[8]ПОНТОННЫЙ  Авг.'!CH56:CI56,'[9]ПОНТОННЫЙ  Сент.'!CH56:CI56,'[10]ПОНТОННЫЙ  Окт.'!CH56:CI56,'[11]ПОНТОННЫЙ  Нояб.'!CH56:CI56,'[12]ПОНТОННЫЙ  Дек.'!CH56:CI56)</f>
        <v>0</v>
      </c>
      <c r="CJ57" s="43"/>
      <c r="CK57" s="52">
        <f>SUM('[1]ПОНТОННЫЙ Янв.'!CJ56:CK56,'[2]ПОНТОННЫЙ Февр.'!CJ56:CK56,'[3]ПОНТОННЫЙ Март'!CJ56:CK56,'[4]ПОНТОННЫЙ  Апр.'!CJ56:CK56,'[5]ПОНТОННЫЙ Май'!CJ56:CK56,'[6]ПОНТОННЫЙ Июнь'!CJ56:CK56,'[7]ПОНТОННЫЙ  Июль'!CJ56:CK56,'[8]ПОНТОННЫЙ  Авг.'!CJ56:CK56,'[9]ПОНТОННЫЙ  Сент.'!CJ56:CK56,'[10]ПОНТОННЫЙ  Окт.'!CJ56:CK56,'[11]ПОНТОННЫЙ  Нояб.'!CJ56:CK56,'[12]ПОНТОННЫЙ  Дек.'!CJ56:CK56)</f>
        <v>17.5</v>
      </c>
      <c r="CL57" s="43"/>
      <c r="CM57" s="52">
        <f>SUM('[1]ПОНТОННЫЙ Янв.'!CL56:CM56,'[2]ПОНТОННЫЙ Февр.'!CL56:CM56,'[3]ПОНТОННЫЙ Март'!CL56:CM56,'[4]ПОНТОННЫЙ  Апр.'!CL56:CM56,'[5]ПОНТОННЫЙ Май'!CL56:CM56,'[6]ПОНТОННЫЙ Июнь'!CL56:CM56,'[7]ПОНТОННЫЙ  Июль'!CL56:CM56,'[8]ПОНТОННЫЙ  Авг.'!CL56:CM56,'[9]ПОНТОННЫЙ  Сент.'!CL56:CM56,'[10]ПОНТОННЫЙ  Окт.'!CL56:CM56,'[11]ПОНТОННЫЙ  Нояб.'!CL56:CM56,'[12]ПОНТОННЫЙ  Дек.'!CL56:CM56)</f>
        <v>0</v>
      </c>
      <c r="CN57" s="43"/>
      <c r="CO57" s="52">
        <f>SUM('[1]ПОНТОННЫЙ Янв.'!CN56:CO56,'[2]ПОНТОННЫЙ Февр.'!CN56:CO56,'[3]ПОНТОННЫЙ Март'!CN56:CO56,'[4]ПОНТОННЫЙ  Апр.'!CN56:CO56,'[5]ПОНТОННЫЙ Май'!CN56:CO56,'[6]ПОНТОННЫЙ Июнь'!CN56:CO56,'[7]ПОНТОННЫЙ  Июль'!CN56:CO56,'[8]ПОНТОННЫЙ  Авг.'!CN56:CO56,'[9]ПОНТОННЫЙ  Сент.'!CN56:CO56,'[10]ПОНТОННЫЙ  Окт.'!CN56:CO56,'[11]ПОНТОННЫЙ  Нояб.'!CN56:CO56,'[12]ПОНТОННЫЙ  Дек.'!CN56:CO56)</f>
        <v>0</v>
      </c>
      <c r="CQ57" s="93"/>
    </row>
    <row r="58" spans="1:95" ht="15.95" customHeight="1" x14ac:dyDescent="0.25">
      <c r="A58" s="216"/>
      <c r="B58" s="230"/>
      <c r="C58" s="22" t="s">
        <v>5</v>
      </c>
      <c r="D58" s="47"/>
      <c r="E58" s="53">
        <f>SUM('[1]ПОНТОННЫЙ Янв.'!D57:E57,'[2]ПОНТОННЫЙ Февр.'!D57:E57,'[3]ПОНТОННЫЙ Март'!D57:E57,'[4]ПОНТОННЫЙ  Апр.'!D57:E57,'[5]ПОНТОННЫЙ Май'!D57:E57,'[6]ПОНТОННЫЙ Июнь'!D57:E57,'[7]ПОНТОННЫЙ  Июль'!D57:E57,'[8]ПОНТОННЫЙ  Авг.'!D57:E57,'[9]ПОНТОННЫЙ  Сент.'!D57:E57,'[10]ПОНТОННЫЙ  Окт.'!D57:E57,'[11]ПОНТОННЫЙ  Нояб.'!D57:E57,'[12]ПОНТОННЫЙ  Дек.'!D57:E57)</f>
        <v>0</v>
      </c>
      <c r="F58" s="47"/>
      <c r="G58" s="53">
        <f>SUM('[1]ПОНТОННЫЙ Янв.'!F57:G57,'[2]ПОНТОННЫЙ Февр.'!F57:G57,'[3]ПОНТОННЫЙ Март'!F57:G57,'[4]ПОНТОННЫЙ  Апр.'!F57:G57,'[5]ПОНТОННЫЙ Май'!F57:G57,'[6]ПОНТОННЫЙ Июнь'!F57:G57,'[7]ПОНТОННЫЙ  Июль'!F57:G57,'[8]ПОНТОННЫЙ  Авг.'!F57:G57,'[9]ПОНТОННЫЙ  Сент.'!F57:G57,'[10]ПОНТОННЫЙ  Окт.'!F57:G57,'[11]ПОНТОННЫЙ  Нояб.'!F57:G57,'[12]ПОНТОННЫЙ  Дек.'!F57:G57)</f>
        <v>0</v>
      </c>
      <c r="H58" s="47"/>
      <c r="I58" s="53">
        <f>SUM('[1]ПОНТОННЫЙ Янв.'!H57:I57,'[2]ПОНТОННЫЙ Февр.'!H57:I57,'[3]ПОНТОННЫЙ Март'!H57:I57,'[4]ПОНТОННЫЙ  Апр.'!H57:I57,'[5]ПОНТОННЫЙ Май'!H57:I57,'[6]ПОНТОННЫЙ Июнь'!H57:I57,'[7]ПОНТОННЫЙ  Июль'!H57:I57,'[8]ПОНТОННЫЙ  Авг.'!H57:I57,'[9]ПОНТОННЫЙ  Сент.'!H57:I57,'[10]ПОНТОННЫЙ  Окт.'!H57:I57,'[11]ПОНТОННЫЙ  Нояб.'!H57:I57,'[12]ПОНТОННЫЙ  Дек.'!H57:I57)</f>
        <v>0</v>
      </c>
      <c r="J58" s="47"/>
      <c r="K58" s="53">
        <f>SUM('[1]ПОНТОННЫЙ Янв.'!J57:K57,'[2]ПОНТОННЫЙ Февр.'!J57:K57,'[3]ПОНТОННЫЙ Март'!J57:K57,'[4]ПОНТОННЫЙ  Апр.'!J57:K57,'[5]ПОНТОННЫЙ Май'!J57:K57,'[6]ПОНТОННЫЙ Июнь'!J57:K57,'[7]ПОНТОННЫЙ  Июль'!J57:K57,'[8]ПОНТОННЫЙ  Авг.'!J57:K57,'[9]ПОНТОННЫЙ  Сент.'!J57:K57,'[10]ПОНТОННЫЙ  Окт.'!J57:K57,'[11]ПОНТОННЫЙ  Нояб.'!J57:K57,'[12]ПОНТОННЫЙ  Дек.'!J57:K57)</f>
        <v>0</v>
      </c>
      <c r="L58" s="47"/>
      <c r="M58" s="53">
        <f>SUM('[1]ПОНТОННЫЙ Янв.'!L57:M57,'[2]ПОНТОННЫЙ Февр.'!L57:M57,'[3]ПОНТОННЫЙ Март'!L57:M57,'[4]ПОНТОННЫЙ  Апр.'!L57:M57,'[5]ПОНТОННЫЙ Май'!L57:M57,'[6]ПОНТОННЫЙ Июнь'!L57:M57,'[7]ПОНТОННЫЙ  Июль'!L57:M57,'[8]ПОНТОННЫЙ  Авг.'!L57:M57,'[9]ПОНТОННЫЙ  Сент.'!L57:M57,'[10]ПОНТОННЫЙ  Окт.'!L57:M57,'[11]ПОНТОННЫЙ  Нояб.'!L57:M57,'[12]ПОНТОННЫЙ  Дек.'!L57:M57)</f>
        <v>0</v>
      </c>
      <c r="N58" s="47"/>
      <c r="O58" s="53">
        <f>SUM('[1]ПОНТОННЫЙ Янв.'!N57:O57,'[2]ПОНТОННЫЙ Февр.'!N57:O57,'[3]ПОНТОННЫЙ Март'!N57:O57,'[4]ПОНТОННЫЙ  Апр.'!N57:O57,'[5]ПОНТОННЫЙ Май'!N57:O57,'[6]ПОНТОННЫЙ Июнь'!N57:O57,'[7]ПОНТОННЫЙ  Июль'!N57:O57,'[8]ПОНТОННЫЙ  Авг.'!N57:O57,'[9]ПОНТОННЫЙ  Сент.'!N57:O57,'[10]ПОНТОННЫЙ  Окт.'!N57:O57,'[11]ПОНТОННЫЙ  Нояб.'!N57:O57,'[12]ПОНТОННЫЙ  Дек.'!N57:O57)</f>
        <v>0</v>
      </c>
      <c r="P58" s="47"/>
      <c r="Q58" s="53">
        <f>SUM('[1]ПОНТОННЫЙ Янв.'!P57:Q57,'[2]ПОНТОННЫЙ Февр.'!P57:Q57,'[3]ПОНТОННЫЙ Март'!P57:Q57,'[4]ПОНТОННЫЙ  Апр.'!P57:Q57,'[5]ПОНТОННЫЙ Май'!P57:Q57,'[6]ПОНТОННЫЙ Июнь'!P57:Q57,'[7]ПОНТОННЫЙ  Июль'!P57:Q57,'[8]ПОНТОННЫЙ  Авг.'!P57:Q57,'[9]ПОНТОННЫЙ  Сент.'!P57:Q57,'[10]ПОНТОННЫЙ  Окт.'!P57:Q57,'[11]ПОНТОННЫЙ  Нояб.'!P57:Q57,'[12]ПОНТОННЫЙ  Дек.'!P57:Q57)</f>
        <v>0</v>
      </c>
      <c r="R58" s="47"/>
      <c r="S58" s="53">
        <f>SUM('[1]ПОНТОННЫЙ Янв.'!R57:S57,'[2]ПОНТОННЫЙ Февр.'!R57:S57,'[3]ПОНТОННЫЙ Март'!R57:S57,'[4]ПОНТОННЫЙ  Апр.'!R57:S57,'[5]ПОНТОННЫЙ Май'!R57:S57,'[6]ПОНТОННЫЙ Июнь'!R57:S57,'[7]ПОНТОННЫЙ  Июль'!R57:S57,'[8]ПОНТОННЫЙ  Авг.'!R57:S57,'[9]ПОНТОННЫЙ  Сент.'!R57:S57,'[10]ПОНТОННЫЙ  Окт.'!R57:S57,'[11]ПОНТОННЫЙ  Нояб.'!R57:S57,'[12]ПОНТОННЫЙ  Дек.'!R57:S57)</f>
        <v>0</v>
      </c>
      <c r="T58" s="47"/>
      <c r="U58" s="53">
        <f>SUM('[1]ПОНТОННЫЙ Янв.'!T57:U57,'[2]ПОНТОННЫЙ Февр.'!T57:U57,'[3]ПОНТОННЫЙ Март'!T57:U57,'[4]ПОНТОННЫЙ  Апр.'!T57:U57,'[5]ПОНТОННЫЙ Май'!T57:U57,'[6]ПОНТОННЫЙ Июнь'!T57:U57,'[7]ПОНТОННЫЙ  Июль'!T57:U57,'[8]ПОНТОННЫЙ  Авг.'!T57:U57,'[9]ПОНТОННЫЙ  Сент.'!T57:U57,'[10]ПОНТОННЫЙ  Окт.'!T57:U57,'[11]ПОНТОННЫЙ  Нояб.'!T57:U57,'[12]ПОНТОННЫЙ  Дек.'!T57:U57)</f>
        <v>0</v>
      </c>
      <c r="V58" s="47"/>
      <c r="W58" s="53">
        <f>SUM('[1]ПОНТОННЫЙ Янв.'!V57:W57,'[2]ПОНТОННЫЙ Февр.'!V57:W57,'[3]ПОНТОННЫЙ Март'!V57:W57,'[4]ПОНТОННЫЙ  Апр.'!V57:W57,'[5]ПОНТОННЫЙ Май'!V57:W57,'[6]ПОНТОННЫЙ Июнь'!V57:W57,'[7]ПОНТОННЫЙ  Июль'!V57:W57,'[8]ПОНТОННЫЙ  Авг.'!V57:W57,'[9]ПОНТОННЫЙ  Сент.'!V57:W57,'[10]ПОНТОННЫЙ  Окт.'!V57:W57,'[11]ПОНТОННЫЙ  Нояб.'!V57:W57,'[12]ПОНТОННЫЙ  Дек.'!V57:W57)</f>
        <v>0.60699999999999998</v>
      </c>
      <c r="X58" s="47"/>
      <c r="Y58" s="53">
        <f>SUM('[1]ПОНТОННЫЙ Янв.'!X57:Y57,'[2]ПОНТОННЫЙ Февр.'!X57:Y57,'[3]ПОНТОННЫЙ Март'!X57:Y57,'[4]ПОНТОННЫЙ  Апр.'!X57:Y57,'[5]ПОНТОННЫЙ Май'!X57:Y57,'[6]ПОНТОННЫЙ Июнь'!X57:Y57,'[7]ПОНТОННЫЙ  Июль'!X57:Y57,'[8]ПОНТОННЫЙ  Авг.'!X57:Y57,'[9]ПОНТОННЫЙ  Сент.'!X57:Y57,'[10]ПОНТОННЫЙ  Окт.'!X57:Y57,'[11]ПОНТОННЫЙ  Нояб.'!X57:Y57,'[12]ПОНТОННЫЙ  Дек.'!X57:Y57)</f>
        <v>0</v>
      </c>
      <c r="Z58" s="47"/>
      <c r="AA58" s="53">
        <f>SUM('[1]ПОНТОННЫЙ Янв.'!Z57:AA57,'[2]ПОНТОННЫЙ Февр.'!Z57:AA57,'[3]ПОНТОННЫЙ Март'!Z57:AA57,'[4]ПОНТОННЫЙ  Апр.'!Z57:AA57,'[5]ПОНТОННЫЙ Май'!Z57:AA57,'[6]ПОНТОННЫЙ Июнь'!Z57:AA57,'[7]ПОНТОННЫЙ  Июль'!Z57:AA57,'[8]ПОНТОННЫЙ  Авг.'!Z57:AA57,'[9]ПОНТОННЫЙ  Сент.'!Z57:AA57,'[10]ПОНТОННЫЙ  Окт.'!Z57:AA57,'[11]ПОНТОННЫЙ  Нояб.'!Z57:AA57,'[12]ПОНТОННЫЙ  Дек.'!Z57:AA57)</f>
        <v>0</v>
      </c>
      <c r="AB58" s="47"/>
      <c r="AC58" s="53">
        <f>SUM('[1]ПОНТОННЫЙ Янв.'!AB57:AC57,'[2]ПОНТОННЫЙ Февр.'!AB57:AC57,'[3]ПОНТОННЫЙ Март'!AB57:AC57,'[4]ПОНТОННЫЙ  Апр.'!AB57:AC57,'[5]ПОНТОННЫЙ Май'!AB57:AC57,'[6]ПОНТОННЫЙ Июнь'!AB57:AC57,'[7]ПОНТОННЫЙ  Июль'!AB57:AC57,'[8]ПОНТОННЫЙ  Авг.'!AB57:AC57,'[9]ПОНТОННЫЙ  Сент.'!AB57:AC57,'[10]ПОНТОННЫЙ  Окт.'!AB57:AC57,'[11]ПОНТОННЫЙ  Нояб.'!AB57:AC57,'[12]ПОНТОННЫЙ  Дек.'!AB57:AC57)</f>
        <v>0</v>
      </c>
      <c r="AD58" s="47"/>
      <c r="AE58" s="53">
        <f>SUM('[1]ПОНТОННЫЙ Янв.'!AD57:AE57,'[2]ПОНТОННЫЙ Февр.'!AD57:AE57,'[3]ПОНТОННЫЙ Март'!AD57:AE57,'[4]ПОНТОННЫЙ  Апр.'!AD57:AE57,'[5]ПОНТОННЫЙ Май'!AD57:AE57,'[6]ПОНТОННЫЙ Июнь'!AD57:AE57,'[7]ПОНТОННЫЙ  Июль'!AD57:AE57,'[8]ПОНТОННЫЙ  Авг.'!AD57:AE57,'[9]ПОНТОННЫЙ  Сент.'!AD57:AE57,'[10]ПОНТОННЫЙ  Окт.'!AD57:AE57,'[11]ПОНТОННЫЙ  Нояб.'!AD57:AE57,'[12]ПОНТОННЫЙ  Дек.'!AD57:AE57)</f>
        <v>0</v>
      </c>
      <c r="AF58" s="47"/>
      <c r="AG58" s="53">
        <f>SUM('[1]ПОНТОННЫЙ Янв.'!AF57:AG57,'[2]ПОНТОННЫЙ Февр.'!AF57:AG57,'[3]ПОНТОННЫЙ Март'!AF57:AG57,'[4]ПОНТОННЫЙ  Апр.'!AF57:AG57,'[5]ПОНТОННЫЙ Май'!AF57:AG57,'[6]ПОНТОННЫЙ Июнь'!AF57:AG57,'[7]ПОНТОННЫЙ  Июль'!AF57:AG57,'[8]ПОНТОННЫЙ  Авг.'!AF57:AG57,'[9]ПОНТОННЫЙ  Сент.'!AF57:AG57,'[10]ПОНТОННЫЙ  Окт.'!AF57:AG57,'[11]ПОНТОННЫЙ  Нояб.'!AF57:AG57,'[12]ПОНТОННЫЙ  Дек.'!AF57:AG57)</f>
        <v>0</v>
      </c>
      <c r="AH58" s="47"/>
      <c r="AI58" s="53">
        <f>SUM('[1]ПОНТОННЫЙ Янв.'!AH57:AI57,'[2]ПОНТОННЫЙ Февр.'!AH57:AI57,'[3]ПОНТОННЫЙ Март'!AH57:AI57,'[4]ПОНТОННЫЙ  Апр.'!AH57:AI57,'[5]ПОНТОННЫЙ Май'!AH57:AI57,'[6]ПОНТОННЫЙ Июнь'!AH57:AI57,'[7]ПОНТОННЫЙ  Июль'!AH57:AI57,'[8]ПОНТОННЫЙ  Авг.'!AH57:AI57,'[9]ПОНТОННЫЙ  Сент.'!AH57:AI57,'[10]ПОНТОННЫЙ  Окт.'!AH57:AI57,'[11]ПОНТОННЫЙ  Нояб.'!AH57:AI57,'[12]ПОНТОННЫЙ  Дек.'!AH57:AI57)</f>
        <v>0</v>
      </c>
      <c r="AJ58" s="47"/>
      <c r="AK58" s="53">
        <f>SUM('[1]ПОНТОННЫЙ Янв.'!AJ57:AK57,'[2]ПОНТОННЫЙ Февр.'!AJ57:AK57,'[3]ПОНТОННЫЙ Март'!AJ57:AK57,'[4]ПОНТОННЫЙ  Апр.'!AJ57:AK57,'[5]ПОНТОННЫЙ Май'!AJ57:AK57,'[6]ПОНТОННЫЙ Июнь'!AJ57:AK57,'[7]ПОНТОННЫЙ  Июль'!AJ57:AK57,'[8]ПОНТОННЫЙ  Авг.'!AJ57:AK57,'[9]ПОНТОННЫЙ  Сент.'!AJ57:AK57,'[10]ПОНТОННЫЙ  Окт.'!AJ57:AK57,'[11]ПОНТОННЫЙ  Нояб.'!AJ57:AK57,'[12]ПОНТОННЫЙ  Дек.'!AJ57:AK57)</f>
        <v>0</v>
      </c>
      <c r="AL58" s="47"/>
      <c r="AM58" s="53">
        <f>SUM('[1]ПОНТОННЫЙ Янв.'!AL57:AM57,'[2]ПОНТОННЫЙ Февр.'!AL57:AM57,'[3]ПОНТОННЫЙ Март'!AL57:AM57,'[4]ПОНТОННЫЙ  Апр.'!AL57:AM57,'[5]ПОНТОННЫЙ Май'!AL57:AM57,'[6]ПОНТОННЫЙ Июнь'!AL57:AM57,'[7]ПОНТОННЫЙ  Июль'!AL57:AM57,'[8]ПОНТОННЫЙ  Авг.'!AL57:AM57,'[9]ПОНТОННЫЙ  Сент.'!AL57:AM57,'[10]ПОНТОННЫЙ  Окт.'!AL57:AM57,'[11]ПОНТОННЫЙ  Нояб.'!AL57:AM57,'[12]ПОНТОННЫЙ  Дек.'!AL57:AM57)</f>
        <v>0</v>
      </c>
      <c r="AN58" s="47"/>
      <c r="AO58" s="53">
        <f>SUM('[1]ПОНТОННЫЙ Янв.'!AN57:AO57,'[2]ПОНТОННЫЙ Февр.'!AN57:AO57,'[3]ПОНТОННЫЙ Март'!AN57:AO57,'[4]ПОНТОННЫЙ  Апр.'!AN57:AO57,'[5]ПОНТОННЫЙ Май'!AN57:AO57,'[6]ПОНТОННЫЙ Июнь'!AN57:AO57,'[7]ПОНТОННЫЙ  Июль'!AN57:AO57,'[8]ПОНТОННЫЙ  Авг.'!AN57:AO57,'[9]ПОНТОННЫЙ  Сент.'!AN57:AO57,'[10]ПОНТОННЫЙ  Окт.'!AN57:AO57,'[11]ПОНТОННЫЙ  Нояб.'!AN57:AO57,'[12]ПОНТОННЫЙ  Дек.'!AN57:AO57)</f>
        <v>0</v>
      </c>
      <c r="AP58" s="47"/>
      <c r="AQ58" s="53">
        <f>SUM('[1]ПОНТОННЫЙ Янв.'!AP57:AQ57,'[2]ПОНТОННЫЙ Февр.'!AP57:AQ57,'[3]ПОНТОННЫЙ Март'!AP57:AQ57,'[4]ПОНТОННЫЙ  Апр.'!AP57:AQ57,'[5]ПОНТОННЫЙ Май'!AP57:AQ57,'[6]ПОНТОННЫЙ Июнь'!AP57:AQ57,'[7]ПОНТОННЫЙ  Июль'!AP57:AQ57,'[8]ПОНТОННЫЙ  Авг.'!AP57:AQ57,'[9]ПОНТОННЫЙ  Сент.'!AP57:AQ57,'[10]ПОНТОННЫЙ  Окт.'!AP57:AQ57,'[11]ПОНТОННЫЙ  Нояб.'!AP57:AQ57,'[12]ПОНТОННЫЙ  Дек.'!AP57:AQ57)</f>
        <v>0</v>
      </c>
      <c r="AR58" s="47"/>
      <c r="AS58" s="53">
        <f>SUM('[1]ПОНТОННЫЙ Янв.'!AR57:AS57,'[2]ПОНТОННЫЙ Февр.'!AR57:AS57,'[3]ПОНТОННЫЙ Март'!AR57:AS57,'[4]ПОНТОННЫЙ  Апр.'!AR57:AS57,'[5]ПОНТОННЫЙ Май'!AR57:AS57,'[6]ПОНТОННЫЙ Июнь'!AR57:AS57,'[7]ПОНТОННЫЙ  Июль'!AR57:AS57,'[8]ПОНТОННЫЙ  Авг.'!AR57:AS57,'[9]ПОНТОННЫЙ  Сент.'!AR57:AS57,'[10]ПОНТОННЫЙ  Окт.'!AR57:AS57,'[11]ПОНТОННЫЙ  Нояб.'!AR57:AS57,'[12]ПОНТОННЫЙ  Дек.'!AR57:AS57)</f>
        <v>0</v>
      </c>
      <c r="AT58" s="47"/>
      <c r="AU58" s="53">
        <f>SUM('[1]ПОНТОННЫЙ Янв.'!AT57:AU57,'[2]ПОНТОННЫЙ Февр.'!AT57:AU57,'[3]ПОНТОННЫЙ Март'!AT57:AU57,'[4]ПОНТОННЫЙ  Апр.'!AT57:AU57,'[5]ПОНТОННЫЙ Май'!AT57:AU57,'[6]ПОНТОННЫЙ Июнь'!AT57:AU57,'[7]ПОНТОННЫЙ  Июль'!AT57:AU57,'[8]ПОНТОННЫЙ  Авг.'!AT57:AU57,'[9]ПОНТОННЫЙ  Сент.'!AT57:AU57,'[10]ПОНТОННЫЙ  Окт.'!AT57:AU57,'[11]ПОНТОННЫЙ  Нояб.'!AT57:AU57,'[12]ПОНТОННЫЙ  Дек.'!AT57:AU57)</f>
        <v>0</v>
      </c>
      <c r="AV58" s="47"/>
      <c r="AW58" s="53">
        <f>SUM('[1]ПОНТОННЫЙ Янв.'!AV57:AW57,'[2]ПОНТОННЫЙ Февр.'!AV57:AW57,'[3]ПОНТОННЫЙ Март'!AV57:AW57,'[4]ПОНТОННЫЙ  Апр.'!AV57:AW57,'[5]ПОНТОННЫЙ Май'!AV57:AW57,'[6]ПОНТОННЫЙ Июнь'!AV57:AW57,'[7]ПОНТОННЫЙ  Июль'!AV57:AW57,'[8]ПОНТОННЫЙ  Авг.'!AV57:AW57,'[9]ПОНТОННЫЙ  Сент.'!AV57:AW57,'[10]ПОНТОННЫЙ  Окт.'!AV57:AW57,'[11]ПОНТОННЫЙ  Нояб.'!AV57:AW57,'[12]ПОНТОННЫЙ  Дек.'!AV57:AW57)</f>
        <v>0</v>
      </c>
      <c r="AX58" s="47"/>
      <c r="AY58" s="53">
        <f>SUM('[1]ПОНТОННЫЙ Янв.'!AX57:AY57,'[2]ПОНТОННЫЙ Февр.'!AX57:AY57,'[3]ПОНТОННЫЙ Март'!AX57:AY57,'[4]ПОНТОННЫЙ  Апр.'!AX57:AY57,'[5]ПОНТОННЫЙ Май'!AX57:AY57,'[6]ПОНТОННЫЙ Июнь'!AX57:AY57,'[7]ПОНТОННЫЙ  Июль'!AX57:AY57,'[8]ПОНТОННЫЙ  Авг.'!AX57:AY57,'[9]ПОНТОННЫЙ  Сент.'!AX57:AY57,'[10]ПОНТОННЫЙ  Окт.'!AX57:AY57,'[11]ПОНТОННЫЙ  Нояб.'!AX57:AY57,'[12]ПОНТОННЫЙ  Дек.'!AX57:AY57)</f>
        <v>0</v>
      </c>
      <c r="AZ58" s="47"/>
      <c r="BA58" s="53">
        <f>SUM('[1]ПОНТОННЫЙ Янв.'!AZ57:BA57,'[2]ПОНТОННЫЙ Февр.'!AZ57:BA57,'[3]ПОНТОННЫЙ Март'!AZ57:BA57,'[4]ПОНТОННЫЙ  Апр.'!AZ57:BA57,'[5]ПОНТОННЫЙ Май'!AZ57:BA57,'[6]ПОНТОННЫЙ Июнь'!AZ57:BA57,'[7]ПОНТОННЫЙ  Июль'!AZ57:BA57,'[8]ПОНТОННЫЙ  Авг.'!AZ57:BA57,'[9]ПОНТОННЫЙ  Сент.'!AZ57:BA57,'[10]ПОНТОННЫЙ  Окт.'!AZ57:BA57,'[11]ПОНТОННЫЙ  Нояб.'!AZ57:BA57,'[12]ПОНТОННЫЙ  Дек.'!AZ57:BA57)</f>
        <v>0</v>
      </c>
      <c r="BB58" s="47"/>
      <c r="BC58" s="53">
        <f>SUM('[1]ПОНТОННЫЙ Янв.'!BB57:BC57,'[2]ПОНТОННЫЙ Февр.'!BB57:BC57,'[3]ПОНТОННЫЙ Март'!BB57:BC57,'[4]ПОНТОННЫЙ  Апр.'!BB57:BC57,'[5]ПОНТОННЫЙ Май'!BB57:BC57,'[6]ПОНТОННЫЙ Июнь'!BB57:BC57,'[7]ПОНТОННЫЙ  Июль'!BB57:BC57,'[8]ПОНТОННЫЙ  Авг.'!BB57:BC57,'[9]ПОНТОННЫЙ  Сент.'!BB57:BC57,'[10]ПОНТОННЫЙ  Окт.'!BB57:BC57,'[11]ПОНТОННЫЙ  Нояб.'!BB57:BC57,'[12]ПОНТОННЫЙ  Дек.'!BB57:BC57)</f>
        <v>0</v>
      </c>
      <c r="BD58" s="47"/>
      <c r="BE58" s="53">
        <f>SUM('[1]ПОНТОННЫЙ Янв.'!BD57:BE57,'[2]ПОНТОННЫЙ Февр.'!BD57:BE57,'[3]ПОНТОННЫЙ Март'!BD57:BE57,'[4]ПОНТОННЫЙ  Апр.'!BD57:BE57,'[5]ПОНТОННЫЙ Май'!BD57:BE57,'[6]ПОНТОННЫЙ Июнь'!BD57:BE57,'[7]ПОНТОННЫЙ  Июль'!BD57:BE57,'[8]ПОНТОННЫЙ  Авг.'!BD57:BE57,'[9]ПОНТОННЫЙ  Сент.'!BD57:BE57,'[10]ПОНТОННЫЙ  Окт.'!BD57:BE57,'[11]ПОНТОННЫЙ  Нояб.'!BD57:BE57,'[12]ПОНТОННЫЙ  Дек.'!BD57:BE57)</f>
        <v>0</v>
      </c>
      <c r="BF58" s="47"/>
      <c r="BG58" s="53">
        <f>SUM('[1]ПОНТОННЫЙ Янв.'!BF57:BG57,'[2]ПОНТОННЫЙ Февр.'!BF57:BG57,'[3]ПОНТОННЫЙ Март'!BF57:BG57,'[4]ПОНТОННЫЙ  Апр.'!BF57:BG57,'[5]ПОНТОННЫЙ Май'!BF57:BG57,'[6]ПОНТОННЫЙ Июнь'!BF57:BG57,'[7]ПОНТОННЫЙ  Июль'!BF57:BG57,'[8]ПОНТОННЫЙ  Авг.'!BF57:BG57,'[9]ПОНТОННЫЙ  Сент.'!BF57:BG57,'[10]ПОНТОННЫЙ  Окт.'!BF57:BG57,'[11]ПОНТОННЫЙ  Нояб.'!BF57:BG57,'[12]ПОНТОННЫЙ  Дек.'!BF57:BG57)</f>
        <v>0</v>
      </c>
      <c r="BH58" s="47"/>
      <c r="BI58" s="53">
        <f>SUM('[1]ПОНТОННЫЙ Янв.'!BH57:BI57,'[2]ПОНТОННЫЙ Февр.'!BH57:BI57,'[3]ПОНТОННЫЙ Март'!BH57:BI57,'[4]ПОНТОННЫЙ  Апр.'!BH57:BI57,'[5]ПОНТОННЫЙ Май'!BH57:BI57,'[6]ПОНТОННЫЙ Июнь'!BH57:BI57,'[7]ПОНТОННЫЙ  Июль'!BH57:BI57,'[8]ПОНТОННЫЙ  Авг.'!BH57:BI57,'[9]ПОНТОННЫЙ  Сент.'!BH57:BI57,'[10]ПОНТОННЫЙ  Окт.'!BH57:BI57,'[11]ПОНТОННЫЙ  Нояб.'!BH57:BI57,'[12]ПОНТОННЫЙ  Дек.'!BH57:BI57)</f>
        <v>0</v>
      </c>
      <c r="BJ58" s="47"/>
      <c r="BK58" s="53">
        <f>SUM('[1]ПОНТОННЫЙ Янв.'!BJ57:BK57,'[2]ПОНТОННЫЙ Февр.'!BJ57:BK57,'[3]ПОНТОННЫЙ Март'!BJ57:BK57,'[4]ПОНТОННЫЙ  Апр.'!BJ57:BK57,'[5]ПОНТОННЫЙ Май'!BJ57:BK57,'[6]ПОНТОННЫЙ Июнь'!BJ57:BK57,'[7]ПОНТОННЫЙ  Июль'!BJ57:BK57,'[8]ПОНТОННЫЙ  Авг.'!BJ57:BK57,'[9]ПОНТОННЫЙ  Сент.'!BJ57:BK57,'[10]ПОНТОННЫЙ  Окт.'!BJ57:BK57,'[11]ПОНТОННЫЙ  Нояб.'!BJ57:BK57,'[12]ПОНТОННЫЙ  Дек.'!BJ57:BK57)</f>
        <v>0</v>
      </c>
      <c r="BL58" s="47"/>
      <c r="BM58" s="53">
        <f>SUM('[1]ПОНТОННЫЙ Янв.'!BL57:BM57,'[2]ПОНТОННЫЙ Февр.'!BL57:BM57,'[3]ПОНТОННЫЙ Март'!BL57:BM57,'[4]ПОНТОННЫЙ  Апр.'!BL57:BM57,'[5]ПОНТОННЫЙ Май'!BL57:BM57,'[6]ПОНТОННЫЙ Июнь'!BL57:BM57,'[7]ПОНТОННЫЙ  Июль'!BL57:BM57,'[8]ПОНТОННЫЙ  Авг.'!BL57:BM57,'[9]ПОНТОННЫЙ  Сент.'!BL57:BM57,'[10]ПОНТОННЫЙ  Окт.'!BL57:BM57,'[11]ПОНТОННЫЙ  Нояб.'!BL57:BM57,'[12]ПОНТОННЫЙ  Дек.'!BL57:BM57)</f>
        <v>0</v>
      </c>
      <c r="BN58" s="55">
        <v>390</v>
      </c>
      <c r="BO58" s="53">
        <f>SUM('[1]ПОНТОННЫЙ Янв.'!BN57:BO57,'[2]ПОНТОННЫЙ Февр.'!BN57:BO57,'[3]ПОНТОННЫЙ Март'!BN57:BO57,'[4]ПОНТОННЫЙ  Апр.'!BN57:BO57,'[5]ПОНТОННЫЙ Май'!BN57:BO57,'[6]ПОНТОННЫЙ Июнь'!BN57:BO57,'[7]ПОНТОННЫЙ  Июль'!BN57:BO57,'[8]ПОНТОННЫЙ  Авг.'!BN57:BO57,'[9]ПОНТОННЫЙ  Сент.'!BN57:BO57,'[10]ПОНТОННЫЙ  Окт.'!BN57:BO57,'[11]ПОНТОННЫЙ  Нояб.'!BN57:BO57,'[12]ПОНТОННЫЙ  Дек.'!BN57:BO57)</f>
        <v>353.79699999999997</v>
      </c>
      <c r="BP58" s="47"/>
      <c r="BQ58" s="53">
        <f>SUM('[1]ПОНТОННЫЙ Янв.'!BP57:BQ57,'[2]ПОНТОННЫЙ Февр.'!BP57:BQ57,'[3]ПОНТОННЫЙ Март'!BP57:BQ57,'[4]ПОНТОННЫЙ  Апр.'!BP57:BQ57,'[5]ПОНТОННЫЙ Май'!BP57:BQ57,'[6]ПОНТОННЫЙ Июнь'!BP57:BQ57,'[7]ПОНТОННЫЙ  Июль'!BP57:BQ57,'[8]ПОНТОННЫЙ  Авг.'!BP57:BQ57,'[9]ПОНТОННЫЙ  Сент.'!BP57:BQ57,'[10]ПОНТОННЫЙ  Окт.'!BP57:BQ57,'[11]ПОНТОННЫЙ  Нояб.'!BP57:BQ57,'[12]ПОНТОННЫЙ  Дек.'!BP57:BQ57)</f>
        <v>122.702</v>
      </c>
      <c r="BR58" s="47"/>
      <c r="BS58" s="53">
        <f>SUM('[1]ПОНТОННЫЙ Янв.'!BR57:BS57,'[2]ПОНТОННЫЙ Февр.'!BR57:BS57,'[3]ПОНТОННЫЙ Март'!BR57:BS57,'[4]ПОНТОННЫЙ  Апр.'!BR57:BS57,'[5]ПОНТОННЫЙ Май'!BR57:BS57,'[6]ПОНТОННЫЙ Июнь'!BR57:BS57,'[7]ПОНТОННЫЙ  Июль'!BR57:BS57,'[8]ПОНТОННЫЙ  Авг.'!BR57:BS57,'[9]ПОНТОННЫЙ  Сент.'!BR57:BS57,'[10]ПОНТОННЫЙ  Окт.'!BR57:BS57,'[11]ПОНТОННЫЙ  Нояб.'!BR57:BS57,'[12]ПОНТОННЫЙ  Дек.'!BR57:BS57)</f>
        <v>0</v>
      </c>
      <c r="BT58" s="47"/>
      <c r="BU58" s="53">
        <f>SUM('[1]ПОНТОННЫЙ Янв.'!BT57:BU57,'[2]ПОНТОННЫЙ Февр.'!BT57:BU57,'[3]ПОНТОННЫЙ Март'!BT57:BU57,'[4]ПОНТОННЫЙ  Апр.'!BT57:BU57,'[5]ПОНТОННЫЙ Май'!BT57:BU57,'[6]ПОНТОННЫЙ Июнь'!BT57:BU57,'[7]ПОНТОННЫЙ  Июль'!BT57:BU57,'[8]ПОНТОННЫЙ  Авг.'!BT57:BU57,'[9]ПОНТОННЫЙ  Сент.'!BT57:BU57,'[10]ПОНТОННЫЙ  Окт.'!BT57:BU57,'[11]ПОНТОННЫЙ  Нояб.'!BT57:BU57,'[12]ПОНТОННЫЙ  Дек.'!BT57:BU57)</f>
        <v>0</v>
      </c>
      <c r="BV58" s="47"/>
      <c r="BW58" s="53">
        <f>SUM('[1]ПОНТОННЫЙ Янв.'!BV57:BW57,'[2]ПОНТОННЫЙ Февр.'!BV57:BW57,'[3]ПОНТОННЫЙ Март'!BV57:BW57,'[4]ПОНТОННЫЙ  Апр.'!BV57:BW57,'[5]ПОНТОННЫЙ Май'!BV57:BW57,'[6]ПОНТОННЫЙ Июнь'!BV57:BW57,'[7]ПОНТОННЫЙ  Июль'!BV57:BW57,'[8]ПОНТОННЫЙ  Авг.'!BV57:BW57,'[9]ПОНТОННЫЙ  Сент.'!BV57:BW57,'[10]ПОНТОННЫЙ  Окт.'!BV57:BW57,'[11]ПОНТОННЫЙ  Нояб.'!BV57:BW57,'[12]ПОНТОННЫЙ  Дек.'!BV57:BW57)</f>
        <v>0</v>
      </c>
      <c r="BX58" s="47"/>
      <c r="BY58" s="53">
        <f>SUM('[1]ПОНТОННЫЙ Янв.'!BX57:BY57,'[2]ПОНТОННЫЙ Февр.'!BX57:BY57,'[3]ПОНТОННЫЙ Март'!BX57:BY57,'[4]ПОНТОННЫЙ  Апр.'!BX57:BY57,'[5]ПОНТОННЫЙ Май'!BX57:BY57,'[6]ПОНТОННЫЙ Июнь'!BX57:BY57,'[7]ПОНТОННЫЙ  Июль'!BX57:BY57,'[8]ПОНТОННЫЙ  Авг.'!BX57:BY57,'[9]ПОНТОННЫЙ  Сент.'!BX57:BY57,'[10]ПОНТОННЫЙ  Окт.'!BX57:BY57,'[11]ПОНТОННЫЙ  Нояб.'!BX57:BY57,'[12]ПОНТОННЫЙ  Дек.'!BX57:BY57)</f>
        <v>0</v>
      </c>
      <c r="BZ58" s="47"/>
      <c r="CA58" s="53">
        <f>SUM('[1]ПОНТОННЫЙ Янв.'!BZ57:CA57,'[2]ПОНТОННЫЙ Февр.'!BZ57:CA57,'[3]ПОНТОННЫЙ Март'!BZ57:CA57,'[4]ПОНТОННЫЙ  Апр.'!BZ57:CA57,'[5]ПОНТОННЫЙ Май'!BZ57:CA57,'[6]ПОНТОННЫЙ Июнь'!BZ57:CA57,'[7]ПОНТОННЫЙ  Июль'!BZ57:CA57,'[8]ПОНТОННЫЙ  Авг.'!BZ57:CA57,'[9]ПОНТОННЫЙ  Сент.'!BZ57:CA57,'[10]ПОНТОННЫЙ  Окт.'!BZ57:CA57,'[11]ПОНТОННЫЙ  Нояб.'!BZ57:CA57,'[12]ПОНТОННЫЙ  Дек.'!BZ57:CA57)</f>
        <v>0</v>
      </c>
      <c r="CB58" s="47"/>
      <c r="CC58" s="53">
        <f>SUM('[1]ПОНТОННЫЙ Янв.'!CB57:CC57,'[2]ПОНТОННЫЙ Февр.'!CB57:CC57,'[3]ПОНТОННЫЙ Март'!CB57:CC57,'[4]ПОНТОННЫЙ  Апр.'!CB57:CC57,'[5]ПОНТОННЫЙ Май'!CB57:CC57,'[6]ПОНТОННЫЙ Июнь'!CB57:CC57,'[7]ПОНТОННЫЙ  Июль'!CB57:CC57,'[8]ПОНТОННЫЙ  Авг.'!CB57:CC57,'[9]ПОНТОННЫЙ  Сент.'!CB57:CC57,'[10]ПОНТОННЫЙ  Окт.'!CB57:CC57,'[11]ПОНТОННЫЙ  Нояб.'!CB57:CC57,'[12]ПОНТОННЫЙ  Дек.'!CB57:CC57)</f>
        <v>0</v>
      </c>
      <c r="CD58" s="47"/>
      <c r="CE58" s="53">
        <f>SUM('[1]ПОНТОННЫЙ Янв.'!CD57:CE57,'[2]ПОНТОННЫЙ Февр.'!CD57:CE57,'[3]ПОНТОННЫЙ Март'!CD57:CE57,'[4]ПОНТОННЫЙ  Апр.'!CD57:CE57,'[5]ПОНТОННЫЙ Май'!CD57:CE57,'[6]ПОНТОННЫЙ Июнь'!CD57:CE57,'[7]ПОНТОННЫЙ  Июль'!CD57:CE57,'[8]ПОНТОННЫЙ  Авг.'!CD57:CE57,'[9]ПОНТОННЫЙ  Сент.'!CD57:CE57,'[10]ПОНТОННЫЙ  Окт.'!CD57:CE57,'[11]ПОНТОННЫЙ  Нояб.'!CD57:CE57,'[12]ПОНТОННЫЙ  Дек.'!CD57:CE57)</f>
        <v>20.201999999999998</v>
      </c>
      <c r="CF58" s="89">
        <v>12</v>
      </c>
      <c r="CG58" s="53">
        <f>SUM('[1]ПОНТОННЫЙ Янв.'!CF57:CG57,'[2]ПОНТОННЫЙ Февр.'!CF57:CG57,'[3]ПОНТОННЫЙ Март'!CF57:CG57,'[4]ПОНТОННЫЙ  Апр.'!CF57:CG57,'[5]ПОНТОННЫЙ Май'!CF57:CG57,'[6]ПОНТОННЫЙ Июнь'!CF57:CG57,'[7]ПОНТОННЫЙ  Июль'!CF57:CG57,'[8]ПОНТОННЫЙ  Авг.'!CF57:CG57,'[9]ПОНТОННЫЙ  Сент.'!CF57:CG57,'[10]ПОНТОННЫЙ  Окт.'!CF57:CG57,'[11]ПОНТОННЫЙ  Нояб.'!CF57:CG57,'[12]ПОНТОННЫЙ  Дек.'!CF57:CG57)</f>
        <v>10.422000000000001</v>
      </c>
      <c r="CH58" s="47"/>
      <c r="CI58" s="53">
        <f>SUM('[1]ПОНТОННЫЙ Янв.'!CH57:CI57,'[2]ПОНТОННЫЙ Февр.'!CH57:CI57,'[3]ПОНТОННЫЙ Март'!CH57:CI57,'[4]ПОНТОННЫЙ  Апр.'!CH57:CI57,'[5]ПОНТОННЫЙ Май'!CH57:CI57,'[6]ПОНТОННЫЙ Июнь'!CH57:CI57,'[7]ПОНТОННЫЙ  Июль'!CH57:CI57,'[8]ПОНТОННЫЙ  Авг.'!CH57:CI57,'[9]ПОНТОННЫЙ  Сент.'!CH57:CI57,'[10]ПОНТОННЫЙ  Окт.'!CH57:CI57,'[11]ПОНТОННЫЙ  Нояб.'!CH57:CI57,'[12]ПОНТОННЫЙ  Дек.'!CH57:CI57)</f>
        <v>0</v>
      </c>
      <c r="CJ58" s="47"/>
      <c r="CK58" s="53">
        <f>SUM('[1]ПОНТОННЫЙ Янв.'!CJ57:CK57,'[2]ПОНТОННЫЙ Февр.'!CJ57:CK57,'[3]ПОНТОННЫЙ Март'!CJ57:CK57,'[4]ПОНТОННЫЙ  Апр.'!CJ57:CK57,'[5]ПОНТОННЫЙ Май'!CJ57:CK57,'[6]ПОНТОННЫЙ Июнь'!CJ57:CK57,'[7]ПОНТОННЫЙ  Июль'!CJ57:CK57,'[8]ПОНТОННЫЙ  Авг.'!CJ57:CK57,'[9]ПОНТОННЫЙ  Сент.'!CJ57:CK57,'[10]ПОНТОННЫЙ  Окт.'!CJ57:CK57,'[11]ПОНТОННЫЙ  Нояб.'!CJ57:CK57,'[12]ПОНТОННЫЙ  Дек.'!CJ57:CK57)</f>
        <v>21.818000000000001</v>
      </c>
      <c r="CL58" s="47"/>
      <c r="CM58" s="53">
        <f>SUM('[1]ПОНТОННЫЙ Янв.'!CL57:CM57,'[2]ПОНТОННЫЙ Февр.'!CL57:CM57,'[3]ПОНТОННЫЙ Март'!CL57:CM57,'[4]ПОНТОННЫЙ  Апр.'!CL57:CM57,'[5]ПОНТОННЫЙ Май'!CL57:CM57,'[6]ПОНТОННЫЙ Июнь'!CL57:CM57,'[7]ПОНТОННЫЙ  Июль'!CL57:CM57,'[8]ПОНТОННЫЙ  Авг.'!CL57:CM57,'[9]ПОНТОННЫЙ  Сент.'!CL57:CM57,'[10]ПОНТОННЫЙ  Окт.'!CL57:CM57,'[11]ПОНТОННЫЙ  Нояб.'!CL57:CM57,'[12]ПОНТОННЫЙ  Дек.'!CL57:CM57)</f>
        <v>0</v>
      </c>
      <c r="CN58" s="47"/>
      <c r="CO58" s="53">
        <f>SUM('[1]ПОНТОННЫЙ Янв.'!CN57:CO57,'[2]ПОНТОННЫЙ Февр.'!CN57:CO57,'[3]ПОНТОННЫЙ Март'!CN57:CO57,'[4]ПОНТОННЫЙ  Апр.'!CN57:CO57,'[5]ПОНТОННЫЙ Май'!CN57:CO57,'[6]ПОНТОННЫЙ Июнь'!CN57:CO57,'[7]ПОНТОННЫЙ  Июль'!CN57:CO57,'[8]ПОНТОННЫЙ  Авг.'!CN57:CO57,'[9]ПОНТОННЫЙ  Сент.'!CN57:CO57,'[10]ПОНТОННЫЙ  Окт.'!CN57:CO57,'[11]ПОНТОННЫЙ  Нояб.'!CN57:CO57,'[12]ПОНТОННЫЙ  Дек.'!CN57:CO57)</f>
        <v>0</v>
      </c>
      <c r="CQ58" s="93"/>
    </row>
    <row r="59" spans="1:95" ht="15.95" customHeight="1" x14ac:dyDescent="0.25">
      <c r="A59" s="216" t="s">
        <v>49</v>
      </c>
      <c r="B59" s="230" t="s">
        <v>42</v>
      </c>
      <c r="C59" s="28" t="s">
        <v>64</v>
      </c>
      <c r="D59" s="47"/>
      <c r="E59" s="53">
        <f>SUM('[1]ПОНТОННЫЙ Янв.'!D58:E58,'[2]ПОНТОННЫЙ Февр.'!D58:E58,'[3]ПОНТОННЫЙ Март'!D58:E58,'[4]ПОНТОННЫЙ  Апр.'!D58:E58,'[5]ПОНТОННЫЙ Май'!D58:E58,'[6]ПОНТОННЫЙ Июнь'!D58:E58,'[7]ПОНТОННЫЙ  Июль'!D58:E58,'[8]ПОНТОННЫЙ  Авг.'!D58:E58,'[9]ПОНТОННЫЙ  Сент.'!D58:E58,'[10]ПОНТОННЫЙ  Окт.'!D58:E58,'[11]ПОНТОННЫЙ  Нояб.'!D58:E58,'[12]ПОНТОННЫЙ  Дек.'!D58:E58)</f>
        <v>0</v>
      </c>
      <c r="F59" s="47"/>
      <c r="G59" s="53">
        <f>SUM('[1]ПОНТОННЫЙ Янв.'!F58:G58,'[2]ПОНТОННЫЙ Февр.'!F58:G58,'[3]ПОНТОННЫЙ Март'!F58:G58,'[4]ПОНТОННЫЙ  Апр.'!F58:G58,'[5]ПОНТОННЫЙ Май'!F58:G58,'[6]ПОНТОННЫЙ Июнь'!F58:G58,'[7]ПОНТОННЫЙ  Июль'!F58:G58,'[8]ПОНТОННЫЙ  Авг.'!F58:G58,'[9]ПОНТОННЫЙ  Сент.'!F58:G58,'[10]ПОНТОННЫЙ  Окт.'!F58:G58,'[11]ПОНТОННЫЙ  Нояб.'!F58:G58,'[12]ПОНТОННЫЙ  Дек.'!F58:G58)</f>
        <v>0</v>
      </c>
      <c r="H59" s="47">
        <v>5</v>
      </c>
      <c r="I59" s="53">
        <f>SUM('[1]ПОНТОННЫЙ Янв.'!H58:I58,'[2]ПОНТОННЫЙ Февр.'!H58:I58,'[3]ПОНТОННЫЙ Март'!H58:I58,'[4]ПОНТОННЫЙ  Апр.'!H58:I58,'[5]ПОНТОННЫЙ Май'!H58:I58,'[6]ПОНТОННЫЙ Июнь'!H58:I58,'[7]ПОНТОННЫЙ  Июль'!H58:I58,'[8]ПОНТОННЫЙ  Авг.'!H58:I58,'[9]ПОНТОННЫЙ  Сент.'!H58:I58,'[10]ПОНТОННЫЙ  Окт.'!H58:I58,'[11]ПОНТОННЫЙ  Нояб.'!H58:I58,'[12]ПОНТОННЫЙ  Дек.'!H58:I58)</f>
        <v>5</v>
      </c>
      <c r="J59" s="47"/>
      <c r="K59" s="53">
        <f>SUM('[1]ПОНТОННЫЙ Янв.'!J58:K58,'[2]ПОНТОННЫЙ Февр.'!J58:K58,'[3]ПОНТОННЫЙ Март'!J58:K58,'[4]ПОНТОННЫЙ  Апр.'!J58:K58,'[5]ПОНТОННЫЙ Май'!J58:K58,'[6]ПОНТОННЫЙ Июнь'!J58:K58,'[7]ПОНТОННЫЙ  Июль'!J58:K58,'[8]ПОНТОННЫЙ  Авг.'!J58:K58,'[9]ПОНТОННЫЙ  Сент.'!J58:K58,'[10]ПОНТОННЫЙ  Окт.'!J58:K58,'[11]ПОНТОННЫЙ  Нояб.'!J58:K58,'[12]ПОНТОННЫЙ  Дек.'!J58:K58)</f>
        <v>3</v>
      </c>
      <c r="L59" s="47"/>
      <c r="M59" s="53">
        <f>SUM('[1]ПОНТОННЫЙ Янв.'!L58:M58,'[2]ПОНТОННЫЙ Февр.'!L58:M58,'[3]ПОНТОННЫЙ Март'!L58:M58,'[4]ПОНТОННЫЙ  Апр.'!L58:M58,'[5]ПОНТОННЫЙ Май'!L58:M58,'[6]ПОНТОННЫЙ Июнь'!L58:M58,'[7]ПОНТОННЫЙ  Июль'!L58:M58,'[8]ПОНТОННЫЙ  Авг.'!L58:M58,'[9]ПОНТОННЫЙ  Сент.'!L58:M58,'[10]ПОНТОННЫЙ  Окт.'!L58:M58,'[11]ПОНТОННЫЙ  Нояб.'!L58:M58,'[12]ПОНТОННЫЙ  Дек.'!L58:M58)</f>
        <v>0</v>
      </c>
      <c r="N59" s="47"/>
      <c r="O59" s="53">
        <f>SUM('[1]ПОНТОННЫЙ Янв.'!N58:O58,'[2]ПОНТОННЫЙ Февр.'!N58:O58,'[3]ПОНТОННЫЙ Март'!N58:O58,'[4]ПОНТОННЫЙ  Апр.'!N58:O58,'[5]ПОНТОННЫЙ Май'!N58:O58,'[6]ПОНТОННЫЙ Июнь'!N58:O58,'[7]ПОНТОННЫЙ  Июль'!N58:O58,'[8]ПОНТОННЫЙ  Авг.'!N58:O58,'[9]ПОНТОННЫЙ  Сент.'!N58:O58,'[10]ПОНТОННЫЙ  Окт.'!N58:O58,'[11]ПОНТОННЫЙ  Нояб.'!N58:O58,'[12]ПОНТОННЫЙ  Дек.'!N58:O58)</f>
        <v>0</v>
      </c>
      <c r="P59" s="47"/>
      <c r="Q59" s="53">
        <f>SUM('[1]ПОНТОННЫЙ Янв.'!P58:Q58,'[2]ПОНТОННЫЙ Февр.'!P58:Q58,'[3]ПОНТОННЫЙ Март'!P58:Q58,'[4]ПОНТОННЫЙ  Апр.'!P58:Q58,'[5]ПОНТОННЫЙ Май'!P58:Q58,'[6]ПОНТОННЫЙ Июнь'!P58:Q58,'[7]ПОНТОННЫЙ  Июль'!P58:Q58,'[8]ПОНТОННЫЙ  Авг.'!P58:Q58,'[9]ПОНТОННЫЙ  Сент.'!P58:Q58,'[10]ПОНТОННЫЙ  Окт.'!P58:Q58,'[11]ПОНТОННЫЙ  Нояб.'!P58:Q58,'[12]ПОНТОННЫЙ  Дек.'!P58:Q58)</f>
        <v>0</v>
      </c>
      <c r="R59" s="47"/>
      <c r="S59" s="53">
        <f>SUM('[1]ПОНТОННЫЙ Янв.'!R58:S58,'[2]ПОНТОННЫЙ Февр.'!R58:S58,'[3]ПОНТОННЫЙ Март'!R58:S58,'[4]ПОНТОННЫЙ  Апр.'!R58:S58,'[5]ПОНТОННЫЙ Май'!R58:S58,'[6]ПОНТОННЫЙ Июнь'!R58:S58,'[7]ПОНТОННЫЙ  Июль'!R58:S58,'[8]ПОНТОННЫЙ  Авг.'!R58:S58,'[9]ПОНТОННЫЙ  Сент.'!R58:S58,'[10]ПОНТОННЫЙ  Окт.'!R58:S58,'[11]ПОНТОННЫЙ  Нояб.'!R58:S58,'[12]ПОНТОННЫЙ  Дек.'!R58:S58)</f>
        <v>29</v>
      </c>
      <c r="T59" s="47"/>
      <c r="U59" s="53">
        <f>SUM('[1]ПОНТОННЫЙ Янв.'!T58:U58,'[2]ПОНТОННЫЙ Февр.'!T58:U58,'[3]ПОНТОННЫЙ Март'!T58:U58,'[4]ПОНТОННЫЙ  Апр.'!T58:U58,'[5]ПОНТОННЫЙ Май'!T58:U58,'[6]ПОНТОННЫЙ Июнь'!T58:U58,'[7]ПОНТОННЫЙ  Июль'!T58:U58,'[8]ПОНТОННЫЙ  Авг.'!T58:U58,'[9]ПОНТОННЫЙ  Сент.'!T58:U58,'[10]ПОНТОННЫЙ  Окт.'!T58:U58,'[11]ПОНТОННЫЙ  Нояб.'!T58:U58,'[12]ПОНТОННЫЙ  Дек.'!T58:U58)</f>
        <v>0</v>
      </c>
      <c r="V59" s="47"/>
      <c r="W59" s="53">
        <f>SUM('[1]ПОНТОННЫЙ Янв.'!V58:W58,'[2]ПОНТОННЫЙ Февр.'!V58:W58,'[3]ПОНТОННЫЙ Март'!V58:W58,'[4]ПОНТОННЫЙ  Апр.'!V58:W58,'[5]ПОНТОННЫЙ Май'!V58:W58,'[6]ПОНТОННЫЙ Июнь'!V58:W58,'[7]ПОНТОННЫЙ  Июль'!V58:W58,'[8]ПОНТОННЫЙ  Авг.'!V58:W58,'[9]ПОНТОННЫЙ  Сент.'!V58:W58,'[10]ПОНТОННЫЙ  Окт.'!V58:W58,'[11]ПОНТОННЫЙ  Нояб.'!V58:W58,'[12]ПОНТОННЫЙ  Дек.'!V58:W58)</f>
        <v>0</v>
      </c>
      <c r="X59" s="47"/>
      <c r="Y59" s="53">
        <f>SUM('[1]ПОНТОННЫЙ Янв.'!X58:Y58,'[2]ПОНТОННЫЙ Февр.'!X58:Y58,'[3]ПОНТОННЫЙ Март'!X58:Y58,'[4]ПОНТОННЫЙ  Апр.'!X58:Y58,'[5]ПОНТОННЫЙ Май'!X58:Y58,'[6]ПОНТОННЫЙ Июнь'!X58:Y58,'[7]ПОНТОННЫЙ  Июль'!X58:Y58,'[8]ПОНТОННЫЙ  Авг.'!X58:Y58,'[9]ПОНТОННЫЙ  Сент.'!X58:Y58,'[10]ПОНТОННЫЙ  Окт.'!X58:Y58,'[11]ПОНТОННЫЙ  Нояб.'!X58:Y58,'[12]ПОНТОННЫЙ  Дек.'!X58:Y58)</f>
        <v>0</v>
      </c>
      <c r="Z59" s="47"/>
      <c r="AA59" s="53">
        <f>SUM('[1]ПОНТОННЫЙ Янв.'!Z58:AA58,'[2]ПОНТОННЫЙ Февр.'!Z58:AA58,'[3]ПОНТОННЫЙ Март'!Z58:AA58,'[4]ПОНТОННЫЙ  Апр.'!Z58:AA58,'[5]ПОНТОННЫЙ Май'!Z58:AA58,'[6]ПОНТОННЫЙ Июнь'!Z58:AA58,'[7]ПОНТОННЫЙ  Июль'!Z58:AA58,'[8]ПОНТОННЫЙ  Авг.'!Z58:AA58,'[9]ПОНТОННЫЙ  Сент.'!Z58:AA58,'[10]ПОНТОННЫЙ  Окт.'!Z58:AA58,'[11]ПОНТОННЫЙ  Нояб.'!Z58:AA58,'[12]ПОНТОННЫЙ  Дек.'!Z58:AA58)</f>
        <v>7.5</v>
      </c>
      <c r="AB59" s="47"/>
      <c r="AC59" s="53">
        <f>SUM('[1]ПОНТОННЫЙ Янв.'!AB58:AC58,'[2]ПОНТОННЫЙ Февр.'!AB58:AC58,'[3]ПОНТОННЫЙ Март'!AB58:AC58,'[4]ПОНТОННЫЙ  Апр.'!AB58:AC58,'[5]ПОНТОННЫЙ Май'!AB58:AC58,'[6]ПОНТОННЫЙ Июнь'!AB58:AC58,'[7]ПОНТОННЫЙ  Июль'!AB58:AC58,'[8]ПОНТОННЫЙ  Авг.'!AB58:AC58,'[9]ПОНТОННЫЙ  Сент.'!AB58:AC58,'[10]ПОНТОННЫЙ  Окт.'!AB58:AC58,'[11]ПОНТОННЫЙ  Нояб.'!AB58:AC58,'[12]ПОНТОННЫЙ  Дек.'!AB58:AC58)</f>
        <v>0</v>
      </c>
      <c r="AD59" s="47"/>
      <c r="AE59" s="53">
        <f>SUM('[1]ПОНТОННЫЙ Янв.'!AD58:AE58,'[2]ПОНТОННЫЙ Февр.'!AD58:AE58,'[3]ПОНТОННЫЙ Март'!AD58:AE58,'[4]ПОНТОННЫЙ  Апр.'!AD58:AE58,'[5]ПОНТОННЫЙ Май'!AD58:AE58,'[6]ПОНТОННЫЙ Июнь'!AD58:AE58,'[7]ПОНТОННЫЙ  Июль'!AD58:AE58,'[8]ПОНТОННЫЙ  Авг.'!AD58:AE58,'[9]ПОНТОННЫЙ  Сент.'!AD58:AE58,'[10]ПОНТОННЫЙ  Окт.'!AD58:AE58,'[11]ПОНТОННЫЙ  Нояб.'!AD58:AE58,'[12]ПОНТОННЫЙ  Дек.'!AD58:AE58)</f>
        <v>0</v>
      </c>
      <c r="AF59" s="47"/>
      <c r="AG59" s="53">
        <f>SUM('[1]ПОНТОННЫЙ Янв.'!AF58:AG58,'[2]ПОНТОННЫЙ Февр.'!AF58:AG58,'[3]ПОНТОННЫЙ Март'!AF58:AG58,'[4]ПОНТОННЫЙ  Апр.'!AF58:AG58,'[5]ПОНТОННЫЙ Май'!AF58:AG58,'[6]ПОНТОННЫЙ Июнь'!AF58:AG58,'[7]ПОНТОННЫЙ  Июль'!AF58:AG58,'[8]ПОНТОННЫЙ  Авг.'!AF58:AG58,'[9]ПОНТОННЫЙ  Сент.'!AF58:AG58,'[10]ПОНТОННЫЙ  Окт.'!AF58:AG58,'[11]ПОНТОННЫЙ  Нояб.'!AF58:AG58,'[12]ПОНТОННЫЙ  Дек.'!AF58:AG58)</f>
        <v>0</v>
      </c>
      <c r="AH59" s="47"/>
      <c r="AI59" s="53">
        <f>SUM('[1]ПОНТОННЫЙ Янв.'!AH58:AI58,'[2]ПОНТОННЫЙ Февр.'!AH58:AI58,'[3]ПОНТОННЫЙ Март'!AH58:AI58,'[4]ПОНТОННЫЙ  Апр.'!AH58:AI58,'[5]ПОНТОННЫЙ Май'!AH58:AI58,'[6]ПОНТОННЫЙ Июнь'!AH58:AI58,'[7]ПОНТОННЫЙ  Июль'!AH58:AI58,'[8]ПОНТОННЫЙ  Авг.'!AH58:AI58,'[9]ПОНТОННЫЙ  Сент.'!AH58:AI58,'[10]ПОНТОННЫЙ  Окт.'!AH58:AI58,'[11]ПОНТОННЫЙ  Нояб.'!AH58:AI58,'[12]ПОНТОННЫЙ  Дек.'!AH58:AI58)</f>
        <v>0</v>
      </c>
      <c r="AJ59" s="47"/>
      <c r="AK59" s="53">
        <f>SUM('[1]ПОНТОННЫЙ Янв.'!AJ58:AK58,'[2]ПОНТОННЫЙ Февр.'!AJ58:AK58,'[3]ПОНТОННЫЙ Март'!AJ58:AK58,'[4]ПОНТОННЫЙ  Апр.'!AJ58:AK58,'[5]ПОНТОННЫЙ Май'!AJ58:AK58,'[6]ПОНТОННЫЙ Июнь'!AJ58:AK58,'[7]ПОНТОННЫЙ  Июль'!AJ58:AK58,'[8]ПОНТОННЫЙ  Авг.'!AJ58:AK58,'[9]ПОНТОННЫЙ  Сент.'!AJ58:AK58,'[10]ПОНТОННЫЙ  Окт.'!AJ58:AK58,'[11]ПОНТОННЫЙ  Нояб.'!AJ58:AK58,'[12]ПОНТОННЫЙ  Дек.'!AJ58:AK58)</f>
        <v>0</v>
      </c>
      <c r="AL59" s="47"/>
      <c r="AM59" s="53">
        <f>SUM('[1]ПОНТОННЫЙ Янв.'!AL58:AM58,'[2]ПОНТОННЫЙ Февр.'!AL58:AM58,'[3]ПОНТОННЫЙ Март'!AL58:AM58,'[4]ПОНТОННЫЙ  Апр.'!AL58:AM58,'[5]ПОНТОННЫЙ Май'!AL58:AM58,'[6]ПОНТОННЫЙ Июнь'!AL58:AM58,'[7]ПОНТОННЫЙ  Июль'!AL58:AM58,'[8]ПОНТОННЫЙ  Авг.'!AL58:AM58,'[9]ПОНТОННЫЙ  Сент.'!AL58:AM58,'[10]ПОНТОННЫЙ  Окт.'!AL58:AM58,'[11]ПОНТОННЫЙ  Нояб.'!AL58:AM58,'[12]ПОНТОННЫЙ  Дек.'!AL58:AM58)</f>
        <v>0</v>
      </c>
      <c r="AN59" s="47">
        <v>2</v>
      </c>
      <c r="AO59" s="53">
        <f>SUM('[1]ПОНТОННЫЙ Янв.'!AN58:AO58,'[2]ПОНТОННЫЙ Февр.'!AN58:AO58,'[3]ПОНТОННЫЙ Март'!AN58:AO58,'[4]ПОНТОННЫЙ  Апр.'!AN58:AO58,'[5]ПОНТОННЫЙ Май'!AN58:AO58,'[6]ПОНТОННЫЙ Июнь'!AN58:AO58,'[7]ПОНТОННЫЙ  Июль'!AN58:AO58,'[8]ПОНТОННЫЙ  Авг.'!AN58:AO58,'[9]ПОНТОННЫЙ  Сент.'!AN58:AO58,'[10]ПОНТОННЫЙ  Окт.'!AN58:AO58,'[11]ПОНТОННЫЙ  Нояб.'!AN58:AO58,'[12]ПОНТОННЫЙ  Дек.'!AN58:AO58)</f>
        <v>13.5</v>
      </c>
      <c r="AP59" s="47"/>
      <c r="AQ59" s="53">
        <f>SUM('[1]ПОНТОННЫЙ Янв.'!AP58:AQ58,'[2]ПОНТОННЫЙ Февр.'!AP58:AQ58,'[3]ПОНТОННЫЙ Март'!AP58:AQ58,'[4]ПОНТОННЫЙ  Апр.'!AP58:AQ58,'[5]ПОНТОННЫЙ Май'!AP58:AQ58,'[6]ПОНТОННЫЙ Июнь'!AP58:AQ58,'[7]ПОНТОННЫЙ  Июль'!AP58:AQ58,'[8]ПОНТОННЫЙ  Авг.'!AP58:AQ58,'[9]ПОНТОННЫЙ  Сент.'!AP58:AQ58,'[10]ПОНТОННЫЙ  Окт.'!AP58:AQ58,'[11]ПОНТОННЫЙ  Нояб.'!AP58:AQ58,'[12]ПОНТОННЫЙ  Дек.'!AP58:AQ58)</f>
        <v>0</v>
      </c>
      <c r="AR59" s="47"/>
      <c r="AS59" s="53">
        <f>SUM('[1]ПОНТОННЫЙ Янв.'!AR58:AS58,'[2]ПОНТОННЫЙ Февр.'!AR58:AS58,'[3]ПОНТОННЫЙ Март'!AR58:AS58,'[4]ПОНТОННЫЙ  Апр.'!AR58:AS58,'[5]ПОНТОННЫЙ Май'!AR58:AS58,'[6]ПОНТОННЫЙ Июнь'!AR58:AS58,'[7]ПОНТОННЫЙ  Июль'!AR58:AS58,'[8]ПОНТОННЫЙ  Авг.'!AR58:AS58,'[9]ПОНТОННЫЙ  Сент.'!AR58:AS58,'[10]ПОНТОННЫЙ  Окт.'!AR58:AS58,'[11]ПОНТОННЫЙ  Нояб.'!AR58:AS58,'[12]ПОНТОННЫЙ  Дек.'!AR58:AS58)</f>
        <v>0</v>
      </c>
      <c r="AT59" s="47"/>
      <c r="AU59" s="53">
        <f>SUM('[1]ПОНТОННЫЙ Янв.'!AT58:AU58,'[2]ПОНТОННЫЙ Февр.'!AT58:AU58,'[3]ПОНТОННЫЙ Март'!AT58:AU58,'[4]ПОНТОННЫЙ  Апр.'!AT58:AU58,'[5]ПОНТОННЫЙ Май'!AT58:AU58,'[6]ПОНТОННЫЙ Июнь'!AT58:AU58,'[7]ПОНТОННЫЙ  Июль'!AT58:AU58,'[8]ПОНТОННЫЙ  Авг.'!AT58:AU58,'[9]ПОНТОННЫЙ  Сент.'!AT58:AU58,'[10]ПОНТОННЫЙ  Окт.'!AT58:AU58,'[11]ПОНТОННЫЙ  Нояб.'!AT58:AU58,'[12]ПОНТОННЫЙ  Дек.'!AT58:AU58)</f>
        <v>0</v>
      </c>
      <c r="AV59" s="47"/>
      <c r="AW59" s="53">
        <f>SUM('[1]ПОНТОННЫЙ Янв.'!AV58:AW58,'[2]ПОНТОННЫЙ Февр.'!AV58:AW58,'[3]ПОНТОННЫЙ Март'!AV58:AW58,'[4]ПОНТОННЫЙ  Апр.'!AV58:AW58,'[5]ПОНТОННЫЙ Май'!AV58:AW58,'[6]ПОНТОННЫЙ Июнь'!AV58:AW58,'[7]ПОНТОННЫЙ  Июль'!AV58:AW58,'[8]ПОНТОННЫЙ  Авг.'!AV58:AW58,'[9]ПОНТОННЫЙ  Сент.'!AV58:AW58,'[10]ПОНТОННЫЙ  Окт.'!AV58:AW58,'[11]ПОНТОННЫЙ  Нояб.'!AV58:AW58,'[12]ПОНТОННЫЙ  Дек.'!AV58:AW58)</f>
        <v>15</v>
      </c>
      <c r="AX59" s="47"/>
      <c r="AY59" s="53">
        <f>SUM('[1]ПОНТОННЫЙ Янв.'!AX58:AY58,'[2]ПОНТОННЫЙ Февр.'!AX58:AY58,'[3]ПОНТОННЫЙ Март'!AX58:AY58,'[4]ПОНТОННЫЙ  Апр.'!AX58:AY58,'[5]ПОНТОННЫЙ Май'!AX58:AY58,'[6]ПОНТОННЫЙ Июнь'!AX58:AY58,'[7]ПОНТОННЫЙ  Июль'!AX58:AY58,'[8]ПОНТОННЫЙ  Авг.'!AX58:AY58,'[9]ПОНТОННЫЙ  Сент.'!AX58:AY58,'[10]ПОНТОННЫЙ  Окт.'!AX58:AY58,'[11]ПОНТОННЫЙ  Нояб.'!AX58:AY58,'[12]ПОНТОННЫЙ  Дек.'!AX58:AY58)</f>
        <v>1</v>
      </c>
      <c r="AZ59" s="47"/>
      <c r="BA59" s="53">
        <f>SUM('[1]ПОНТОННЫЙ Янв.'!AZ58:BA58,'[2]ПОНТОННЫЙ Февр.'!AZ58:BA58,'[3]ПОНТОННЫЙ Март'!AZ58:BA58,'[4]ПОНТОННЫЙ  Апр.'!AZ58:BA58,'[5]ПОНТОННЫЙ Май'!AZ58:BA58,'[6]ПОНТОННЫЙ Июнь'!AZ58:BA58,'[7]ПОНТОННЫЙ  Июль'!AZ58:BA58,'[8]ПОНТОННЫЙ  Авг.'!AZ58:BA58,'[9]ПОНТОННЫЙ  Сент.'!AZ58:BA58,'[10]ПОНТОННЫЙ  Окт.'!AZ58:BA58,'[11]ПОНТОННЫЙ  Нояб.'!AZ58:BA58,'[12]ПОНТОННЫЙ  Дек.'!AZ58:BA58)</f>
        <v>0</v>
      </c>
      <c r="BB59" s="47"/>
      <c r="BC59" s="53">
        <f>SUM('[1]ПОНТОННЫЙ Янв.'!BB58:BC58,'[2]ПОНТОННЫЙ Февр.'!BB58:BC58,'[3]ПОНТОННЫЙ Март'!BB58:BC58,'[4]ПОНТОННЫЙ  Апр.'!BB58:BC58,'[5]ПОНТОННЫЙ Май'!BB58:BC58,'[6]ПОНТОННЫЙ Июнь'!BB58:BC58,'[7]ПОНТОННЫЙ  Июль'!BB58:BC58,'[8]ПОНТОННЫЙ  Авг.'!BB58:BC58,'[9]ПОНТОННЫЙ  Сент.'!BB58:BC58,'[10]ПОНТОННЫЙ  Окт.'!BB58:BC58,'[11]ПОНТОННЫЙ  Нояб.'!BB58:BC58,'[12]ПОНТОННЫЙ  Дек.'!BB58:BC58)</f>
        <v>0</v>
      </c>
      <c r="BD59" s="47"/>
      <c r="BE59" s="53">
        <f>SUM('[1]ПОНТОННЫЙ Янв.'!BD58:BE58,'[2]ПОНТОННЫЙ Февр.'!BD58:BE58,'[3]ПОНТОННЫЙ Март'!BD58:BE58,'[4]ПОНТОННЫЙ  Апр.'!BD58:BE58,'[5]ПОНТОННЫЙ Май'!BD58:BE58,'[6]ПОНТОННЫЙ Июнь'!BD58:BE58,'[7]ПОНТОННЫЙ  Июль'!BD58:BE58,'[8]ПОНТОННЫЙ  Авг.'!BD58:BE58,'[9]ПОНТОННЫЙ  Сент.'!BD58:BE58,'[10]ПОНТОННЫЙ  Окт.'!BD58:BE58,'[11]ПОНТОННЫЙ  Нояб.'!BD58:BE58,'[12]ПОНТОННЫЙ  Дек.'!BD58:BE58)</f>
        <v>0</v>
      </c>
      <c r="BF59" s="47"/>
      <c r="BG59" s="53">
        <f>SUM('[1]ПОНТОННЫЙ Янв.'!BF58:BG58,'[2]ПОНТОННЫЙ Февр.'!BF58:BG58,'[3]ПОНТОННЫЙ Март'!BF58:BG58,'[4]ПОНТОННЫЙ  Апр.'!BF58:BG58,'[5]ПОНТОННЫЙ Май'!BF58:BG58,'[6]ПОНТОННЫЙ Июнь'!BF58:BG58,'[7]ПОНТОННЫЙ  Июль'!BF58:BG58,'[8]ПОНТОННЫЙ  Авг.'!BF58:BG58,'[9]ПОНТОННЫЙ  Сент.'!BF58:BG58,'[10]ПОНТОННЫЙ  Окт.'!BF58:BG58,'[11]ПОНТОННЫЙ  Нояб.'!BF58:BG58,'[12]ПОНТОННЫЙ  Дек.'!BF58:BG58)</f>
        <v>0</v>
      </c>
      <c r="BH59" s="47"/>
      <c r="BI59" s="53">
        <f>SUM('[1]ПОНТОННЫЙ Янв.'!BH58:BI58,'[2]ПОНТОННЫЙ Февр.'!BH58:BI58,'[3]ПОНТОННЫЙ Март'!BH58:BI58,'[4]ПОНТОННЫЙ  Апр.'!BH58:BI58,'[5]ПОНТОННЫЙ Май'!BH58:BI58,'[6]ПОНТОННЫЙ Июнь'!BH58:BI58,'[7]ПОНТОННЫЙ  Июль'!BH58:BI58,'[8]ПОНТОННЫЙ  Авг.'!BH58:BI58,'[9]ПОНТОННЫЙ  Сент.'!BH58:BI58,'[10]ПОНТОННЫЙ  Окт.'!BH58:BI58,'[11]ПОНТОННЫЙ  Нояб.'!BH58:BI58,'[12]ПОНТОННЫЙ  Дек.'!BH58:BI58)</f>
        <v>3</v>
      </c>
      <c r="BJ59" s="47">
        <v>90</v>
      </c>
      <c r="BK59" s="53">
        <f>SUM('[1]ПОНТОННЫЙ Янв.'!BJ58:BK58,'[2]ПОНТОННЫЙ Февр.'!BJ58:BK58,'[3]ПОНТОННЫЙ Март'!BJ58:BK58,'[4]ПОНТОННЫЙ  Апр.'!BJ58:BK58,'[5]ПОНТОННЫЙ Май'!BJ58:BK58,'[6]ПОНТОННЫЙ Июнь'!BJ58:BK58,'[7]ПОНТОННЫЙ  Июль'!BJ58:BK58,'[8]ПОНТОННЫЙ  Авг.'!BJ58:BK58,'[9]ПОНТОННЫЙ  Сент.'!BJ58:BK58,'[10]ПОНТОННЫЙ  Окт.'!BJ58:BK58,'[11]ПОНТОННЫЙ  Нояб.'!BJ58:BK58,'[12]ПОНТОННЫЙ  Дек.'!BJ58:BK58)</f>
        <v>118</v>
      </c>
      <c r="BL59" s="47"/>
      <c r="BM59" s="53">
        <f>SUM('[1]ПОНТОННЫЙ Янв.'!BL58:BM58,'[2]ПОНТОННЫЙ Февр.'!BL58:BM58,'[3]ПОНТОННЫЙ Март'!BL58:BM58,'[4]ПОНТОННЫЙ  Апр.'!BL58:BM58,'[5]ПОНТОННЫЙ Май'!BL58:BM58,'[6]ПОНТОННЫЙ Июнь'!BL58:BM58,'[7]ПОНТОННЫЙ  Июль'!BL58:BM58,'[8]ПОНТОННЫЙ  Авг.'!BL58:BM58,'[9]ПОНТОННЫЙ  Сент.'!BL58:BM58,'[10]ПОНТОННЫЙ  Окт.'!BL58:BM58,'[11]ПОНТОННЫЙ  Нояб.'!BL58:BM58,'[12]ПОНТОННЫЙ  Дек.'!BL58:BM58)</f>
        <v>14</v>
      </c>
      <c r="BN59" s="47">
        <v>4</v>
      </c>
      <c r="BO59" s="53">
        <f>SUM('[1]ПОНТОННЫЙ Янв.'!BN58:BO58,'[2]ПОНТОННЫЙ Февр.'!BN58:BO58,'[3]ПОНТОННЫЙ Март'!BN58:BO58,'[4]ПОНТОННЫЙ  Апр.'!BN58:BO58,'[5]ПОНТОННЫЙ Май'!BN58:BO58,'[6]ПОНТОННЫЙ Июнь'!BN58:BO58,'[7]ПОНТОННЫЙ  Июль'!BN58:BO58,'[8]ПОНТОННЫЙ  Авг.'!BN58:BO58,'[9]ПОНТОННЫЙ  Сент.'!BN58:BO58,'[10]ПОНТОННЫЙ  Окт.'!BN58:BO58,'[11]ПОНТОННЫЙ  Нояб.'!BN58:BO58,'[12]ПОНТОННЫЙ  Дек.'!BN58:BO58)</f>
        <v>12</v>
      </c>
      <c r="BP59" s="47"/>
      <c r="BQ59" s="53">
        <f>SUM('[1]ПОНТОННЫЙ Янв.'!BP58:BQ58,'[2]ПОНТОННЫЙ Февр.'!BP58:BQ58,'[3]ПОНТОННЫЙ Март'!BP58:BQ58,'[4]ПОНТОННЫЙ  Апр.'!BP58:BQ58,'[5]ПОНТОННЫЙ Май'!BP58:BQ58,'[6]ПОНТОННЫЙ Июнь'!BP58:BQ58,'[7]ПОНТОННЫЙ  Июль'!BP58:BQ58,'[8]ПОНТОННЫЙ  Авг.'!BP58:BQ58,'[9]ПОНТОННЫЙ  Сент.'!BP58:BQ58,'[10]ПОНТОННЫЙ  Окт.'!BP58:BQ58,'[11]ПОНТОННЫЙ  Нояб.'!BP58:BQ58,'[12]ПОНТОННЫЙ  Дек.'!BP58:BQ58)</f>
        <v>3</v>
      </c>
      <c r="BR59" s="47"/>
      <c r="BS59" s="53">
        <f>SUM('[1]ПОНТОННЫЙ Янв.'!BR58:BS58,'[2]ПОНТОННЫЙ Февр.'!BR58:BS58,'[3]ПОНТОННЫЙ Март'!BR58:BS58,'[4]ПОНТОННЫЙ  Апр.'!BR58:BS58,'[5]ПОНТОННЫЙ Май'!BR58:BS58,'[6]ПОНТОННЫЙ Июнь'!BR58:BS58,'[7]ПОНТОННЫЙ  Июль'!BR58:BS58,'[8]ПОНТОННЫЙ  Авг.'!BR58:BS58,'[9]ПОНТОННЫЙ  Сент.'!BR58:BS58,'[10]ПОНТОННЫЙ  Окт.'!BR58:BS58,'[11]ПОНТОННЫЙ  Нояб.'!BR58:BS58,'[12]ПОНТОННЫЙ  Дек.'!BR58:BS58)</f>
        <v>13</v>
      </c>
      <c r="BT59" s="47">
        <v>76</v>
      </c>
      <c r="BU59" s="53">
        <f>SUM('[1]ПОНТОННЫЙ Янв.'!BT58:BU58,'[2]ПОНТОННЫЙ Февр.'!BT58:BU58,'[3]ПОНТОННЫЙ Март'!BT58:BU58,'[4]ПОНТОННЫЙ  Апр.'!BT58:BU58,'[5]ПОНТОННЫЙ Май'!BT58:BU58,'[6]ПОНТОННЫЙ Июнь'!BT58:BU58,'[7]ПОНТОННЫЙ  Июль'!BT58:BU58,'[8]ПОНТОННЫЙ  Авг.'!BT58:BU58,'[9]ПОНТОННЫЙ  Сент.'!BT58:BU58,'[10]ПОНТОННЫЙ  Окт.'!BT58:BU58,'[11]ПОНТОННЫЙ  Нояб.'!BT58:BU58,'[12]ПОНТОННЫЙ  Дек.'!BT58:BU58)</f>
        <v>18</v>
      </c>
      <c r="BV59" s="47"/>
      <c r="BW59" s="53">
        <f>SUM('[1]ПОНТОННЫЙ Янв.'!BV58:BW58,'[2]ПОНТОННЫЙ Февр.'!BV58:BW58,'[3]ПОНТОННЫЙ Март'!BV58:BW58,'[4]ПОНТОННЫЙ  Апр.'!BV58:BW58,'[5]ПОНТОННЫЙ Май'!BV58:BW58,'[6]ПОНТОННЫЙ Июнь'!BV58:BW58,'[7]ПОНТОННЫЙ  Июль'!BV58:BW58,'[8]ПОНТОННЫЙ  Авг.'!BV58:BW58,'[9]ПОНТОННЫЙ  Сент.'!BV58:BW58,'[10]ПОНТОННЫЙ  Окт.'!BV58:BW58,'[11]ПОНТОННЫЙ  Нояб.'!BV58:BW58,'[12]ПОНТОННЫЙ  Дек.'!BV58:BW58)</f>
        <v>0</v>
      </c>
      <c r="BX59" s="47"/>
      <c r="BY59" s="53">
        <f>SUM('[1]ПОНТОННЫЙ Янв.'!BX58:BY58,'[2]ПОНТОННЫЙ Февр.'!BX58:BY58,'[3]ПОНТОННЫЙ Март'!BX58:BY58,'[4]ПОНТОННЫЙ  Апр.'!BX58:BY58,'[5]ПОНТОННЫЙ Май'!BX58:BY58,'[6]ПОНТОННЫЙ Июнь'!BX58:BY58,'[7]ПОНТОННЫЙ  Июль'!BX58:BY58,'[8]ПОНТОННЫЙ  Авг.'!BX58:BY58,'[9]ПОНТОННЫЙ  Сент.'!BX58:BY58,'[10]ПОНТОННЫЙ  Окт.'!BX58:BY58,'[11]ПОНТОННЫЙ  Нояб.'!BX58:BY58,'[12]ПОНТОННЫЙ  Дек.'!BX58:BY58)</f>
        <v>20</v>
      </c>
      <c r="BZ59" s="47"/>
      <c r="CA59" s="53">
        <f>SUM('[1]ПОНТОННЫЙ Янв.'!BZ58:CA58,'[2]ПОНТОННЫЙ Февр.'!BZ58:CA58,'[3]ПОНТОННЫЙ Март'!BZ58:CA58,'[4]ПОНТОННЫЙ  Апр.'!BZ58:CA58,'[5]ПОНТОННЫЙ Май'!BZ58:CA58,'[6]ПОНТОННЫЙ Июнь'!BZ58:CA58,'[7]ПОНТОННЫЙ  Июль'!BZ58:CA58,'[8]ПОНТОННЫЙ  Авг.'!BZ58:CA58,'[9]ПОНТОННЫЙ  Сент.'!BZ58:CA58,'[10]ПОНТОННЫЙ  Окт.'!BZ58:CA58,'[11]ПОНТОННЫЙ  Нояб.'!BZ58:CA58,'[12]ПОНТОННЫЙ  Дек.'!BZ58:CA58)</f>
        <v>0</v>
      </c>
      <c r="CB59" s="47"/>
      <c r="CC59" s="53">
        <f>SUM('[1]ПОНТОННЫЙ Янв.'!CB58:CC58,'[2]ПОНТОННЫЙ Февр.'!CB58:CC58,'[3]ПОНТОННЫЙ Март'!CB58:CC58,'[4]ПОНТОННЫЙ  Апр.'!CB58:CC58,'[5]ПОНТОННЫЙ Май'!CB58:CC58,'[6]ПОНТОННЫЙ Июнь'!CB58:CC58,'[7]ПОНТОННЫЙ  Июль'!CB58:CC58,'[8]ПОНТОННЫЙ  Авг.'!CB58:CC58,'[9]ПОНТОННЫЙ  Сент.'!CB58:CC58,'[10]ПОНТОННЫЙ  Окт.'!CB58:CC58,'[11]ПОНТОННЫЙ  Нояб.'!CB58:CC58,'[12]ПОНТОННЫЙ  Дек.'!CB58:CC58)</f>
        <v>12</v>
      </c>
      <c r="CD59" s="47"/>
      <c r="CE59" s="53">
        <f>SUM('[1]ПОНТОННЫЙ Янв.'!CD58:CE58,'[2]ПОНТОННЫЙ Февр.'!CD58:CE58,'[3]ПОНТОННЫЙ Март'!CD58:CE58,'[4]ПОНТОННЫЙ  Апр.'!CD58:CE58,'[5]ПОНТОННЫЙ Май'!CD58:CE58,'[6]ПОНТОННЫЙ Июнь'!CD58:CE58,'[7]ПОНТОННЫЙ  Июль'!CD58:CE58,'[8]ПОНТОННЫЙ  Авг.'!CD58:CE58,'[9]ПОНТОННЫЙ  Сент.'!CD58:CE58,'[10]ПОНТОННЫЙ  Окт.'!CD58:CE58,'[11]ПОНТОННЫЙ  Нояб.'!CD58:CE58,'[12]ПОНТОННЫЙ  Дек.'!CD58:CE58)</f>
        <v>1</v>
      </c>
      <c r="CF59" s="89">
        <v>8</v>
      </c>
      <c r="CG59" s="53">
        <f>SUM('[1]ПОНТОННЫЙ Янв.'!CF58:CG58,'[2]ПОНТОННЫЙ Февр.'!CF58:CG58,'[3]ПОНТОННЫЙ Март'!CF58:CG58,'[4]ПОНТОННЫЙ  Апр.'!CF58:CG58,'[5]ПОНТОННЫЙ Май'!CF58:CG58,'[6]ПОНТОННЫЙ Июнь'!CF58:CG58,'[7]ПОНТОННЫЙ  Июль'!CF58:CG58,'[8]ПОНТОННЫЙ  Авг.'!CF58:CG58,'[9]ПОНТОННЫЙ  Сент.'!CF58:CG58,'[10]ПОНТОННЫЙ  Окт.'!CF58:CG58,'[11]ПОНТОННЫЙ  Нояб.'!CF58:CG58,'[12]ПОНТОННЫЙ  Дек.'!CF58:CG58)</f>
        <v>0</v>
      </c>
      <c r="CH59" s="47"/>
      <c r="CI59" s="53">
        <f>SUM('[1]ПОНТОННЫЙ Янв.'!CH58:CI58,'[2]ПОНТОННЫЙ Февр.'!CH58:CI58,'[3]ПОНТОННЫЙ Март'!CH58:CI58,'[4]ПОНТОННЫЙ  Апр.'!CH58:CI58,'[5]ПОНТОННЫЙ Май'!CH58:CI58,'[6]ПОНТОННЫЙ Июнь'!CH58:CI58,'[7]ПОНТОННЫЙ  Июль'!CH58:CI58,'[8]ПОНТОННЫЙ  Авг.'!CH58:CI58,'[9]ПОНТОННЫЙ  Сент.'!CH58:CI58,'[10]ПОНТОННЫЙ  Окт.'!CH58:CI58,'[11]ПОНТОННЫЙ  Нояб.'!CH58:CI58,'[12]ПОНТОННЫЙ  Дек.'!CH58:CI58)</f>
        <v>9</v>
      </c>
      <c r="CJ59" s="47">
        <v>136</v>
      </c>
      <c r="CK59" s="53">
        <f>SUM('[1]ПОНТОННЫЙ Янв.'!CJ58:CK58,'[2]ПОНТОННЫЙ Февр.'!CJ58:CK58,'[3]ПОНТОННЫЙ Март'!CJ58:CK58,'[4]ПОНТОННЫЙ  Апр.'!CJ58:CK58,'[5]ПОНТОННЫЙ Май'!CJ58:CK58,'[6]ПОНТОННЫЙ Июнь'!CJ58:CK58,'[7]ПОНТОННЫЙ  Июль'!CJ58:CK58,'[8]ПОНТОННЫЙ  Авг.'!CJ58:CK58,'[9]ПОНТОННЫЙ  Сент.'!CJ58:CK58,'[10]ПОНТОННЫЙ  Окт.'!CJ58:CK58,'[11]ПОНТОННЫЙ  Нояб.'!CJ58:CK58,'[12]ПОНТОННЫЙ  Дек.'!CJ58:CK58)</f>
        <v>132</v>
      </c>
      <c r="CL59" s="47"/>
      <c r="CM59" s="53">
        <f>SUM('[1]ПОНТОННЫЙ Янв.'!CL58:CM58,'[2]ПОНТОННЫЙ Февр.'!CL58:CM58,'[3]ПОНТОННЫЙ Март'!CL58:CM58,'[4]ПОНТОННЫЙ  Апр.'!CL58:CM58,'[5]ПОНТОННЫЙ Май'!CL58:CM58,'[6]ПОНТОННЫЙ Июнь'!CL58:CM58,'[7]ПОНТОННЫЙ  Июль'!CL58:CM58,'[8]ПОНТОННЫЙ  Авг.'!CL58:CM58,'[9]ПОНТОННЫЙ  Сент.'!CL58:CM58,'[10]ПОНТОННЫЙ  Окт.'!CL58:CM58,'[11]ПОНТОННЫЙ  Нояб.'!CL58:CM58,'[12]ПОНТОННЫЙ  Дек.'!CL58:CM58)</f>
        <v>4</v>
      </c>
      <c r="CN59" s="47"/>
      <c r="CO59" s="53">
        <f>SUM('[1]ПОНТОННЫЙ Янв.'!CN58:CO58,'[2]ПОНТОННЫЙ Февр.'!CN58:CO58,'[3]ПОНТОННЫЙ Март'!CN58:CO58,'[4]ПОНТОННЫЙ  Апр.'!CN58:CO58,'[5]ПОНТОННЫЙ Май'!CN58:CO58,'[6]ПОНТОННЫЙ Июнь'!CN58:CO58,'[7]ПОНТОННЫЙ  Июль'!CN58:CO58,'[8]ПОНТОННЫЙ  Авг.'!CN58:CO58,'[9]ПОНТОННЫЙ  Сент.'!CN58:CO58,'[10]ПОНТОННЫЙ  Окт.'!CN58:CO58,'[11]ПОНТОННЫЙ  Нояб.'!CN58:CO58,'[12]ПОНТОННЫЙ  Дек.'!CN58:CO58)</f>
        <v>0</v>
      </c>
      <c r="CQ59" s="93"/>
    </row>
    <row r="60" spans="1:95" ht="15.95" customHeight="1" x14ac:dyDescent="0.25">
      <c r="A60" s="216"/>
      <c r="B60" s="230"/>
      <c r="C60" s="22" t="s">
        <v>5</v>
      </c>
      <c r="D60" s="47"/>
      <c r="E60" s="53">
        <f>SUM('[1]ПОНТОННЫЙ Янв.'!D59:E59,'[2]ПОНТОННЫЙ Февр.'!D59:E59,'[3]ПОНТОННЫЙ Март'!D59:E59,'[4]ПОНТОННЫЙ  Апр.'!D59:E59,'[5]ПОНТОННЫЙ Май'!D59:E59,'[6]ПОНТОННЫЙ Июнь'!D59:E59,'[7]ПОНТОННЫЙ  Июль'!D59:E59,'[8]ПОНТОННЫЙ  Авг.'!D59:E59,'[9]ПОНТОННЫЙ  Сент.'!D59:E59,'[10]ПОНТОННЫЙ  Окт.'!D59:E59,'[11]ПОНТОННЫЙ  Нояб.'!D59:E59,'[12]ПОНТОННЫЙ  Дек.'!D59:E59)</f>
        <v>0</v>
      </c>
      <c r="F60" s="47"/>
      <c r="G60" s="53">
        <f>SUM('[1]ПОНТОННЫЙ Янв.'!F59:G59,'[2]ПОНТОННЫЙ Февр.'!F59:G59,'[3]ПОНТОННЫЙ Март'!F59:G59,'[4]ПОНТОННЫЙ  Апр.'!F59:G59,'[5]ПОНТОННЫЙ Май'!F59:G59,'[6]ПОНТОННЫЙ Июнь'!F59:G59,'[7]ПОНТОННЫЙ  Июль'!F59:G59,'[8]ПОНТОННЫЙ  Авг.'!F59:G59,'[9]ПОНТОННЫЙ  Сент.'!F59:G59,'[10]ПОНТОННЫЙ  Окт.'!F59:G59,'[11]ПОНТОННЫЙ  Нояб.'!F59:G59,'[12]ПОНТОННЫЙ  Дек.'!F59:G59)</f>
        <v>0</v>
      </c>
      <c r="H60" s="55">
        <v>7.5</v>
      </c>
      <c r="I60" s="53">
        <f>SUM('[1]ПОНТОННЫЙ Янв.'!H59:I59,'[2]ПОНТОННЫЙ Февр.'!H59:I59,'[3]ПОНТОННЫЙ Март'!H59:I59,'[4]ПОНТОННЫЙ  Апр.'!H59:I59,'[5]ПОНТОННЫЙ Май'!H59:I59,'[6]ПОНТОННЫЙ Июнь'!H59:I59,'[7]ПОНТОННЫЙ  Июль'!H59:I59,'[8]ПОНТОННЫЙ  Авг.'!H59:I59,'[9]ПОНТОННЫЙ  Сент.'!H59:I59,'[10]ПОНТОННЫЙ  Окт.'!H59:I59,'[11]ПОНТОННЫЙ  Нояб.'!H59:I59,'[12]ПОНТОННЫЙ  Дек.'!H59:I59)</f>
        <v>5.4139999999999997</v>
      </c>
      <c r="J60" s="47"/>
      <c r="K60" s="53">
        <f>SUM('[1]ПОНТОННЫЙ Янв.'!J59:K59,'[2]ПОНТОННЫЙ Февр.'!J59:K59,'[3]ПОНТОННЫЙ Март'!J59:K59,'[4]ПОНТОННЫЙ  Апр.'!J59:K59,'[5]ПОНТОННЫЙ Май'!J59:K59,'[6]ПОНТОННЫЙ Июнь'!J59:K59,'[7]ПОНТОННЫЙ  Июль'!J59:K59,'[8]ПОНТОННЫЙ  Авг.'!J59:K59,'[9]ПОНТОННЫЙ  Сент.'!J59:K59,'[10]ПОНТОННЫЙ  Окт.'!J59:K59,'[11]ПОНТОННЫЙ  Нояб.'!J59:K59,'[12]ПОНТОННЫЙ  Дек.'!J59:K59)</f>
        <v>3.044</v>
      </c>
      <c r="L60" s="47"/>
      <c r="M60" s="53">
        <f>SUM('[1]ПОНТОННЫЙ Янв.'!L59:M59,'[2]ПОНТОННЫЙ Февр.'!L59:M59,'[3]ПОНТОННЫЙ Март'!L59:M59,'[4]ПОНТОННЫЙ  Апр.'!L59:M59,'[5]ПОНТОННЫЙ Май'!L59:M59,'[6]ПОНТОННЫЙ Июнь'!L59:M59,'[7]ПОНТОННЫЙ  Июль'!L59:M59,'[8]ПОНТОННЫЙ  Авг.'!L59:M59,'[9]ПОНТОННЫЙ  Сент.'!L59:M59,'[10]ПОНТОННЫЙ  Окт.'!L59:M59,'[11]ПОНТОННЫЙ  Нояб.'!L59:M59,'[12]ПОНТОННЫЙ  Дек.'!L59:M59)</f>
        <v>0</v>
      </c>
      <c r="N60" s="47"/>
      <c r="O60" s="53">
        <f>SUM('[1]ПОНТОННЫЙ Янв.'!N59:O59,'[2]ПОНТОННЫЙ Февр.'!N59:O59,'[3]ПОНТОННЫЙ Март'!N59:O59,'[4]ПОНТОННЫЙ  Апр.'!N59:O59,'[5]ПОНТОННЫЙ Май'!N59:O59,'[6]ПОНТОННЫЙ Июнь'!N59:O59,'[7]ПОНТОННЫЙ  Июль'!N59:O59,'[8]ПОНТОННЫЙ  Авг.'!N59:O59,'[9]ПОНТОННЫЙ  Сент.'!N59:O59,'[10]ПОНТОННЫЙ  Окт.'!N59:O59,'[11]ПОНТОННЫЙ  Нояб.'!N59:O59,'[12]ПОНТОННЫЙ  Дек.'!N59:O59)</f>
        <v>0</v>
      </c>
      <c r="P60" s="47"/>
      <c r="Q60" s="53">
        <f>SUM('[1]ПОНТОННЫЙ Янв.'!P59:Q59,'[2]ПОНТОННЫЙ Февр.'!P59:Q59,'[3]ПОНТОННЫЙ Март'!P59:Q59,'[4]ПОНТОННЫЙ  Апр.'!P59:Q59,'[5]ПОНТОННЫЙ Май'!P59:Q59,'[6]ПОНТОННЫЙ Июнь'!P59:Q59,'[7]ПОНТОННЫЙ  Июль'!P59:Q59,'[8]ПОНТОННЫЙ  Авг.'!P59:Q59,'[9]ПОНТОННЫЙ  Сент.'!P59:Q59,'[10]ПОНТОННЫЙ  Окт.'!P59:Q59,'[11]ПОНТОННЫЙ  Нояб.'!P59:Q59,'[12]ПОНТОННЫЙ  Дек.'!P59:Q59)</f>
        <v>0</v>
      </c>
      <c r="R60" s="47"/>
      <c r="S60" s="53">
        <f>SUM('[1]ПОНТОННЫЙ Янв.'!R59:S59,'[2]ПОНТОННЫЙ Февр.'!R59:S59,'[3]ПОНТОННЫЙ Март'!R59:S59,'[4]ПОНТОННЫЙ  Апр.'!R59:S59,'[5]ПОНТОННЫЙ Май'!R59:S59,'[6]ПОНТОННЫЙ Июнь'!R59:S59,'[7]ПОНТОННЫЙ  Июль'!R59:S59,'[8]ПОНТОННЫЙ  Авг.'!R59:S59,'[9]ПОНТОННЫЙ  Сент.'!R59:S59,'[10]ПОНТОННЫЙ  Окт.'!R59:S59,'[11]ПОНТОННЫЙ  Нояб.'!R59:S59,'[12]ПОНТОННЫЙ  Дек.'!R59:S59)</f>
        <v>39.475000000000001</v>
      </c>
      <c r="T60" s="47"/>
      <c r="U60" s="53">
        <f>SUM('[1]ПОНТОННЫЙ Янв.'!T59:U59,'[2]ПОНТОННЫЙ Февр.'!T59:U59,'[3]ПОНТОННЫЙ Март'!T59:U59,'[4]ПОНТОННЫЙ  Апр.'!T59:U59,'[5]ПОНТОННЫЙ Май'!T59:U59,'[6]ПОНТОННЫЙ Июнь'!T59:U59,'[7]ПОНТОННЫЙ  Июль'!T59:U59,'[8]ПОНТОННЫЙ  Авг.'!T59:U59,'[9]ПОНТОННЫЙ  Сент.'!T59:U59,'[10]ПОНТОННЫЙ  Окт.'!T59:U59,'[11]ПОНТОННЫЙ  Нояб.'!T59:U59,'[12]ПОНТОННЫЙ  Дек.'!T59:U59)</f>
        <v>0</v>
      </c>
      <c r="V60" s="47"/>
      <c r="W60" s="53">
        <f>SUM('[1]ПОНТОННЫЙ Янв.'!V59:W59,'[2]ПОНТОННЫЙ Февр.'!V59:W59,'[3]ПОНТОННЫЙ Март'!V59:W59,'[4]ПОНТОННЫЙ  Апр.'!V59:W59,'[5]ПОНТОННЫЙ Май'!V59:W59,'[6]ПОНТОННЫЙ Июнь'!V59:W59,'[7]ПОНТОННЫЙ  Июль'!V59:W59,'[8]ПОНТОННЫЙ  Авг.'!V59:W59,'[9]ПОНТОННЫЙ  Сент.'!V59:W59,'[10]ПОНТОННЫЙ  Окт.'!V59:W59,'[11]ПОНТОННЫЙ  Нояб.'!V59:W59,'[12]ПОНТОННЫЙ  Дек.'!V59:W59)</f>
        <v>0</v>
      </c>
      <c r="X60" s="47"/>
      <c r="Y60" s="53">
        <f>SUM('[1]ПОНТОННЫЙ Янв.'!X59:Y59,'[2]ПОНТОННЫЙ Февр.'!X59:Y59,'[3]ПОНТОННЫЙ Март'!X59:Y59,'[4]ПОНТОННЫЙ  Апр.'!X59:Y59,'[5]ПОНТОННЫЙ Май'!X59:Y59,'[6]ПОНТОННЫЙ Июнь'!X59:Y59,'[7]ПОНТОННЫЙ  Июль'!X59:Y59,'[8]ПОНТОННЫЙ  Авг.'!X59:Y59,'[9]ПОНТОННЫЙ  Сент.'!X59:Y59,'[10]ПОНТОННЫЙ  Окт.'!X59:Y59,'[11]ПОНТОННЫЙ  Нояб.'!X59:Y59,'[12]ПОНТОННЫЙ  Дек.'!X59:Y59)</f>
        <v>0</v>
      </c>
      <c r="Z60" s="47"/>
      <c r="AA60" s="53">
        <f>SUM('[1]ПОНТОННЫЙ Янв.'!Z59:AA59,'[2]ПОНТОННЫЙ Февр.'!Z59:AA59,'[3]ПОНТОННЫЙ Март'!Z59:AA59,'[4]ПОНТОННЫЙ  Апр.'!Z59:AA59,'[5]ПОНТОННЫЙ Май'!Z59:AA59,'[6]ПОНТОННЫЙ Июнь'!Z59:AA59,'[7]ПОНТОННЫЙ  Июль'!Z59:AA59,'[8]ПОНТОННЫЙ  Авг.'!Z59:AA59,'[9]ПОНТОННЫЙ  Сент.'!Z59:AA59,'[10]ПОНТОННЫЙ  Окт.'!Z59:AA59,'[11]ПОНТОННЫЙ  Нояб.'!Z59:AA59,'[12]ПОНТОННЫЙ  Дек.'!Z59:AA59)</f>
        <v>9.347999999999999</v>
      </c>
      <c r="AB60" s="47"/>
      <c r="AC60" s="53">
        <f>SUM('[1]ПОНТОННЫЙ Янв.'!AB59:AC59,'[2]ПОНТОННЫЙ Февр.'!AB59:AC59,'[3]ПОНТОННЫЙ Март'!AB59:AC59,'[4]ПОНТОННЫЙ  Апр.'!AB59:AC59,'[5]ПОНТОННЫЙ Май'!AB59:AC59,'[6]ПОНТОННЫЙ Июнь'!AB59:AC59,'[7]ПОНТОННЫЙ  Июль'!AB59:AC59,'[8]ПОНТОННЫЙ  Авг.'!AB59:AC59,'[9]ПОНТОННЫЙ  Сент.'!AB59:AC59,'[10]ПОНТОННЫЙ  Окт.'!AB59:AC59,'[11]ПОНТОННЫЙ  Нояб.'!AB59:AC59,'[12]ПОНТОННЫЙ  Дек.'!AB59:AC59)</f>
        <v>0</v>
      </c>
      <c r="AD60" s="47"/>
      <c r="AE60" s="53">
        <f>SUM('[1]ПОНТОННЫЙ Янв.'!AD59:AE59,'[2]ПОНТОННЫЙ Февр.'!AD59:AE59,'[3]ПОНТОННЫЙ Март'!AD59:AE59,'[4]ПОНТОННЫЙ  Апр.'!AD59:AE59,'[5]ПОНТОННЫЙ Май'!AD59:AE59,'[6]ПОНТОННЫЙ Июнь'!AD59:AE59,'[7]ПОНТОННЫЙ  Июль'!AD59:AE59,'[8]ПОНТОННЫЙ  Авг.'!AD59:AE59,'[9]ПОНТОННЫЙ  Сент.'!AD59:AE59,'[10]ПОНТОННЫЙ  Окт.'!AD59:AE59,'[11]ПОНТОННЫЙ  Нояб.'!AD59:AE59,'[12]ПОНТОННЫЙ  Дек.'!AD59:AE59)</f>
        <v>0</v>
      </c>
      <c r="AF60" s="47"/>
      <c r="AG60" s="53">
        <f>SUM('[1]ПОНТОННЫЙ Янв.'!AF59:AG59,'[2]ПОНТОННЫЙ Февр.'!AF59:AG59,'[3]ПОНТОННЫЙ Март'!AF59:AG59,'[4]ПОНТОННЫЙ  Апр.'!AF59:AG59,'[5]ПОНТОННЫЙ Май'!AF59:AG59,'[6]ПОНТОННЫЙ Июнь'!AF59:AG59,'[7]ПОНТОННЫЙ  Июль'!AF59:AG59,'[8]ПОНТОННЫЙ  Авг.'!AF59:AG59,'[9]ПОНТОННЫЙ  Сент.'!AF59:AG59,'[10]ПОНТОННЫЙ  Окт.'!AF59:AG59,'[11]ПОНТОННЫЙ  Нояб.'!AF59:AG59,'[12]ПОНТОННЫЙ  Дек.'!AF59:AG59)</f>
        <v>0</v>
      </c>
      <c r="AH60" s="47"/>
      <c r="AI60" s="53">
        <f>SUM('[1]ПОНТОННЫЙ Янв.'!AH59:AI59,'[2]ПОНТОННЫЙ Февр.'!AH59:AI59,'[3]ПОНТОННЫЙ Март'!AH59:AI59,'[4]ПОНТОННЫЙ  Апр.'!AH59:AI59,'[5]ПОНТОННЫЙ Май'!AH59:AI59,'[6]ПОНТОННЫЙ Июнь'!AH59:AI59,'[7]ПОНТОННЫЙ  Июль'!AH59:AI59,'[8]ПОНТОННЫЙ  Авг.'!AH59:AI59,'[9]ПОНТОННЫЙ  Сент.'!AH59:AI59,'[10]ПОНТОННЫЙ  Окт.'!AH59:AI59,'[11]ПОНТОННЫЙ  Нояб.'!AH59:AI59,'[12]ПОНТОННЫЙ  Дек.'!AH59:AI59)</f>
        <v>0</v>
      </c>
      <c r="AJ60" s="47"/>
      <c r="AK60" s="53">
        <f>SUM('[1]ПОНТОННЫЙ Янв.'!AJ59:AK59,'[2]ПОНТОННЫЙ Февр.'!AJ59:AK59,'[3]ПОНТОННЫЙ Март'!AJ59:AK59,'[4]ПОНТОННЫЙ  Апр.'!AJ59:AK59,'[5]ПОНТОННЫЙ Май'!AJ59:AK59,'[6]ПОНТОННЫЙ Июнь'!AJ59:AK59,'[7]ПОНТОННЫЙ  Июль'!AJ59:AK59,'[8]ПОНТОННЫЙ  Авг.'!AJ59:AK59,'[9]ПОНТОННЫЙ  Сент.'!AJ59:AK59,'[10]ПОНТОННЫЙ  Окт.'!AJ59:AK59,'[11]ПОНТОННЫЙ  Нояб.'!AJ59:AK59,'[12]ПОНТОННЫЙ  Дек.'!AJ59:AK59)</f>
        <v>0</v>
      </c>
      <c r="AL60" s="47"/>
      <c r="AM60" s="53">
        <f>SUM('[1]ПОНТОННЫЙ Янв.'!AL59:AM59,'[2]ПОНТОННЫЙ Февр.'!AL59:AM59,'[3]ПОНТОННЫЙ Март'!AL59:AM59,'[4]ПОНТОННЫЙ  Апр.'!AL59:AM59,'[5]ПОНТОННЫЙ Май'!AL59:AM59,'[6]ПОНТОННЫЙ Июнь'!AL59:AM59,'[7]ПОНТОННЫЙ  Июль'!AL59:AM59,'[8]ПОНТОННЫЙ  Авг.'!AL59:AM59,'[9]ПОНТОННЫЙ  Сент.'!AL59:AM59,'[10]ПОНТОННЫЙ  Окт.'!AL59:AM59,'[11]ПОНТОННЫЙ  Нояб.'!AL59:AM59,'[12]ПОНТОННЫЙ  Дек.'!AL59:AM59)</f>
        <v>0</v>
      </c>
      <c r="AN60" s="55">
        <v>3</v>
      </c>
      <c r="AO60" s="53">
        <f>SUM('[1]ПОНТОННЫЙ Янв.'!AN59:AO59,'[2]ПОНТОННЫЙ Февр.'!AN59:AO59,'[3]ПОНТОННЫЙ Март'!AN59:AO59,'[4]ПОНТОННЫЙ  Апр.'!AN59:AO59,'[5]ПОНТОННЫЙ Май'!AN59:AO59,'[6]ПОНТОННЫЙ Июнь'!AN59:AO59,'[7]ПОНТОННЫЙ  Июль'!AN59:AO59,'[8]ПОНТОННЫЙ  Авг.'!AN59:AO59,'[9]ПОНТОННЫЙ  Сент.'!AN59:AO59,'[10]ПОНТОННЫЙ  Окт.'!AN59:AO59,'[11]ПОНТОННЫЙ  Нояб.'!AN59:AO59,'[12]ПОНТОННЫЙ  Дек.'!AN59:AO59)</f>
        <v>12.303000000000001</v>
      </c>
      <c r="AP60" s="47"/>
      <c r="AQ60" s="53">
        <f>SUM('[1]ПОНТОННЫЙ Янв.'!AP59:AQ59,'[2]ПОНТОННЫЙ Февр.'!AP59:AQ59,'[3]ПОНТОННЫЙ Март'!AP59:AQ59,'[4]ПОНТОННЫЙ  Апр.'!AP59:AQ59,'[5]ПОНТОННЫЙ Май'!AP59:AQ59,'[6]ПОНТОННЫЙ Июнь'!AP59:AQ59,'[7]ПОНТОННЫЙ  Июль'!AP59:AQ59,'[8]ПОНТОННЫЙ  Авг.'!AP59:AQ59,'[9]ПОНТОННЫЙ  Сент.'!AP59:AQ59,'[10]ПОНТОННЫЙ  Окт.'!AP59:AQ59,'[11]ПОНТОННЫЙ  Нояб.'!AP59:AQ59,'[12]ПОНТОННЫЙ  Дек.'!AP59:AQ59)</f>
        <v>0</v>
      </c>
      <c r="AR60" s="47"/>
      <c r="AS60" s="53">
        <f>SUM('[1]ПОНТОННЫЙ Янв.'!AR59:AS59,'[2]ПОНТОННЫЙ Февр.'!AR59:AS59,'[3]ПОНТОННЫЙ Март'!AR59:AS59,'[4]ПОНТОННЫЙ  Апр.'!AR59:AS59,'[5]ПОНТОННЫЙ Май'!AR59:AS59,'[6]ПОНТОННЫЙ Июнь'!AR59:AS59,'[7]ПОНТОННЫЙ  Июль'!AR59:AS59,'[8]ПОНТОННЫЙ  Авг.'!AR59:AS59,'[9]ПОНТОННЫЙ  Сент.'!AR59:AS59,'[10]ПОНТОННЫЙ  Окт.'!AR59:AS59,'[11]ПОНТОННЫЙ  Нояб.'!AR59:AS59,'[12]ПОНТОННЫЙ  Дек.'!AR59:AS59)</f>
        <v>0</v>
      </c>
      <c r="AT60" s="47"/>
      <c r="AU60" s="53">
        <f>SUM('[1]ПОНТОННЫЙ Янв.'!AT59:AU59,'[2]ПОНТОННЫЙ Февр.'!AT59:AU59,'[3]ПОНТОННЫЙ Март'!AT59:AU59,'[4]ПОНТОННЫЙ  Апр.'!AT59:AU59,'[5]ПОНТОННЫЙ Май'!AT59:AU59,'[6]ПОНТОННЫЙ Июнь'!AT59:AU59,'[7]ПОНТОННЫЙ  Июль'!AT59:AU59,'[8]ПОНТОННЫЙ  Авг.'!AT59:AU59,'[9]ПОНТОННЫЙ  Сент.'!AT59:AU59,'[10]ПОНТОННЫЙ  Окт.'!AT59:AU59,'[11]ПОНТОННЫЙ  Нояб.'!AT59:AU59,'[12]ПОНТОННЫЙ  Дек.'!AT59:AU59)</f>
        <v>0</v>
      </c>
      <c r="AV60" s="47"/>
      <c r="AW60" s="53">
        <f>SUM('[1]ПОНТОННЫЙ Янв.'!AV59:AW59,'[2]ПОНТОННЫЙ Февр.'!AV59:AW59,'[3]ПОНТОННЫЙ Март'!AV59:AW59,'[4]ПОНТОННЫЙ  Апр.'!AV59:AW59,'[5]ПОНТОННЫЙ Май'!AV59:AW59,'[6]ПОНТОННЫЙ Июнь'!AV59:AW59,'[7]ПОНТОННЫЙ  Июль'!AV59:AW59,'[8]ПОНТОННЫЙ  Авг.'!AV59:AW59,'[9]ПОНТОННЫЙ  Сент.'!AV59:AW59,'[10]ПОНТОННЫЙ  Окт.'!AV59:AW59,'[11]ПОНТОННЫЙ  Нояб.'!AV59:AW59,'[12]ПОНТОННЫЙ  Дек.'!AV59:AW59)</f>
        <v>16.57</v>
      </c>
      <c r="AX60" s="47"/>
      <c r="AY60" s="53">
        <f>SUM('[1]ПОНТОННЫЙ Янв.'!AX59:AY59,'[2]ПОНТОННЫЙ Февр.'!AX59:AY59,'[3]ПОНТОННЫЙ Март'!AX59:AY59,'[4]ПОНТОННЫЙ  Апр.'!AX59:AY59,'[5]ПОНТОННЫЙ Май'!AX59:AY59,'[6]ПОНТОННЫЙ Июнь'!AX59:AY59,'[7]ПОНТОННЫЙ  Июль'!AX59:AY59,'[8]ПОНТОННЫЙ  Авг.'!AX59:AY59,'[9]ПОНТОННЫЙ  Сент.'!AX59:AY59,'[10]ПОНТОННЫЙ  Окт.'!AX59:AY59,'[11]ПОНТОННЫЙ  Нояб.'!AX59:AY59,'[12]ПОНТОННЫЙ  Дек.'!AX59:AY59)</f>
        <v>1.6990000000000001</v>
      </c>
      <c r="AZ60" s="47"/>
      <c r="BA60" s="53">
        <f>SUM('[1]ПОНТОННЫЙ Янв.'!AZ59:BA59,'[2]ПОНТОННЫЙ Февр.'!AZ59:BA59,'[3]ПОНТОННЫЙ Март'!AZ59:BA59,'[4]ПОНТОННЫЙ  Апр.'!AZ59:BA59,'[5]ПОНТОННЫЙ Май'!AZ59:BA59,'[6]ПОНТОННЫЙ Июнь'!AZ59:BA59,'[7]ПОНТОННЫЙ  Июль'!AZ59:BA59,'[8]ПОНТОННЫЙ  Авг.'!AZ59:BA59,'[9]ПОНТОННЫЙ  Сент.'!AZ59:BA59,'[10]ПОНТОННЫЙ  Окт.'!AZ59:BA59,'[11]ПОНТОННЫЙ  Нояб.'!AZ59:BA59,'[12]ПОНТОННЫЙ  Дек.'!AZ59:BA59)</f>
        <v>0</v>
      </c>
      <c r="BB60" s="47"/>
      <c r="BC60" s="53">
        <f>SUM('[1]ПОНТОННЫЙ Янв.'!BB59:BC59,'[2]ПОНТОННЫЙ Февр.'!BB59:BC59,'[3]ПОНТОННЫЙ Март'!BB59:BC59,'[4]ПОНТОННЫЙ  Апр.'!BB59:BC59,'[5]ПОНТОННЫЙ Май'!BB59:BC59,'[6]ПОНТОННЫЙ Июнь'!BB59:BC59,'[7]ПОНТОННЫЙ  Июль'!BB59:BC59,'[8]ПОНТОННЫЙ  Авг.'!BB59:BC59,'[9]ПОНТОННЫЙ  Сент.'!BB59:BC59,'[10]ПОНТОННЫЙ  Окт.'!BB59:BC59,'[11]ПОНТОННЫЙ  Нояб.'!BB59:BC59,'[12]ПОНТОННЫЙ  Дек.'!BB59:BC59)</f>
        <v>0</v>
      </c>
      <c r="BD60" s="47"/>
      <c r="BE60" s="53">
        <f>SUM('[1]ПОНТОННЫЙ Янв.'!BD59:BE59,'[2]ПОНТОННЫЙ Февр.'!BD59:BE59,'[3]ПОНТОННЫЙ Март'!BD59:BE59,'[4]ПОНТОННЫЙ  Апр.'!BD59:BE59,'[5]ПОНТОННЫЙ Май'!BD59:BE59,'[6]ПОНТОННЫЙ Июнь'!BD59:BE59,'[7]ПОНТОННЫЙ  Июль'!BD59:BE59,'[8]ПОНТОННЫЙ  Авг.'!BD59:BE59,'[9]ПОНТОННЫЙ  Сент.'!BD59:BE59,'[10]ПОНТОННЫЙ  Окт.'!BD59:BE59,'[11]ПОНТОННЫЙ  Нояб.'!BD59:BE59,'[12]ПОНТОННЫЙ  Дек.'!BD59:BE59)</f>
        <v>0</v>
      </c>
      <c r="BF60" s="47"/>
      <c r="BG60" s="53">
        <f>SUM('[1]ПОНТОННЫЙ Янв.'!BF59:BG59,'[2]ПОНТОННЫЙ Февр.'!BF59:BG59,'[3]ПОНТОННЫЙ Март'!BF59:BG59,'[4]ПОНТОННЫЙ  Апр.'!BF59:BG59,'[5]ПОНТОННЫЙ Май'!BF59:BG59,'[6]ПОНТОННЫЙ Июнь'!BF59:BG59,'[7]ПОНТОННЫЙ  Июль'!BF59:BG59,'[8]ПОНТОННЫЙ  Авг.'!BF59:BG59,'[9]ПОНТОННЫЙ  Сент.'!BF59:BG59,'[10]ПОНТОННЫЙ  Окт.'!BF59:BG59,'[11]ПОНТОННЫЙ  Нояб.'!BF59:BG59,'[12]ПОНТОННЫЙ  Дек.'!BF59:BG59)</f>
        <v>0</v>
      </c>
      <c r="BH60" s="47"/>
      <c r="BI60" s="53">
        <f>SUM('[1]ПОНТОННЫЙ Янв.'!BH59:BI59,'[2]ПОНТОННЫЙ Февр.'!BH59:BI59,'[3]ПОНТОННЫЙ Март'!BH59:BI59,'[4]ПОНТОННЫЙ  Апр.'!BH59:BI59,'[5]ПОНТОННЫЙ Май'!BH59:BI59,'[6]ПОНТОННЫЙ Июнь'!BH59:BI59,'[7]ПОНТОННЫЙ  Июль'!BH59:BI59,'[8]ПОНТОННЫЙ  Авг.'!BH59:BI59,'[9]ПОНТОННЫЙ  Сент.'!BH59:BI59,'[10]ПОНТОННЫЙ  Окт.'!BH59:BI59,'[11]ПОНТОННЫЙ  Нояб.'!BH59:BI59,'[12]ПОНТОННЫЙ  Дек.'!BH59:BI59)</f>
        <v>3.5720000000000001</v>
      </c>
      <c r="BJ60" s="47">
        <v>135</v>
      </c>
      <c r="BK60" s="53">
        <f>SUM('[1]ПОНТОННЫЙ Янв.'!BJ59:BK59,'[2]ПОНТОННЫЙ Февр.'!BJ59:BK59,'[3]ПОНТОННЫЙ Март'!BJ59:BK59,'[4]ПОНТОННЫЙ  Апр.'!BJ59:BK59,'[5]ПОНТОННЫЙ Май'!BJ59:BK59,'[6]ПОНТОННЫЙ Июнь'!BJ59:BK59,'[7]ПОНТОННЫЙ  Июль'!BJ59:BK59,'[8]ПОНТОННЫЙ  Авг.'!BJ59:BK59,'[9]ПОНТОННЫЙ  Сент.'!BJ59:BK59,'[10]ПОНТОННЫЙ  Окт.'!BJ59:BK59,'[11]ПОНТОННЫЙ  Нояб.'!BJ59:BK59,'[12]ПОНТОННЫЙ  Дек.'!BJ59:BK59)</f>
        <v>142.93300000000002</v>
      </c>
      <c r="BL60" s="47"/>
      <c r="BM60" s="53">
        <f>SUM('[1]ПОНТОННЫЙ Янв.'!BL59:BM59,'[2]ПОНТОННЫЙ Февр.'!BL59:BM59,'[3]ПОНТОННЫЙ Март'!BL59:BM59,'[4]ПОНТОННЫЙ  Апр.'!BL59:BM59,'[5]ПОНТОННЫЙ Май'!BL59:BM59,'[6]ПОНТОННЫЙ Июнь'!BL59:BM59,'[7]ПОНТОННЫЙ  Июль'!BL59:BM59,'[8]ПОНТОННЫЙ  Авг.'!BL59:BM59,'[9]ПОНТОННЫЙ  Сент.'!BL59:BM59,'[10]ПОНТОННЫЙ  Окт.'!BL59:BM59,'[11]ПОНТОННЫЙ  Нояб.'!BL59:BM59,'[12]ПОНТОННЫЙ  Дек.'!BL59:BM59)</f>
        <v>15.779</v>
      </c>
      <c r="BN60" s="55">
        <v>6</v>
      </c>
      <c r="BO60" s="53">
        <f>SUM('[1]ПОНТОННЫЙ Янв.'!BN59:BO59,'[2]ПОНТОННЫЙ Февр.'!BN59:BO59,'[3]ПОНТОННЫЙ Март'!BN59:BO59,'[4]ПОНТОННЫЙ  Апр.'!BN59:BO59,'[5]ПОНТОННЫЙ Май'!BN59:BO59,'[6]ПОНТОННЫЙ Июнь'!BN59:BO59,'[7]ПОНТОННЫЙ  Июль'!BN59:BO59,'[8]ПОНТОННЫЙ  Авг.'!BN59:BO59,'[9]ПОНТОННЫЙ  Сент.'!BN59:BO59,'[10]ПОНТОННЫЙ  Окт.'!BN59:BO59,'[11]ПОНТОННЫЙ  Нояб.'!BN59:BO59,'[12]ПОНТОННЫЙ  Дек.'!BN59:BO59)</f>
        <v>14.121</v>
      </c>
      <c r="BP60" s="47"/>
      <c r="BQ60" s="53">
        <f>SUM('[1]ПОНТОННЫЙ Янв.'!BP59:BQ59,'[2]ПОНТОННЫЙ Февр.'!BP59:BQ59,'[3]ПОНТОННЫЙ Март'!BP59:BQ59,'[4]ПОНТОННЫЙ  Апр.'!BP59:BQ59,'[5]ПОНТОННЫЙ Май'!BP59:BQ59,'[6]ПОНТОННЫЙ Июнь'!BP59:BQ59,'[7]ПОНТОННЫЙ  Июль'!BP59:BQ59,'[8]ПОНТОННЫЙ  Авг.'!BP59:BQ59,'[9]ПОНТОННЫЙ  Сент.'!BP59:BQ59,'[10]ПОНТОННЫЙ  Окт.'!BP59:BQ59,'[11]ПОНТОННЫЙ  Нояб.'!BP59:BQ59,'[12]ПОНТОННЫЙ  Дек.'!BP59:BQ59)</f>
        <v>3.2250000000000001</v>
      </c>
      <c r="BR60" s="47"/>
      <c r="BS60" s="53">
        <f>SUM('[1]ПОНТОННЫЙ Янв.'!BR59:BS59,'[2]ПОНТОННЫЙ Февр.'!BR59:BS59,'[3]ПОНТОННЫЙ Март'!BR59:BS59,'[4]ПОНТОННЫЙ  Апр.'!BR59:BS59,'[5]ПОНТОННЫЙ Май'!BR59:BS59,'[6]ПОНТОННЫЙ Июнь'!BR59:BS59,'[7]ПОНТОННЫЙ  Июль'!BR59:BS59,'[8]ПОНТОННЫЙ  Авг.'!BR59:BS59,'[9]ПОНТОННЫЙ  Сент.'!BR59:BS59,'[10]ПОНТОННЫЙ  Окт.'!BR59:BS59,'[11]ПОНТОННЫЙ  Нояб.'!BR59:BS59,'[12]ПОНТОННЫЙ  Дек.'!BR59:BS59)</f>
        <v>13.067</v>
      </c>
      <c r="BT60" s="55">
        <v>156</v>
      </c>
      <c r="BU60" s="53">
        <f>SUM('[1]ПОНТОННЫЙ Янв.'!BT59:BU59,'[2]ПОНТОННЫЙ Февр.'!BT59:BU59,'[3]ПОНТОННЫЙ Март'!BT59:BU59,'[4]ПОНТОННЫЙ  Апр.'!BT59:BU59,'[5]ПОНТОННЫЙ Май'!BT59:BU59,'[6]ПОНТОННЫЙ Июнь'!BT59:BU59,'[7]ПОНТОННЫЙ  Июль'!BT59:BU59,'[8]ПОНТОННЫЙ  Авг.'!BT59:BU59,'[9]ПОНТОННЫЙ  Сент.'!BT59:BU59,'[10]ПОНТОННЫЙ  Окт.'!BT59:BU59,'[11]ПОНТОННЫЙ  Нояб.'!BT59:BU59,'[12]ПОНТОННЫЙ  Дек.'!BT59:BU59)</f>
        <v>19.471</v>
      </c>
      <c r="BV60" s="47"/>
      <c r="BW60" s="53">
        <f>SUM('[1]ПОНТОННЫЙ Янв.'!BV59:BW59,'[2]ПОНТОННЫЙ Февр.'!BV59:BW59,'[3]ПОНТОННЫЙ Март'!BV59:BW59,'[4]ПОНТОННЫЙ  Апр.'!BV59:BW59,'[5]ПОНТОННЫЙ Май'!BV59:BW59,'[6]ПОНТОННЫЙ Июнь'!BV59:BW59,'[7]ПОНТОННЫЙ  Июль'!BV59:BW59,'[8]ПОНТОННЫЙ  Авг.'!BV59:BW59,'[9]ПОНТОННЫЙ  Сент.'!BV59:BW59,'[10]ПОНТОННЫЙ  Окт.'!BV59:BW59,'[11]ПОНТОННЫЙ  Нояб.'!BV59:BW59,'[12]ПОНТОННЫЙ  Дек.'!BV59:BW59)</f>
        <v>0</v>
      </c>
      <c r="BX60" s="47"/>
      <c r="BY60" s="53">
        <f>SUM('[1]ПОНТОННЫЙ Янв.'!BX59:BY59,'[2]ПОНТОННЫЙ Февр.'!BX59:BY59,'[3]ПОНТОННЫЙ Март'!BX59:BY59,'[4]ПОНТОННЫЙ  Апр.'!BX59:BY59,'[5]ПОНТОННЫЙ Май'!BX59:BY59,'[6]ПОНТОННЫЙ Июнь'!BX59:BY59,'[7]ПОНТОННЫЙ  Июль'!BX59:BY59,'[8]ПОНТОННЫЙ  Авг.'!BX59:BY59,'[9]ПОНТОННЫЙ  Сент.'!BX59:BY59,'[10]ПОНТОННЫЙ  Окт.'!BX59:BY59,'[11]ПОНТОННЫЙ  Нояб.'!BX59:BY59,'[12]ПОНТОННЫЙ  Дек.'!BX59:BY59)</f>
        <v>23.594999999999999</v>
      </c>
      <c r="BZ60" s="47"/>
      <c r="CA60" s="53">
        <f>SUM('[1]ПОНТОННЫЙ Янв.'!BZ59:CA59,'[2]ПОНТОННЫЙ Февр.'!BZ59:CA59,'[3]ПОНТОННЫЙ Март'!BZ59:CA59,'[4]ПОНТОННЫЙ  Апр.'!BZ59:CA59,'[5]ПОНТОННЫЙ Май'!BZ59:CA59,'[6]ПОНТОННЫЙ Июнь'!BZ59:CA59,'[7]ПОНТОННЫЙ  Июль'!BZ59:CA59,'[8]ПОНТОННЫЙ  Авг.'!BZ59:CA59,'[9]ПОНТОННЫЙ  Сент.'!BZ59:CA59,'[10]ПОНТОННЫЙ  Окт.'!BZ59:CA59,'[11]ПОНТОННЫЙ  Нояб.'!BZ59:CA59,'[12]ПОНТОННЫЙ  Дек.'!BZ59:CA59)</f>
        <v>0</v>
      </c>
      <c r="CB60" s="47"/>
      <c r="CC60" s="53">
        <f>SUM('[1]ПОНТОННЫЙ Янв.'!CB59:CC59,'[2]ПОНТОННЫЙ Февр.'!CB59:CC59,'[3]ПОНТОННЫЙ Март'!CB59:CC59,'[4]ПОНТОННЫЙ  Апр.'!CB59:CC59,'[5]ПОНТОННЫЙ Май'!CB59:CC59,'[6]ПОНТОННЫЙ Июнь'!CB59:CC59,'[7]ПОНТОННЫЙ  Июль'!CB59:CC59,'[8]ПОНТОННЫЙ  Авг.'!CB59:CC59,'[9]ПОНТОННЫЙ  Сент.'!CB59:CC59,'[10]ПОНТОННЫЙ  Окт.'!CB59:CC59,'[11]ПОНТОННЫЙ  Нояб.'!CB59:CC59,'[12]ПОНТОННЫЙ  Дек.'!CB59:CC59)</f>
        <v>14.162000000000001</v>
      </c>
      <c r="CD60" s="47"/>
      <c r="CE60" s="53">
        <f>SUM('[1]ПОНТОННЫЙ Янв.'!CD59:CE59,'[2]ПОНТОННЫЙ Февр.'!CD59:CE59,'[3]ПОНТОННЫЙ Март'!CD59:CE59,'[4]ПОНТОННЫЙ  Апр.'!CD59:CE59,'[5]ПОНТОННЫЙ Май'!CD59:CE59,'[6]ПОНТОННЫЙ Июнь'!CD59:CE59,'[7]ПОНТОННЫЙ  Июль'!CD59:CE59,'[8]ПОНТОННЫЙ  Авг.'!CD59:CE59,'[9]ПОНТОННЫЙ  Сент.'!CD59:CE59,'[10]ПОНТОННЫЙ  Окт.'!CD59:CE59,'[11]ПОНТОННЫЙ  Нояб.'!CD59:CE59,'[12]ПОНТОННЫЙ  Дек.'!CD59:CE59)</f>
        <v>1.246</v>
      </c>
      <c r="CF60" s="55">
        <v>12</v>
      </c>
      <c r="CG60" s="53">
        <f>SUM('[1]ПОНТОННЫЙ Янв.'!CF59:CG59,'[2]ПОНТОННЫЙ Февр.'!CF59:CG59,'[3]ПОНТОННЫЙ Март'!CF59:CG59,'[4]ПОНТОННЫЙ  Апр.'!CF59:CG59,'[5]ПОНТОННЫЙ Май'!CF59:CG59,'[6]ПОНТОННЫЙ Июнь'!CF59:CG59,'[7]ПОНТОННЫЙ  Июль'!CF59:CG59,'[8]ПОНТОННЫЙ  Авг.'!CF59:CG59,'[9]ПОНТОННЫЙ  Сент.'!CF59:CG59,'[10]ПОНТОННЫЙ  Окт.'!CF59:CG59,'[11]ПОНТОННЫЙ  Нояб.'!CF59:CG59,'[12]ПОНТОННЫЙ  Дек.'!CF59:CG59)</f>
        <v>0</v>
      </c>
      <c r="CH60" s="55"/>
      <c r="CI60" s="53">
        <f>SUM('[1]ПОНТОННЫЙ Янв.'!CH59:CI59,'[2]ПОНТОННЫЙ Февр.'!CH59:CI59,'[3]ПОНТОННЫЙ Март'!CH59:CI59,'[4]ПОНТОННЫЙ  Апр.'!CH59:CI59,'[5]ПОНТОННЫЙ Май'!CH59:CI59,'[6]ПОНТОННЫЙ Июнь'!CH59:CI59,'[7]ПОНТОННЫЙ  Июль'!CH59:CI59,'[8]ПОНТОННЫЙ  Авг.'!CH59:CI59,'[9]ПОНТОННЫЙ  Сент.'!CH59:CI59,'[10]ПОНТОННЫЙ  Окт.'!CH59:CI59,'[11]ПОНТОННЫЙ  Нояб.'!CH59:CI59,'[12]ПОНТОННЫЙ  Дек.'!CH59:CI59)</f>
        <v>10.158000000000001</v>
      </c>
      <c r="CJ60" s="55">
        <v>248.8</v>
      </c>
      <c r="CK60" s="53">
        <f>SUM('[1]ПОНТОННЫЙ Янв.'!CJ59:CK59,'[2]ПОНТОННЫЙ Февр.'!CJ59:CK59,'[3]ПОНТОННЫЙ Март'!CJ59:CK59,'[4]ПОНТОННЫЙ  Апр.'!CJ59:CK59,'[5]ПОНТОННЫЙ Май'!CJ59:CK59,'[6]ПОНТОННЫЙ Июнь'!CJ59:CK59,'[7]ПОНТОННЫЙ  Июль'!CJ59:CK59,'[8]ПОНТОННЫЙ  Авг.'!CJ59:CK59,'[9]ПОНТОННЫЙ  Сент.'!CJ59:CK59,'[10]ПОНТОННЫЙ  Окт.'!CJ59:CK59,'[11]ПОНТОННЫЙ  Нояб.'!CJ59:CK59,'[12]ПОНТОННЫЙ  Дек.'!CJ59:CK59)</f>
        <v>156.399</v>
      </c>
      <c r="CL60" s="47"/>
      <c r="CM60" s="53">
        <f>SUM('[1]ПОНТОННЫЙ Янв.'!CL59:CM59,'[2]ПОНТОННЫЙ Февр.'!CL59:CM59,'[3]ПОНТОННЫЙ Март'!CL59:CM59,'[4]ПОНТОННЫЙ  Апр.'!CL59:CM59,'[5]ПОНТОННЫЙ Май'!CL59:CM59,'[6]ПОНТОННЫЙ Июнь'!CL59:CM59,'[7]ПОНТОННЫЙ  Июль'!CL59:CM59,'[8]ПОНТОННЫЙ  Авг.'!CL59:CM59,'[9]ПОНТОННЫЙ  Сент.'!CL59:CM59,'[10]ПОНТОННЫЙ  Окт.'!CL59:CM59,'[11]ПОНТОННЫЙ  Нояб.'!CL59:CM59,'[12]ПОНТОННЫЙ  Дек.'!CL59:CM59)</f>
        <v>4.3179999999999996</v>
      </c>
      <c r="CN60" s="47"/>
      <c r="CO60" s="53">
        <f>SUM('[1]ПОНТОННЫЙ Янв.'!CN59:CO59,'[2]ПОНТОННЫЙ Февр.'!CN59:CO59,'[3]ПОНТОННЫЙ Март'!CN59:CO59,'[4]ПОНТОННЫЙ  Апр.'!CN59:CO59,'[5]ПОНТОННЫЙ Май'!CN59:CO59,'[6]ПОНТОННЫЙ Июнь'!CN59:CO59,'[7]ПОНТОННЫЙ  Июль'!CN59:CO59,'[8]ПОНТОННЫЙ  Авг.'!CN59:CO59,'[9]ПОНТОННЫЙ  Сент.'!CN59:CO59,'[10]ПОНТОННЫЙ  Окт.'!CN59:CO59,'[11]ПОНТОННЫЙ  Нояб.'!CN59:CO59,'[12]ПОНТОННЫЙ  Дек.'!CN59:CO59)</f>
        <v>0</v>
      </c>
      <c r="CQ60" s="93"/>
    </row>
    <row r="61" spans="1:95" ht="15.95" customHeight="1" x14ac:dyDescent="0.25">
      <c r="A61" s="216" t="s">
        <v>51</v>
      </c>
      <c r="B61" s="230" t="s">
        <v>65</v>
      </c>
      <c r="C61" s="22" t="s">
        <v>64</v>
      </c>
      <c r="D61" s="47"/>
      <c r="E61" s="53">
        <f>SUM('[1]ПОНТОННЫЙ Янв.'!D60:E60,'[2]ПОНТОННЫЙ Февр.'!D60:E60,'[3]ПОНТОННЫЙ Март'!D60:E60,'[4]ПОНТОННЫЙ  Апр.'!D60:E60,'[5]ПОНТОННЫЙ Май'!D60:E60,'[6]ПОНТОННЫЙ Июнь'!D60:E60,'[7]ПОНТОННЫЙ  Июль'!D60:E60,'[8]ПОНТОННЫЙ  Авг.'!D60:E60,'[9]ПОНТОННЫЙ  Сент.'!D60:E60,'[10]ПОНТОННЫЙ  Окт.'!D60:E60,'[11]ПОНТОННЫЙ  Нояб.'!D60:E60,'[12]ПОНТОННЫЙ  Дек.'!D60:E60)</f>
        <v>0</v>
      </c>
      <c r="F61" s="47"/>
      <c r="G61" s="53">
        <f>SUM('[1]ПОНТОННЫЙ Янв.'!F60:G60,'[2]ПОНТОННЫЙ Февр.'!F60:G60,'[3]ПОНТОННЫЙ Март'!F60:G60,'[4]ПОНТОННЫЙ  Апр.'!F60:G60,'[5]ПОНТОННЫЙ Май'!F60:G60,'[6]ПОНТОННЫЙ Июнь'!F60:G60,'[7]ПОНТОННЫЙ  Июль'!F60:G60,'[8]ПОНТОННЫЙ  Авг.'!F60:G60,'[9]ПОНТОННЫЙ  Сент.'!F60:G60,'[10]ПОНТОННЫЙ  Окт.'!F60:G60,'[11]ПОНТОННЫЙ  Нояб.'!F60:G60,'[12]ПОНТОННЫЙ  Дек.'!F60:G60)</f>
        <v>11</v>
      </c>
      <c r="H61" s="47"/>
      <c r="I61" s="53">
        <f>SUM('[1]ПОНТОННЫЙ Янв.'!H60:I60,'[2]ПОНТОННЫЙ Февр.'!H60:I60,'[3]ПОНТОННЫЙ Март'!H60:I60,'[4]ПОНТОННЫЙ  Апр.'!H60:I60,'[5]ПОНТОННЫЙ Май'!H60:I60,'[6]ПОНТОННЫЙ Июнь'!H60:I60,'[7]ПОНТОННЫЙ  Июль'!H60:I60,'[8]ПОНТОННЫЙ  Авг.'!H60:I60,'[9]ПОНТОННЫЙ  Сент.'!H60:I60,'[10]ПОНТОННЫЙ  Окт.'!H60:I60,'[11]ПОНТОННЫЙ  Нояб.'!H60:I60,'[12]ПОНТОННЫЙ  Дек.'!H60:I60)</f>
        <v>6</v>
      </c>
      <c r="J61" s="47"/>
      <c r="K61" s="53">
        <f>SUM('[1]ПОНТОННЫЙ Янв.'!J60:K60,'[2]ПОНТОННЫЙ Февр.'!J60:K60,'[3]ПОНТОННЫЙ Март'!J60:K60,'[4]ПОНТОННЫЙ  Апр.'!J60:K60,'[5]ПОНТОННЫЙ Май'!J60:K60,'[6]ПОНТОННЫЙ Июнь'!J60:K60,'[7]ПОНТОННЫЙ  Июль'!J60:K60,'[8]ПОНТОННЫЙ  Авг.'!J60:K60,'[9]ПОНТОННЫЙ  Сент.'!J60:K60,'[10]ПОНТОННЫЙ  Окт.'!J60:K60,'[11]ПОНТОННЫЙ  Нояб.'!J60:K60,'[12]ПОНТОННЫЙ  Дек.'!J60:K60)</f>
        <v>0.9</v>
      </c>
      <c r="L61" s="47"/>
      <c r="M61" s="53">
        <f>SUM('[1]ПОНТОННЫЙ Янв.'!L60:M60,'[2]ПОНТОННЫЙ Февр.'!L60:M60,'[3]ПОНТОННЫЙ Март'!L60:M60,'[4]ПОНТОННЫЙ  Апр.'!L60:M60,'[5]ПОНТОННЫЙ Май'!L60:M60,'[6]ПОНТОННЫЙ Июнь'!L60:M60,'[7]ПОНТОННЫЙ  Июль'!L60:M60,'[8]ПОНТОННЫЙ  Авг.'!L60:M60,'[9]ПОНТОННЫЙ  Сент.'!L60:M60,'[10]ПОНТОННЫЙ  Окт.'!L60:M60,'[11]ПОНТОННЫЙ  Нояб.'!L60:M60,'[12]ПОНТОННЫЙ  Дек.'!L60:M60)</f>
        <v>0.5</v>
      </c>
      <c r="N61" s="47"/>
      <c r="O61" s="53">
        <f>SUM('[1]ПОНТОННЫЙ Янв.'!N60:O60,'[2]ПОНТОННЫЙ Февр.'!N60:O60,'[3]ПОНТОННЫЙ Март'!N60:O60,'[4]ПОНТОННЫЙ  Апр.'!N60:O60,'[5]ПОНТОННЫЙ Май'!N60:O60,'[6]ПОНТОННЫЙ Июнь'!N60:O60,'[7]ПОНТОННЫЙ  Июль'!N60:O60,'[8]ПОНТОННЫЙ  Авг.'!N60:O60,'[9]ПОНТОННЫЙ  Сент.'!N60:O60,'[10]ПОНТОННЫЙ  Окт.'!N60:O60,'[11]ПОНТОННЫЙ  Нояб.'!N60:O60,'[12]ПОНТОННЫЙ  Дек.'!N60:O60)</f>
        <v>0</v>
      </c>
      <c r="P61" s="47"/>
      <c r="Q61" s="53">
        <f>SUM('[1]ПОНТОННЫЙ Янв.'!P60:Q60,'[2]ПОНТОННЫЙ Февр.'!P60:Q60,'[3]ПОНТОННЫЙ Март'!P60:Q60,'[4]ПОНТОННЫЙ  Апр.'!P60:Q60,'[5]ПОНТОННЫЙ Май'!P60:Q60,'[6]ПОНТОННЫЙ Июнь'!P60:Q60,'[7]ПОНТОННЫЙ  Июль'!P60:Q60,'[8]ПОНТОННЫЙ  Авг.'!P60:Q60,'[9]ПОНТОННЫЙ  Сент.'!P60:Q60,'[10]ПОНТОННЫЙ  Окт.'!P60:Q60,'[11]ПОНТОННЫЙ  Нояб.'!P60:Q60,'[12]ПОНТОННЫЙ  Дек.'!P60:Q60)</f>
        <v>0.9</v>
      </c>
      <c r="R61" s="47"/>
      <c r="S61" s="53">
        <f>SUM('[1]ПОНТОННЫЙ Янв.'!R60:S60,'[2]ПОНТОННЫЙ Февр.'!R60:S60,'[3]ПОНТОННЫЙ Март'!R60:S60,'[4]ПОНТОННЫЙ  Апр.'!R60:S60,'[5]ПОНТОННЫЙ Май'!R60:S60,'[6]ПОНТОННЫЙ Июнь'!R60:S60,'[7]ПОНТОННЫЙ  Июль'!R60:S60,'[8]ПОНТОННЫЙ  Авг.'!R60:S60,'[9]ПОНТОННЫЙ  Сент.'!R60:S60,'[10]ПОНТОННЫЙ  Окт.'!R60:S60,'[11]ПОНТОННЫЙ  Нояб.'!R60:S60,'[12]ПОНТОННЫЙ  Дек.'!R60:S60)</f>
        <v>11.3</v>
      </c>
      <c r="T61" s="47"/>
      <c r="U61" s="53">
        <f>SUM('[1]ПОНТОННЫЙ Янв.'!T60:U60,'[2]ПОНТОННЫЙ Февр.'!T60:U60,'[3]ПОНТОННЫЙ Март'!T60:U60,'[4]ПОНТОННЫЙ  Апр.'!T60:U60,'[5]ПОНТОННЫЙ Май'!T60:U60,'[6]ПОНТОННЫЙ Июнь'!T60:U60,'[7]ПОНТОННЫЙ  Июль'!T60:U60,'[8]ПОНТОННЫЙ  Авг.'!T60:U60,'[9]ПОНТОННЫЙ  Сент.'!T60:U60,'[10]ПОНТОННЫЙ  Окт.'!T60:U60,'[11]ПОНТОННЫЙ  Нояб.'!T60:U60,'[12]ПОНТОННЫЙ  Дек.'!T60:U60)</f>
        <v>47.4</v>
      </c>
      <c r="V61" s="47">
        <v>170</v>
      </c>
      <c r="W61" s="53">
        <f>SUM('[1]ПОНТОННЫЙ Янв.'!V60:W60,'[2]ПОНТОННЫЙ Февр.'!V60:W60,'[3]ПОНТОННЫЙ Март'!V60:W60,'[4]ПОНТОННЫЙ  Апр.'!V60:W60,'[5]ПОНТОННЫЙ Май'!V60:W60,'[6]ПОНТОННЫЙ Июнь'!V60:W60,'[7]ПОНТОННЫЙ  Июль'!V60:W60,'[8]ПОНТОННЫЙ  Авг.'!V60:W60,'[9]ПОНТОННЫЙ  Сент.'!V60:W60,'[10]ПОНТОННЫЙ  Окт.'!V60:W60,'[11]ПОНТОННЫЙ  Нояб.'!V60:W60,'[12]ПОНТОННЫЙ  Дек.'!V60:W60)</f>
        <v>92</v>
      </c>
      <c r="X61" s="47"/>
      <c r="Y61" s="53">
        <f>SUM('[1]ПОНТОННЫЙ Янв.'!X60:Y60,'[2]ПОНТОННЫЙ Февр.'!X60:Y60,'[3]ПОНТОННЫЙ Март'!X60:Y60,'[4]ПОНТОННЫЙ  Апр.'!X60:Y60,'[5]ПОНТОННЫЙ Май'!X60:Y60,'[6]ПОНТОННЫЙ Июнь'!X60:Y60,'[7]ПОНТОННЫЙ  Июль'!X60:Y60,'[8]ПОНТОННЫЙ  Авг.'!X60:Y60,'[9]ПОНТОННЫЙ  Сент.'!X60:Y60,'[10]ПОНТОННЫЙ  Окт.'!X60:Y60,'[11]ПОНТОННЫЙ  Нояб.'!X60:Y60,'[12]ПОНТОННЫЙ  Дек.'!X60:Y60)</f>
        <v>2.2999999999999998</v>
      </c>
      <c r="Z61" s="47"/>
      <c r="AA61" s="53">
        <f>SUM('[1]ПОНТОННЫЙ Янв.'!Z60:AA60,'[2]ПОНТОННЫЙ Февр.'!Z60:AA60,'[3]ПОНТОННЫЙ Март'!Z60:AA60,'[4]ПОНТОННЫЙ  Апр.'!Z60:AA60,'[5]ПОНТОННЫЙ Май'!Z60:AA60,'[6]ПОНТОННЫЙ Июнь'!Z60:AA60,'[7]ПОНТОННЫЙ  Июль'!Z60:AA60,'[8]ПОНТОННЫЙ  Авг.'!Z60:AA60,'[9]ПОНТОННЫЙ  Сент.'!Z60:AA60,'[10]ПОНТОННЫЙ  Окт.'!Z60:AA60,'[11]ПОНТОННЫЙ  Нояб.'!Z60:AA60,'[12]ПОНТОННЫЙ  Дек.'!Z60:AA60)</f>
        <v>0</v>
      </c>
      <c r="AB61" s="47"/>
      <c r="AC61" s="53">
        <f>SUM('[1]ПОНТОННЫЙ Янв.'!AB60:AC60,'[2]ПОНТОННЫЙ Февр.'!AB60:AC60,'[3]ПОНТОННЫЙ Март'!AB60:AC60,'[4]ПОНТОННЫЙ  Апр.'!AB60:AC60,'[5]ПОНТОННЫЙ Май'!AB60:AC60,'[6]ПОНТОННЫЙ Июнь'!AB60:AC60,'[7]ПОНТОННЫЙ  Июль'!AB60:AC60,'[8]ПОНТОННЫЙ  Авг.'!AB60:AC60,'[9]ПОНТОННЫЙ  Сент.'!AB60:AC60,'[10]ПОНТОННЫЙ  Окт.'!AB60:AC60,'[11]ПОНТОННЫЙ  Нояб.'!AB60:AC60,'[12]ПОНТОННЫЙ  Дек.'!AB60:AC60)</f>
        <v>7.6</v>
      </c>
      <c r="AD61" s="47"/>
      <c r="AE61" s="53">
        <f>SUM('[1]ПОНТОННЫЙ Янв.'!AD60:AE60,'[2]ПОНТОННЫЙ Февр.'!AD60:AE60,'[3]ПОНТОННЫЙ Март'!AD60:AE60,'[4]ПОНТОННЫЙ  Апр.'!AD60:AE60,'[5]ПОНТОННЫЙ Май'!AD60:AE60,'[6]ПОНТОННЫЙ Июнь'!AD60:AE60,'[7]ПОНТОННЫЙ  Июль'!AD60:AE60,'[8]ПОНТОННЫЙ  Авг.'!AD60:AE60,'[9]ПОНТОННЫЙ  Сент.'!AD60:AE60,'[10]ПОНТОННЫЙ  Окт.'!AD60:AE60,'[11]ПОНТОННЫЙ  Нояб.'!AD60:AE60,'[12]ПОНТОННЫЙ  Дек.'!AD60:AE60)</f>
        <v>0</v>
      </c>
      <c r="AF61" s="47"/>
      <c r="AG61" s="53">
        <f>SUM('[1]ПОНТОННЫЙ Янв.'!AF60:AG60,'[2]ПОНТОННЫЙ Февр.'!AF60:AG60,'[3]ПОНТОННЫЙ Март'!AF60:AG60,'[4]ПОНТОННЫЙ  Апр.'!AF60:AG60,'[5]ПОНТОННЫЙ Май'!AF60:AG60,'[6]ПОНТОННЫЙ Июнь'!AF60:AG60,'[7]ПОНТОННЫЙ  Июль'!AF60:AG60,'[8]ПОНТОННЫЙ  Авг.'!AF60:AG60,'[9]ПОНТОННЫЙ  Сент.'!AF60:AG60,'[10]ПОНТОННЫЙ  Окт.'!AF60:AG60,'[11]ПОНТОННЫЙ  Нояб.'!AF60:AG60,'[12]ПОНТОННЫЙ  Дек.'!AF60:AG60)</f>
        <v>0</v>
      </c>
      <c r="AH61" s="47"/>
      <c r="AI61" s="53">
        <f>SUM('[1]ПОНТОННЫЙ Янв.'!AH60:AI60,'[2]ПОНТОННЫЙ Февр.'!AH60:AI60,'[3]ПОНТОННЫЙ Март'!AH60:AI60,'[4]ПОНТОННЫЙ  Апр.'!AH60:AI60,'[5]ПОНТОННЫЙ Май'!AH60:AI60,'[6]ПОНТОННЫЙ Июнь'!AH60:AI60,'[7]ПОНТОННЫЙ  Июль'!AH60:AI60,'[8]ПОНТОННЫЙ  Авг.'!AH60:AI60,'[9]ПОНТОННЫЙ  Сент.'!AH60:AI60,'[10]ПОНТОННЫЙ  Окт.'!AH60:AI60,'[11]ПОНТОННЫЙ  Нояб.'!AH60:AI60,'[12]ПОНТОННЫЙ  Дек.'!AH60:AI60)</f>
        <v>0</v>
      </c>
      <c r="AJ61" s="47"/>
      <c r="AK61" s="53">
        <f>SUM('[1]ПОНТОННЫЙ Янв.'!AJ60:AK60,'[2]ПОНТОННЫЙ Февр.'!AJ60:AK60,'[3]ПОНТОННЫЙ Март'!AJ60:AK60,'[4]ПОНТОННЫЙ  Апр.'!AJ60:AK60,'[5]ПОНТОННЫЙ Май'!AJ60:AK60,'[6]ПОНТОННЫЙ Июнь'!AJ60:AK60,'[7]ПОНТОННЫЙ  Июль'!AJ60:AK60,'[8]ПОНТОННЫЙ  Авг.'!AJ60:AK60,'[9]ПОНТОННЫЙ  Сент.'!AJ60:AK60,'[10]ПОНТОННЫЙ  Окт.'!AJ60:AK60,'[11]ПОНТОННЫЙ  Нояб.'!AJ60:AK60,'[12]ПОНТОННЫЙ  Дек.'!AJ60:AK60)</f>
        <v>4</v>
      </c>
      <c r="AL61" s="47"/>
      <c r="AM61" s="53">
        <f>SUM('[1]ПОНТОННЫЙ Янв.'!AL60:AM60,'[2]ПОНТОННЫЙ Февр.'!AL60:AM60,'[3]ПОНТОННЫЙ Март'!AL60:AM60,'[4]ПОНТОННЫЙ  Апр.'!AL60:AM60,'[5]ПОНТОННЫЙ Май'!AL60:AM60,'[6]ПОНТОННЫЙ Июнь'!AL60:AM60,'[7]ПОНТОННЫЙ  Июль'!AL60:AM60,'[8]ПОНТОННЫЙ  Авг.'!AL60:AM60,'[9]ПОНТОННЫЙ  Сент.'!AL60:AM60,'[10]ПОНТОННЫЙ  Окт.'!AL60:AM60,'[11]ПОНТОННЫЙ  Нояб.'!AL60:AM60,'[12]ПОНТОННЫЙ  Дек.'!AL60:AM60)</f>
        <v>0</v>
      </c>
      <c r="AN61" s="47"/>
      <c r="AO61" s="53">
        <f>SUM('[1]ПОНТОННЫЙ Янв.'!AN60:AO60,'[2]ПОНТОННЫЙ Февр.'!AN60:AO60,'[3]ПОНТОННЫЙ Март'!AN60:AO60,'[4]ПОНТОННЫЙ  Апр.'!AN60:AO60,'[5]ПОНТОННЫЙ Май'!AN60:AO60,'[6]ПОНТОННЫЙ Июнь'!AN60:AO60,'[7]ПОНТОННЫЙ  Июль'!AN60:AO60,'[8]ПОНТОННЫЙ  Авг.'!AN60:AO60,'[9]ПОНТОННЫЙ  Сент.'!AN60:AO60,'[10]ПОНТОННЫЙ  Окт.'!AN60:AO60,'[11]ПОНТОННЫЙ  Нояб.'!AN60:AO60,'[12]ПОНТОННЫЙ  Дек.'!AN60:AO60)</f>
        <v>44.403000000000006</v>
      </c>
      <c r="AP61" s="47"/>
      <c r="AQ61" s="53">
        <f>SUM('[1]ПОНТОННЫЙ Янв.'!AP60:AQ60,'[2]ПОНТОННЫЙ Февр.'!AP60:AQ60,'[3]ПОНТОННЫЙ Март'!AP60:AQ60,'[4]ПОНТОННЫЙ  Апр.'!AP60:AQ60,'[5]ПОНТОННЫЙ Май'!AP60:AQ60,'[6]ПОНТОННЫЙ Июнь'!AP60:AQ60,'[7]ПОНТОННЫЙ  Июль'!AP60:AQ60,'[8]ПОНТОННЫЙ  Авг.'!AP60:AQ60,'[9]ПОНТОННЫЙ  Сент.'!AP60:AQ60,'[10]ПОНТОННЫЙ  Окт.'!AP60:AQ60,'[11]ПОНТОННЫЙ  Нояб.'!AP60:AQ60,'[12]ПОНТОННЫЙ  Дек.'!AP60:AQ60)</f>
        <v>11</v>
      </c>
      <c r="AR61" s="47"/>
      <c r="AS61" s="53">
        <f>SUM('[1]ПОНТОННЫЙ Янв.'!AR60:AS60,'[2]ПОНТОННЫЙ Февр.'!AR60:AS60,'[3]ПОНТОННЫЙ Март'!AR60:AS60,'[4]ПОНТОННЫЙ  Апр.'!AR60:AS60,'[5]ПОНТОННЫЙ Май'!AR60:AS60,'[6]ПОНТОННЫЙ Июнь'!AR60:AS60,'[7]ПОНТОННЫЙ  Июль'!AR60:AS60,'[8]ПОНТОННЫЙ  Авг.'!AR60:AS60,'[9]ПОНТОННЫЙ  Сент.'!AR60:AS60,'[10]ПОНТОННЫЙ  Окт.'!AR60:AS60,'[11]ПОНТОННЫЙ  Нояб.'!AR60:AS60,'[12]ПОНТОННЫЙ  Дек.'!AR60:AS60)</f>
        <v>6.5</v>
      </c>
      <c r="AT61" s="47">
        <v>5</v>
      </c>
      <c r="AU61" s="53">
        <f>SUM('[1]ПОНТОННЫЙ Янв.'!AT60:AU60,'[2]ПОНТОННЫЙ Февр.'!AT60:AU60,'[3]ПОНТОННЫЙ Март'!AT60:AU60,'[4]ПОНТОННЫЙ  Апр.'!AT60:AU60,'[5]ПОНТОННЫЙ Май'!AT60:AU60,'[6]ПОНТОННЫЙ Июнь'!AT60:AU60,'[7]ПОНТОННЫЙ  Июль'!AT60:AU60,'[8]ПОНТОННЫЙ  Авг.'!AT60:AU60,'[9]ПОНТОННЫЙ  Сент.'!AT60:AU60,'[10]ПОНТОННЫЙ  Окт.'!AT60:AU60,'[11]ПОНТОННЫЙ  Нояб.'!AT60:AU60,'[12]ПОНТОННЫЙ  Дек.'!AT60:AU60)</f>
        <v>15.1</v>
      </c>
      <c r="AV61" s="47"/>
      <c r="AW61" s="53">
        <f>SUM('[1]ПОНТОННЫЙ Янв.'!AV60:AW60,'[2]ПОНТОННЫЙ Февр.'!AV60:AW60,'[3]ПОНТОННЫЙ Март'!AV60:AW60,'[4]ПОНТОННЫЙ  Апр.'!AV60:AW60,'[5]ПОНТОННЫЙ Май'!AV60:AW60,'[6]ПОНТОННЫЙ Июнь'!AV60:AW60,'[7]ПОНТОННЫЙ  Июль'!AV60:AW60,'[8]ПОНТОННЫЙ  Авг.'!AV60:AW60,'[9]ПОНТОННЫЙ  Сент.'!AV60:AW60,'[10]ПОНТОННЫЙ  Окт.'!AV60:AW60,'[11]ПОНТОННЫЙ  Нояб.'!AV60:AW60,'[12]ПОНТОННЫЙ  Дек.'!AV60:AW60)</f>
        <v>12</v>
      </c>
      <c r="AX61" s="47"/>
      <c r="AY61" s="53">
        <f>SUM('[1]ПОНТОННЫЙ Янв.'!AX60:AY60,'[2]ПОНТОННЫЙ Февр.'!AX60:AY60,'[3]ПОНТОННЫЙ Март'!AX60:AY60,'[4]ПОНТОННЫЙ  Апр.'!AX60:AY60,'[5]ПОНТОННЫЙ Май'!AX60:AY60,'[6]ПОНТОННЫЙ Июнь'!AX60:AY60,'[7]ПОНТОННЫЙ  Июль'!AX60:AY60,'[8]ПОНТОННЫЙ  Авг.'!AX60:AY60,'[9]ПОНТОННЫЙ  Сент.'!AX60:AY60,'[10]ПОНТОННЫЙ  Окт.'!AX60:AY60,'[11]ПОНТОННЫЙ  Нояб.'!AX60:AY60,'[12]ПОНТОННЫЙ  Дек.'!AX60:AY60)</f>
        <v>16.5</v>
      </c>
      <c r="AZ61" s="47"/>
      <c r="BA61" s="53">
        <f>SUM('[1]ПОНТОННЫЙ Янв.'!AZ60:BA60,'[2]ПОНТОННЫЙ Февр.'!AZ60:BA60,'[3]ПОНТОННЫЙ Март'!AZ60:BA60,'[4]ПОНТОННЫЙ  Апр.'!AZ60:BA60,'[5]ПОНТОННЫЙ Май'!AZ60:BA60,'[6]ПОНТОННЫЙ Июнь'!AZ60:BA60,'[7]ПОНТОННЫЙ  Июль'!AZ60:BA60,'[8]ПОНТОННЫЙ  Авг.'!AZ60:BA60,'[9]ПОНТОННЫЙ  Сент.'!AZ60:BA60,'[10]ПОНТОННЫЙ  Окт.'!AZ60:BA60,'[11]ПОНТОННЫЙ  Нояб.'!AZ60:BA60,'[12]ПОНТОННЫЙ  Дек.'!AZ60:BA60)</f>
        <v>2.5</v>
      </c>
      <c r="BB61" s="47"/>
      <c r="BC61" s="53">
        <f>SUM('[1]ПОНТОННЫЙ Янв.'!BB60:BC60,'[2]ПОНТОННЫЙ Февр.'!BB60:BC60,'[3]ПОНТОННЫЙ Март'!BB60:BC60,'[4]ПОНТОННЫЙ  Апр.'!BB60:BC60,'[5]ПОНТОННЫЙ Май'!BB60:BC60,'[6]ПОНТОННЫЙ Июнь'!BB60:BC60,'[7]ПОНТОННЫЙ  Июль'!BB60:BC60,'[8]ПОНТОННЫЙ  Авг.'!BB60:BC60,'[9]ПОНТОННЫЙ  Сент.'!BB60:BC60,'[10]ПОНТОННЫЙ  Окт.'!BB60:BC60,'[11]ПОНТОННЫЙ  Нояб.'!BB60:BC60,'[12]ПОНТОННЫЙ  Дек.'!BB60:BC60)</f>
        <v>0</v>
      </c>
      <c r="BD61" s="47">
        <v>5</v>
      </c>
      <c r="BE61" s="53">
        <f>SUM('[1]ПОНТОННЫЙ Янв.'!BD60:BE60,'[2]ПОНТОННЫЙ Февр.'!BD60:BE60,'[3]ПОНТОННЫЙ Март'!BD60:BE60,'[4]ПОНТОННЫЙ  Апр.'!BD60:BE60,'[5]ПОНТОННЫЙ Май'!BD60:BE60,'[6]ПОНТОННЫЙ Июнь'!BD60:BE60,'[7]ПОНТОННЫЙ  Июль'!BD60:BE60,'[8]ПОНТОННЫЙ  Авг.'!BD60:BE60,'[9]ПОНТОННЫЙ  Сент.'!BD60:BE60,'[10]ПОНТОННЫЙ  Окт.'!BD60:BE60,'[11]ПОНТОННЫЙ  Нояб.'!BD60:BE60,'[12]ПОНТОННЫЙ  Дек.'!BD60:BE60)</f>
        <v>12.2</v>
      </c>
      <c r="BF61" s="47"/>
      <c r="BG61" s="53">
        <f>SUM('[1]ПОНТОННЫЙ Янв.'!BF60:BG60,'[2]ПОНТОННЫЙ Февр.'!BF60:BG60,'[3]ПОНТОННЫЙ Март'!BF60:BG60,'[4]ПОНТОННЫЙ  Апр.'!BF60:BG60,'[5]ПОНТОННЫЙ Май'!BF60:BG60,'[6]ПОНТОННЫЙ Июнь'!BF60:BG60,'[7]ПОНТОННЫЙ  Июль'!BF60:BG60,'[8]ПОНТОННЫЙ  Авг.'!BF60:BG60,'[9]ПОНТОННЫЙ  Сент.'!BF60:BG60,'[10]ПОНТОННЫЙ  Окт.'!BF60:BG60,'[11]ПОНТОННЫЙ  Нояб.'!BF60:BG60,'[12]ПОНТОННЫЙ  Дек.'!BF60:BG60)</f>
        <v>4</v>
      </c>
      <c r="BH61" s="47"/>
      <c r="BI61" s="53">
        <f>SUM('[1]ПОНТОННЫЙ Янв.'!BH60:BI60,'[2]ПОНТОННЫЙ Февр.'!BH60:BI60,'[3]ПОНТОННЫЙ Март'!BH60:BI60,'[4]ПОНТОННЫЙ  Апр.'!BH60:BI60,'[5]ПОНТОННЫЙ Май'!BH60:BI60,'[6]ПОНТОННЫЙ Июнь'!BH60:BI60,'[7]ПОНТОННЫЙ  Июль'!BH60:BI60,'[8]ПОНТОННЫЙ  Авг.'!BH60:BI60,'[9]ПОНТОННЫЙ  Сент.'!BH60:BI60,'[10]ПОНТОННЫЙ  Окт.'!BH60:BI60,'[11]ПОНТОННЫЙ  Нояб.'!BH60:BI60,'[12]ПОНТОННЫЙ  Дек.'!BH60:BI60)</f>
        <v>2.5</v>
      </c>
      <c r="BJ61" s="47"/>
      <c r="BK61" s="53">
        <f>SUM('[1]ПОНТОННЫЙ Янв.'!BJ60:BK60,'[2]ПОНТОННЫЙ Февр.'!BJ60:BK60,'[3]ПОНТОННЫЙ Март'!BJ60:BK60,'[4]ПОНТОННЫЙ  Апр.'!BJ60:BK60,'[5]ПОНТОННЫЙ Май'!BJ60:BK60,'[6]ПОНТОННЫЙ Июнь'!BJ60:BK60,'[7]ПОНТОННЫЙ  Июль'!BJ60:BK60,'[8]ПОНТОННЫЙ  Авг.'!BJ60:BK60,'[9]ПОНТОННЫЙ  Сент.'!BJ60:BK60,'[10]ПОНТОННЫЙ  Окт.'!BJ60:BK60,'[11]ПОНТОННЫЙ  Нояб.'!BJ60:BK60,'[12]ПОНТОННЫЙ  Дек.'!BJ60:BK60)</f>
        <v>3</v>
      </c>
      <c r="BL61" s="47"/>
      <c r="BM61" s="53">
        <f>SUM('[1]ПОНТОННЫЙ Янв.'!BL60:BM60,'[2]ПОНТОННЫЙ Февр.'!BL60:BM60,'[3]ПОНТОННЫЙ Март'!BL60:BM60,'[4]ПОНТОННЫЙ  Апр.'!BL60:BM60,'[5]ПОНТОННЫЙ Май'!BL60:BM60,'[6]ПОНТОННЫЙ Июнь'!BL60:BM60,'[7]ПОНТОННЫЙ  Июль'!BL60:BM60,'[8]ПОНТОННЫЙ  Авг.'!BL60:BM60,'[9]ПОНТОННЫЙ  Сент.'!BL60:BM60,'[10]ПОНТОННЫЙ  Окт.'!BL60:BM60,'[11]ПОНТОННЫЙ  Нояб.'!BL60:BM60,'[12]ПОНТОННЫЙ  Дек.'!BL60:BM60)</f>
        <v>1</v>
      </c>
      <c r="BN61" s="47"/>
      <c r="BO61" s="53">
        <f>SUM('[1]ПОНТОННЫЙ Янв.'!BN60:BO60,'[2]ПОНТОННЫЙ Февр.'!BN60:BO60,'[3]ПОНТОННЫЙ Март'!BN60:BO60,'[4]ПОНТОННЫЙ  Апр.'!BN60:BO60,'[5]ПОНТОННЫЙ Май'!BN60:BO60,'[6]ПОНТОННЫЙ Июнь'!BN60:BO60,'[7]ПОНТОННЫЙ  Июль'!BN60:BO60,'[8]ПОНТОННЫЙ  Авг.'!BN60:BO60,'[9]ПОНТОННЫЙ  Сент.'!BN60:BO60,'[10]ПОНТОННЫЙ  Окт.'!BN60:BO60,'[11]ПОНТОННЫЙ  Нояб.'!BN60:BO60,'[12]ПОНТОННЫЙ  Дек.'!BN60:BO60)</f>
        <v>0</v>
      </c>
      <c r="BP61" s="47"/>
      <c r="BQ61" s="53">
        <f>SUM('[1]ПОНТОННЫЙ Янв.'!BP60:BQ60,'[2]ПОНТОННЫЙ Февр.'!BP60:BQ60,'[3]ПОНТОННЫЙ Март'!BP60:BQ60,'[4]ПОНТОННЫЙ  Апр.'!BP60:BQ60,'[5]ПОНТОННЫЙ Май'!BP60:BQ60,'[6]ПОНТОННЫЙ Июнь'!BP60:BQ60,'[7]ПОНТОННЫЙ  Июль'!BP60:BQ60,'[8]ПОНТОННЫЙ  Авг.'!BP60:BQ60,'[9]ПОНТОННЫЙ  Сент.'!BP60:BQ60,'[10]ПОНТОННЫЙ  Окт.'!BP60:BQ60,'[11]ПОНТОННЫЙ  Нояб.'!BP60:BQ60,'[12]ПОНТОННЫЙ  Дек.'!BP60:BQ60)</f>
        <v>8</v>
      </c>
      <c r="BR61" s="47"/>
      <c r="BS61" s="53">
        <f>SUM('[1]ПОНТОННЫЙ Янв.'!BR60:BS60,'[2]ПОНТОННЫЙ Февр.'!BR60:BS60,'[3]ПОНТОННЫЙ Март'!BR60:BS60,'[4]ПОНТОННЫЙ  Апр.'!BR60:BS60,'[5]ПОНТОННЫЙ Май'!BR60:BS60,'[6]ПОНТОННЫЙ Июнь'!BR60:BS60,'[7]ПОНТОННЫЙ  Июль'!BR60:BS60,'[8]ПОНТОННЫЙ  Авг.'!BR60:BS60,'[9]ПОНТОННЫЙ  Сент.'!BR60:BS60,'[10]ПОНТОННЫЙ  Окт.'!BR60:BS60,'[11]ПОНТОННЫЙ  Нояб.'!BR60:BS60,'[12]ПОНТОННЫЙ  Дек.'!BR60:BS60)</f>
        <v>1</v>
      </c>
      <c r="BT61" s="47"/>
      <c r="BU61" s="53">
        <f>SUM('[1]ПОНТОННЫЙ Янв.'!BT60:BU60,'[2]ПОНТОННЫЙ Февр.'!BT60:BU60,'[3]ПОНТОННЫЙ Март'!BT60:BU60,'[4]ПОНТОННЫЙ  Апр.'!BT60:BU60,'[5]ПОНТОННЫЙ Май'!BT60:BU60,'[6]ПОНТОННЫЙ Июнь'!BT60:BU60,'[7]ПОНТОННЫЙ  Июль'!BT60:BU60,'[8]ПОНТОННЫЙ  Авг.'!BT60:BU60,'[9]ПОНТОННЫЙ  Сент.'!BT60:BU60,'[10]ПОНТОННЫЙ  Окт.'!BT60:BU60,'[11]ПОНТОННЫЙ  Нояб.'!BT60:BU60,'[12]ПОНТОННЫЙ  Дек.'!BT60:BU60)</f>
        <v>0</v>
      </c>
      <c r="BV61" s="47"/>
      <c r="BW61" s="53">
        <f>SUM('[1]ПОНТОННЫЙ Янв.'!BV60:BW60,'[2]ПОНТОННЫЙ Февр.'!BV60:BW60,'[3]ПОНТОННЫЙ Март'!BV60:BW60,'[4]ПОНТОННЫЙ  Апр.'!BV60:BW60,'[5]ПОНТОННЫЙ Май'!BV60:BW60,'[6]ПОНТОННЫЙ Июнь'!BV60:BW60,'[7]ПОНТОННЫЙ  Июль'!BV60:BW60,'[8]ПОНТОННЫЙ  Авг.'!BV60:BW60,'[9]ПОНТОННЫЙ  Сент.'!BV60:BW60,'[10]ПОНТОННЫЙ  Окт.'!BV60:BW60,'[11]ПОНТОННЫЙ  Нояб.'!BV60:BW60,'[12]ПОНТОННЫЙ  Дек.'!BV60:BW60)</f>
        <v>15</v>
      </c>
      <c r="BX61" s="47"/>
      <c r="BY61" s="53">
        <f>SUM('[1]ПОНТОННЫЙ Янв.'!BX60:BY60,'[2]ПОНТОННЫЙ Февр.'!BX60:BY60,'[3]ПОНТОННЫЙ Март'!BX60:BY60,'[4]ПОНТОННЫЙ  Апр.'!BX60:BY60,'[5]ПОНТОННЫЙ Май'!BX60:BY60,'[6]ПОНТОННЫЙ Июнь'!BX60:BY60,'[7]ПОНТОННЫЙ  Июль'!BX60:BY60,'[8]ПОНТОННЫЙ  Авг.'!BX60:BY60,'[9]ПОНТОННЫЙ  Сент.'!BX60:BY60,'[10]ПОНТОННЫЙ  Окт.'!BX60:BY60,'[11]ПОНТОННЫЙ  Нояб.'!BX60:BY60,'[12]ПОНТОННЫЙ  Дек.'!BX60:BY60)</f>
        <v>14.5</v>
      </c>
      <c r="BZ61" s="47">
        <v>60</v>
      </c>
      <c r="CA61" s="53">
        <f>SUM('[1]ПОНТОННЫЙ Янв.'!BZ60:CA60,'[2]ПОНТОННЫЙ Февр.'!BZ60:CA60,'[3]ПОНТОННЫЙ Март'!BZ60:CA60,'[4]ПОНТОННЫЙ  Апр.'!BZ60:CA60,'[5]ПОНТОННЫЙ Май'!BZ60:CA60,'[6]ПОНТОННЫЙ Июнь'!BZ60:CA60,'[7]ПОНТОННЫЙ  Июль'!BZ60:CA60,'[8]ПОНТОННЫЙ  Авг.'!BZ60:CA60,'[9]ПОНТОННЫЙ  Сент.'!BZ60:CA60,'[10]ПОНТОННЫЙ  Окт.'!BZ60:CA60,'[11]ПОНТОННЫЙ  Нояб.'!BZ60:CA60,'[12]ПОНТОННЫЙ  Дек.'!BZ60:CA60)</f>
        <v>161</v>
      </c>
      <c r="CB61" s="47">
        <v>8</v>
      </c>
      <c r="CC61" s="53">
        <f>SUM('[1]ПОНТОННЫЙ Янв.'!CB60:CC60,'[2]ПОНТОННЫЙ Февр.'!CB60:CC60,'[3]ПОНТОННЫЙ Март'!CB60:CC60,'[4]ПОНТОННЫЙ  Апр.'!CB60:CC60,'[5]ПОНТОННЫЙ Май'!CB60:CC60,'[6]ПОНТОННЫЙ Июнь'!CB60:CC60,'[7]ПОНТОННЫЙ  Июль'!CB60:CC60,'[8]ПОНТОННЫЙ  Авг.'!CB60:CC60,'[9]ПОНТОННЫЙ  Сент.'!CB60:CC60,'[10]ПОНТОННЫЙ  Окт.'!CB60:CC60,'[11]ПОНТОННЫЙ  Нояб.'!CB60:CC60,'[12]ПОНТОННЫЙ  Дек.'!CB60:CC60)</f>
        <v>5</v>
      </c>
      <c r="CD61" s="47"/>
      <c r="CE61" s="53">
        <f>SUM('[1]ПОНТОННЫЙ Янв.'!CD60:CE60,'[2]ПОНТОННЫЙ Февр.'!CD60:CE60,'[3]ПОНТОННЫЙ Март'!CD60:CE60,'[4]ПОНТОННЫЙ  Апр.'!CD60:CE60,'[5]ПОНТОННЫЙ Май'!CD60:CE60,'[6]ПОНТОННЫЙ Июнь'!CD60:CE60,'[7]ПОНТОННЫЙ  Июль'!CD60:CE60,'[8]ПОНТОННЫЙ  Авг.'!CD60:CE60,'[9]ПОНТОННЫЙ  Сент.'!CD60:CE60,'[10]ПОНТОННЫЙ  Окт.'!CD60:CE60,'[11]ПОНТОННЫЙ  Нояб.'!CD60:CE60,'[12]ПОНТОННЫЙ  Дек.'!CD60:CE60)</f>
        <v>2</v>
      </c>
      <c r="CF61" s="47"/>
      <c r="CG61" s="53">
        <f>SUM('[1]ПОНТОННЫЙ Янв.'!CF60:CG60,'[2]ПОНТОННЫЙ Февр.'!CF60:CG60,'[3]ПОНТОННЫЙ Март'!CF60:CG60,'[4]ПОНТОННЫЙ  Апр.'!CF60:CG60,'[5]ПОНТОННЫЙ Май'!CF60:CG60,'[6]ПОНТОННЫЙ Июнь'!CF60:CG60,'[7]ПОНТОННЫЙ  Июль'!CF60:CG60,'[8]ПОНТОННЫЙ  Авг.'!CF60:CG60,'[9]ПОНТОННЫЙ  Сент.'!CF60:CG60,'[10]ПОНТОННЫЙ  Окт.'!CF60:CG60,'[11]ПОНТОННЫЙ  Нояб.'!CF60:CG60,'[12]ПОНТОННЫЙ  Дек.'!CF60:CG60)</f>
        <v>5</v>
      </c>
      <c r="CH61" s="47"/>
      <c r="CI61" s="53">
        <f>SUM('[1]ПОНТОННЫЙ Янв.'!CH60:CI60,'[2]ПОНТОННЫЙ Февр.'!CH60:CI60,'[3]ПОНТОННЫЙ Март'!CH60:CI60,'[4]ПОНТОННЫЙ  Апр.'!CH60:CI60,'[5]ПОНТОННЫЙ Май'!CH60:CI60,'[6]ПОНТОННЫЙ Июнь'!CH60:CI60,'[7]ПОНТОННЫЙ  Июль'!CH60:CI60,'[8]ПОНТОННЫЙ  Авг.'!CH60:CI60,'[9]ПОНТОННЫЙ  Сент.'!CH60:CI60,'[10]ПОНТОННЫЙ  Окт.'!CH60:CI60,'[11]ПОНТОННЫЙ  Нояб.'!CH60:CI60,'[12]ПОНТОННЫЙ  Дек.'!CH60:CI60)</f>
        <v>2</v>
      </c>
      <c r="CJ61" s="47"/>
      <c r="CK61" s="53">
        <f>SUM('[1]ПОНТОННЫЙ Янв.'!CJ60:CK60,'[2]ПОНТОННЫЙ Февр.'!CJ60:CK60,'[3]ПОНТОННЫЙ Март'!CJ60:CK60,'[4]ПОНТОННЫЙ  Апр.'!CJ60:CK60,'[5]ПОНТОННЫЙ Май'!CJ60:CK60,'[6]ПОНТОННЫЙ Июнь'!CJ60:CK60,'[7]ПОНТОННЫЙ  Июль'!CJ60:CK60,'[8]ПОНТОННЫЙ  Авг.'!CJ60:CK60,'[9]ПОНТОННЫЙ  Сент.'!CJ60:CK60,'[10]ПОНТОННЫЙ  Окт.'!CJ60:CK60,'[11]ПОНТОННЫЙ  Нояб.'!CJ60:CK60,'[12]ПОНТОННЫЙ  Дек.'!CJ60:CK60)</f>
        <v>19</v>
      </c>
      <c r="CL61" s="47"/>
      <c r="CM61" s="53">
        <f>SUM('[1]ПОНТОННЫЙ Янв.'!CL60:CM60,'[2]ПОНТОННЫЙ Февр.'!CL60:CM60,'[3]ПОНТОННЫЙ Март'!CL60:CM60,'[4]ПОНТОННЫЙ  Апр.'!CL60:CM60,'[5]ПОНТОННЫЙ Май'!CL60:CM60,'[6]ПОНТОННЫЙ Июнь'!CL60:CM60,'[7]ПОНТОННЫЙ  Июль'!CL60:CM60,'[8]ПОНТОННЫЙ  Авг.'!CL60:CM60,'[9]ПОНТОННЫЙ  Сент.'!CL60:CM60,'[10]ПОНТОННЫЙ  Окт.'!CL60:CM60,'[11]ПОНТОННЫЙ  Нояб.'!CL60:CM60,'[12]ПОНТОННЫЙ  Дек.'!CL60:CM60)</f>
        <v>11</v>
      </c>
      <c r="CN61" s="47"/>
      <c r="CO61" s="53">
        <f>SUM('[1]ПОНТОННЫЙ Янв.'!CN60:CO60,'[2]ПОНТОННЫЙ Февр.'!CN60:CO60,'[3]ПОНТОННЫЙ Март'!CN60:CO60,'[4]ПОНТОННЫЙ  Апр.'!CN60:CO60,'[5]ПОНТОННЫЙ Май'!CN60:CO60,'[6]ПОНТОННЫЙ Июнь'!CN60:CO60,'[7]ПОНТОННЫЙ  Июль'!CN60:CO60,'[8]ПОНТОННЫЙ  Авг.'!CN60:CO60,'[9]ПОНТОННЫЙ  Сент.'!CN60:CO60,'[10]ПОНТОННЫЙ  Окт.'!CN60:CO60,'[11]ПОНТОННЫЙ  Нояб.'!CN60:CO60,'[12]ПОНТОННЫЙ  Дек.'!CN60:CO60)</f>
        <v>0</v>
      </c>
      <c r="CQ61" s="93"/>
    </row>
    <row r="62" spans="1:95" ht="15.95" customHeight="1" x14ac:dyDescent="0.25">
      <c r="A62" s="216"/>
      <c r="B62" s="230"/>
      <c r="C62" s="22" t="s">
        <v>5</v>
      </c>
      <c r="D62" s="47"/>
      <c r="E62" s="53">
        <f>SUM('[1]ПОНТОННЫЙ Янв.'!D61:E61,'[2]ПОНТОННЫЙ Февр.'!D61:E61,'[3]ПОНТОННЫЙ Март'!D61:E61,'[4]ПОНТОННЫЙ  Апр.'!D61:E61,'[5]ПОНТОННЫЙ Май'!D61:E61,'[6]ПОНТОННЫЙ Июнь'!D61:E61,'[7]ПОНТОННЫЙ  Июль'!D61:E61,'[8]ПОНТОННЫЙ  Авг.'!D61:E61,'[9]ПОНТОННЫЙ  Сент.'!D61:E61,'[10]ПОНТОННЫЙ  Окт.'!D61:E61,'[11]ПОНТОННЫЙ  Нояб.'!D61:E61,'[12]ПОНТОННЫЙ  Дек.'!D61:E61)</f>
        <v>12.055</v>
      </c>
      <c r="F62" s="47"/>
      <c r="G62" s="53">
        <f>SUM('[1]ПОНТОННЫЙ Янв.'!F61:G61,'[2]ПОНТОННЫЙ Февр.'!F61:G61,'[3]ПОНТОННЫЙ Март'!F61:G61,'[4]ПОНТОННЫЙ  Апр.'!F61:G61,'[5]ПОНТОННЫЙ Май'!F61:G61,'[6]ПОНТОННЫЙ Июнь'!F61:G61,'[7]ПОНТОННЫЙ  Июль'!F61:G61,'[8]ПОНТОННЫЙ  Авг.'!F61:G61,'[9]ПОНТОННЫЙ  Сент.'!F61:G61,'[10]ПОНТОННЫЙ  Окт.'!F61:G61,'[11]ПОНТОННЫЙ  Нояб.'!F61:G61,'[12]ПОНТОННЫЙ  Дек.'!F61:G61)</f>
        <v>30.018000000000001</v>
      </c>
      <c r="H62" s="47"/>
      <c r="I62" s="53">
        <f>SUM('[1]ПОНТОННЫЙ Янв.'!H61:I61,'[2]ПОНТОННЫЙ Февр.'!H61:I61,'[3]ПОНТОННЫЙ Март'!H61:I61,'[4]ПОНТОННЫЙ  Апр.'!H61:I61,'[5]ПОНТОННЫЙ Май'!H61:I61,'[6]ПОНТОННЫЙ Июнь'!H61:I61,'[7]ПОНТОННЫЙ  Июль'!H61:I61,'[8]ПОНТОННЫЙ  Авг.'!H61:I61,'[9]ПОНТОННЫЙ  Сент.'!H61:I61,'[10]ПОНТОННЫЙ  Окт.'!H61:I61,'[11]ПОНТОННЫЙ  Нояб.'!H61:I61,'[12]ПОНТОННЫЙ  Дек.'!H61:I61)</f>
        <v>22.614000000000001</v>
      </c>
      <c r="J62" s="47"/>
      <c r="K62" s="53">
        <f>SUM('[1]ПОНТОННЫЙ Янв.'!J61:K61,'[2]ПОНТОННЫЙ Февр.'!J61:K61,'[3]ПОНТОННЫЙ Март'!J61:K61,'[4]ПОНТОННЫЙ  Апр.'!J61:K61,'[5]ПОНТОННЫЙ Май'!J61:K61,'[6]ПОНТОННЫЙ Июнь'!J61:K61,'[7]ПОНТОННЫЙ  Июль'!J61:K61,'[8]ПОНТОННЫЙ  Авг.'!J61:K61,'[9]ПОНТОННЫЙ  Сент.'!J61:K61,'[10]ПОНТОННЫЙ  Окт.'!J61:K61,'[11]ПОНТОННЫЙ  Нояб.'!J61:K61,'[12]ПОНТОННЫЙ  Дек.'!J61:K61)</f>
        <v>0.497</v>
      </c>
      <c r="L62" s="47"/>
      <c r="M62" s="53">
        <f>SUM('[1]ПОНТОННЫЙ Янв.'!L61:M61,'[2]ПОНТОННЫЙ Февр.'!L61:M61,'[3]ПОНТОННЫЙ Март'!L61:M61,'[4]ПОНТОННЫЙ  Апр.'!L61:M61,'[5]ПОНТОННЫЙ Май'!L61:M61,'[6]ПОНТОННЫЙ Июнь'!L61:M61,'[7]ПОНТОННЫЙ  Июль'!L61:M61,'[8]ПОНТОННЫЙ  Авг.'!L61:M61,'[9]ПОНТОННЫЙ  Сент.'!L61:M61,'[10]ПОНТОННЫЙ  Окт.'!L61:M61,'[11]ПОНТОННЫЙ  Нояб.'!L61:M61,'[12]ПОНТОННЫЙ  Дек.'!L61:M61)</f>
        <v>1.1499999999999999</v>
      </c>
      <c r="N62" s="47"/>
      <c r="O62" s="53">
        <f>SUM('[1]ПОНТОННЫЙ Янв.'!N61:O61,'[2]ПОНТОННЫЙ Февр.'!N61:O61,'[3]ПОНТОННЫЙ Март'!N61:O61,'[4]ПОНТОННЫЙ  Апр.'!N61:O61,'[5]ПОНТОННЫЙ Май'!N61:O61,'[6]ПОНТОННЫЙ Июнь'!N61:O61,'[7]ПОНТОННЫЙ  Июль'!N61:O61,'[8]ПОНТОННЫЙ  Авг.'!N61:O61,'[9]ПОНТОННЫЙ  Сент.'!N61:O61,'[10]ПОНТОННЫЙ  Окт.'!N61:O61,'[11]ПОНТОННЫЙ  Нояб.'!N61:O61,'[12]ПОНТОННЫЙ  Дек.'!N61:O61)</f>
        <v>0</v>
      </c>
      <c r="P62" s="47"/>
      <c r="Q62" s="53">
        <f>SUM('[1]ПОНТОННЫЙ Янв.'!P61:Q61,'[2]ПОНТОННЫЙ Февр.'!P61:Q61,'[3]ПОНТОННЫЙ Март'!P61:Q61,'[4]ПОНТОННЫЙ  Апр.'!P61:Q61,'[5]ПОНТОННЫЙ Май'!P61:Q61,'[6]ПОНТОННЫЙ Июнь'!P61:Q61,'[7]ПОНТОННЫЙ  Июль'!P61:Q61,'[8]ПОНТОННЫЙ  Авг.'!P61:Q61,'[9]ПОНТОННЫЙ  Сент.'!P61:Q61,'[10]ПОНТОННЫЙ  Окт.'!P61:Q61,'[11]ПОНТОННЫЙ  Нояб.'!P61:Q61,'[12]ПОНТОННЫЙ  Дек.'!P61:Q61)</f>
        <v>0.497</v>
      </c>
      <c r="R62" s="47"/>
      <c r="S62" s="53">
        <f>SUM('[1]ПОНТОННЫЙ Янв.'!R61:S61,'[2]ПОНТОННЫЙ Февр.'!R61:S61,'[3]ПОНТОННЫЙ Март'!R61:S61,'[4]ПОНТОННЫЙ  Апр.'!R61:S61,'[5]ПОНТОННЫЙ Май'!R61:S61,'[6]ПОНТОННЫЙ Июнь'!R61:S61,'[7]ПОНТОННЫЙ  Июль'!R61:S61,'[8]ПОНТОННЫЙ  Авг.'!R61:S61,'[9]ПОНТОННЫЙ  Сент.'!R61:S61,'[10]ПОНТОННЫЙ  Окт.'!R61:S61,'[11]ПОНТОННЫЙ  Нояб.'!R61:S61,'[12]ПОНТОННЫЙ  Дек.'!R61:S61)</f>
        <v>19.928000000000001</v>
      </c>
      <c r="T62" s="47"/>
      <c r="U62" s="53">
        <f>SUM('[1]ПОНТОННЫЙ Янв.'!T61:U61,'[2]ПОНТОННЫЙ Февр.'!T61:U61,'[3]ПОНТОННЫЙ Март'!T61:U61,'[4]ПОНТОННЫЙ  Апр.'!T61:U61,'[5]ПОНТОННЫЙ Май'!T61:U61,'[6]ПОНТОННЫЙ Июнь'!T61:U61,'[7]ПОНТОННЫЙ  Июль'!T61:U61,'[8]ПОНТОННЫЙ  Авг.'!T61:U61,'[9]ПОНТОННЫЙ  Сент.'!T61:U61,'[10]ПОНТОННЫЙ  Окт.'!T61:U61,'[11]ПОНТОННЫЙ  Нояб.'!T61:U61,'[12]ПОНТОННЫЙ  Дек.'!T61:U61)</f>
        <v>60.602000000000004</v>
      </c>
      <c r="V62" s="55">
        <f>225+6</f>
        <v>231</v>
      </c>
      <c r="W62" s="53">
        <f>SUM('[1]ПОНТОННЫЙ Янв.'!V61:W61,'[2]ПОНТОННЫЙ Февр.'!V61:W61,'[3]ПОНТОННЫЙ Март'!V61:W61,'[4]ПОНТОННЫЙ  Апр.'!V61:W61,'[5]ПОНТОННЫЙ Май'!V61:W61,'[6]ПОНТОННЫЙ Июнь'!V61:W61,'[7]ПОНТОННЫЙ  Июль'!V61:W61,'[8]ПОНТОННЫЙ  Авг.'!V61:W61,'[9]ПОНТОННЫЙ  Сент.'!V61:W61,'[10]ПОНТОННЫЙ  Окт.'!V61:W61,'[11]ПОНТОННЫЙ  Нояб.'!V61:W61,'[12]ПОНТОННЫЙ  Дек.'!V61:W61)</f>
        <v>125.34</v>
      </c>
      <c r="X62" s="47"/>
      <c r="Y62" s="53">
        <f>SUM('[1]ПОНТОННЫЙ Янв.'!X61:Y61,'[2]ПОНТОННЫЙ Февр.'!X61:Y61,'[3]ПОНТОННЫЙ Март'!X61:Y61,'[4]ПОНТОННЫЙ  Апр.'!X61:Y61,'[5]ПОНТОННЫЙ Май'!X61:Y61,'[6]ПОНТОННЫЙ Июнь'!X61:Y61,'[7]ПОНТОННЫЙ  Июль'!X61:Y61,'[8]ПОНТОННЫЙ  Авг.'!X61:Y61,'[9]ПОНТОННЫЙ  Сент.'!X61:Y61,'[10]ПОНТОННЫЙ  Окт.'!X61:Y61,'[11]ПОНТОННЫЙ  Нояб.'!X61:Y61,'[12]ПОНТОННЫЙ  Дек.'!X61:Y61)</f>
        <v>1.9319999999999999</v>
      </c>
      <c r="Z62" s="47"/>
      <c r="AA62" s="53">
        <f>SUM('[1]ПОНТОННЫЙ Янв.'!Z61:AA61,'[2]ПОНТОННЫЙ Февр.'!Z61:AA61,'[3]ПОНТОННЫЙ Март'!Z61:AA61,'[4]ПОНТОННЫЙ  Апр.'!Z61:AA61,'[5]ПОНТОННЫЙ Май'!Z61:AA61,'[6]ПОНТОННЫЙ Июнь'!Z61:AA61,'[7]ПОНТОННЫЙ  Июль'!Z61:AA61,'[8]ПОНТОННЫЙ  Авг.'!Z61:AA61,'[9]ПОНТОННЫЙ  Сент.'!Z61:AA61,'[10]ПОНТОННЫЙ  Окт.'!Z61:AA61,'[11]ПОНТОННЫЙ  Нояб.'!Z61:AA61,'[12]ПОНТОННЫЙ  Дек.'!Z61:AA61)</f>
        <v>0.96899999999999997</v>
      </c>
      <c r="AB62" s="47"/>
      <c r="AC62" s="53">
        <f>SUM('[1]ПОНТОННЫЙ Янв.'!AB61:AC61,'[2]ПОНТОННЫЙ Февр.'!AB61:AC61,'[3]ПОНТОННЫЙ Март'!AB61:AC61,'[4]ПОНТОННЫЙ  Апр.'!AB61:AC61,'[5]ПОНТОННЫЙ Май'!AB61:AC61,'[6]ПОНТОННЫЙ Июнь'!AB61:AC61,'[7]ПОНТОННЫЙ  Июль'!AB61:AC61,'[8]ПОНТОННЫЙ  Авг.'!AB61:AC61,'[9]ПОНТОННЫЙ  Сент.'!AB61:AC61,'[10]ПОНТОННЫЙ  Окт.'!AB61:AC61,'[11]ПОНТОННЫЙ  Нояб.'!AB61:AC61,'[12]ПОНТОННЫЙ  Дек.'!AB61:AC61)</f>
        <v>8.202</v>
      </c>
      <c r="AD62" s="47"/>
      <c r="AE62" s="53">
        <f>SUM('[1]ПОНТОННЫЙ Янв.'!AD61:AE61,'[2]ПОНТОННЫЙ Февр.'!AD61:AE61,'[3]ПОНТОННЫЙ Март'!AD61:AE61,'[4]ПОНТОННЫЙ  Апр.'!AD61:AE61,'[5]ПОНТОННЫЙ Май'!AD61:AE61,'[6]ПОНТОННЫЙ Июнь'!AD61:AE61,'[7]ПОНТОННЫЙ  Июль'!AD61:AE61,'[8]ПОНТОННЫЙ  Авг.'!AD61:AE61,'[9]ПОНТОННЫЙ  Сент.'!AD61:AE61,'[10]ПОНТОННЫЙ  Окт.'!AD61:AE61,'[11]ПОНТОННЫЙ  Нояб.'!AD61:AE61,'[12]ПОНТОННЫЙ  Дек.'!AD61:AE61)</f>
        <v>0</v>
      </c>
      <c r="AF62" s="47"/>
      <c r="AG62" s="53">
        <f>SUM('[1]ПОНТОННЫЙ Янв.'!AF61:AG61,'[2]ПОНТОННЫЙ Февр.'!AF61:AG61,'[3]ПОНТОННЫЙ Март'!AF61:AG61,'[4]ПОНТОННЫЙ  Апр.'!AF61:AG61,'[5]ПОНТОННЫЙ Май'!AF61:AG61,'[6]ПОНТОННЫЙ Июнь'!AF61:AG61,'[7]ПОНТОННЫЙ  Июль'!AF61:AG61,'[8]ПОНТОННЫЙ  Авг.'!AF61:AG61,'[9]ПОНТОННЫЙ  Сент.'!AF61:AG61,'[10]ПОНТОННЫЙ  Окт.'!AF61:AG61,'[11]ПОНТОННЫЙ  Нояб.'!AF61:AG61,'[12]ПОНТОННЫЙ  Дек.'!AF61:AG61)</f>
        <v>0</v>
      </c>
      <c r="AH62" s="47"/>
      <c r="AI62" s="53">
        <f>SUM('[1]ПОНТОННЫЙ Янв.'!AH61:AI61,'[2]ПОНТОННЫЙ Февр.'!AH61:AI61,'[3]ПОНТОННЫЙ Март'!AH61:AI61,'[4]ПОНТОННЫЙ  Апр.'!AH61:AI61,'[5]ПОНТОННЫЙ Май'!AH61:AI61,'[6]ПОНТОННЫЙ Июнь'!AH61:AI61,'[7]ПОНТОННЫЙ  Июль'!AH61:AI61,'[8]ПОНТОННЫЙ  Авг.'!AH61:AI61,'[9]ПОНТОННЫЙ  Сент.'!AH61:AI61,'[10]ПОНТОННЫЙ  Окт.'!AH61:AI61,'[11]ПОНТОННЫЙ  Нояб.'!AH61:AI61,'[12]ПОНТОННЫЙ  Дек.'!AH61:AI61)</f>
        <v>0</v>
      </c>
      <c r="AJ62" s="47"/>
      <c r="AK62" s="53">
        <f>SUM('[1]ПОНТОННЫЙ Янв.'!AJ61:AK61,'[2]ПОНТОННЫЙ Февр.'!AJ61:AK61,'[3]ПОНТОННЫЙ Март'!AJ61:AK61,'[4]ПОНТОННЫЙ  Апр.'!AJ61:AK61,'[5]ПОНТОННЫЙ Май'!AJ61:AK61,'[6]ПОНТОННЫЙ Июнь'!AJ61:AK61,'[7]ПОНТОННЫЙ  Июль'!AJ61:AK61,'[8]ПОНТОННЫЙ  Авг.'!AJ61:AK61,'[9]ПОНТОННЫЙ  Сент.'!AJ61:AK61,'[10]ПОНТОННЫЙ  Окт.'!AJ61:AK61,'[11]ПОНТОННЫЙ  Нояб.'!AJ61:AK61,'[12]ПОНТОННЫЙ  Дек.'!AJ61:AK61)</f>
        <v>4.5640000000000001</v>
      </c>
      <c r="AL62" s="47"/>
      <c r="AM62" s="53">
        <f>SUM('[1]ПОНТОННЫЙ Янв.'!AL61:AM61,'[2]ПОНТОННЫЙ Февр.'!AL61:AM61,'[3]ПОНТОННЫЙ Март'!AL61:AM61,'[4]ПОНТОННЫЙ  Апр.'!AL61:AM61,'[5]ПОНТОННЫЙ Май'!AL61:AM61,'[6]ПОНТОННЫЙ Июнь'!AL61:AM61,'[7]ПОНТОННЫЙ  Июль'!AL61:AM61,'[8]ПОНТОННЫЙ  Авг.'!AL61:AM61,'[9]ПОНТОННЫЙ  Сент.'!AL61:AM61,'[10]ПОНТОННЫЙ  Окт.'!AL61:AM61,'[11]ПОНТОННЫЙ  Нояб.'!AL61:AM61,'[12]ПОНТОННЫЙ  Дек.'!AL61:AM61)</f>
        <v>0</v>
      </c>
      <c r="AN62" s="67">
        <v>20</v>
      </c>
      <c r="AO62" s="53">
        <f>SUM('[1]ПОНТОННЫЙ Янв.'!AN61:AO61,'[2]ПОНТОННЫЙ Февр.'!AN61:AO61,'[3]ПОНТОННЫЙ Март'!AN61:AO61,'[4]ПОНТОННЫЙ  Апр.'!AN61:AO61,'[5]ПОНТОННЫЙ Май'!AN61:AO61,'[6]ПОНТОННЫЙ Июнь'!AN61:AO61,'[7]ПОНТОННЫЙ  Июль'!AN61:AO61,'[8]ПОНТОННЫЙ  Авг.'!AN61:AO61,'[9]ПОНТОННЫЙ  Сент.'!AN61:AO61,'[10]ПОНТОННЫЙ  Окт.'!AN61:AO61,'[11]ПОНТОННЫЙ  Нояб.'!AN61:AO61,'[12]ПОНТОННЫЙ  Дек.'!AN61:AO61)</f>
        <v>70.795999999999992</v>
      </c>
      <c r="AP62" s="47"/>
      <c r="AQ62" s="53">
        <f>SUM('[1]ПОНТОННЫЙ Янв.'!AP61:AQ61,'[2]ПОНТОННЫЙ Февр.'!AP61:AQ61,'[3]ПОНТОННЫЙ Март'!AP61:AQ61,'[4]ПОНТОННЫЙ  Апр.'!AP61:AQ61,'[5]ПОНТОННЫЙ Май'!AP61:AQ61,'[6]ПОНТОННЫЙ Июнь'!AP61:AQ61,'[7]ПОНТОННЫЙ  Июль'!AP61:AQ61,'[8]ПОНТОННЫЙ  Авг.'!AP61:AQ61,'[9]ПОНТОННЫЙ  Сент.'!AP61:AQ61,'[10]ПОНТОННЫЙ  Окт.'!AP61:AQ61,'[11]ПОНТОННЫЙ  Нояб.'!AP61:AQ61,'[12]ПОНТОННЫЙ  Дек.'!AP61:AQ61)</f>
        <v>14.366</v>
      </c>
      <c r="AR62" s="47"/>
      <c r="AS62" s="53">
        <f>SUM('[1]ПОНТОННЫЙ Янв.'!AR61:AS61,'[2]ПОНТОННЫЙ Февр.'!AR61:AS61,'[3]ПОНТОННЫЙ Март'!AR61:AS61,'[4]ПОНТОННЫЙ  Апр.'!AR61:AS61,'[5]ПОНТОННЫЙ Май'!AR61:AS61,'[6]ПОНТОННЫЙ Июнь'!AR61:AS61,'[7]ПОНТОННЫЙ  Июль'!AR61:AS61,'[8]ПОНТОННЫЙ  Авг.'!AR61:AS61,'[9]ПОНТОННЫЙ  Сент.'!AR61:AS61,'[10]ПОНТОННЫЙ  Окт.'!AR61:AS61,'[11]ПОНТОННЫЙ  Нояб.'!AR61:AS61,'[12]ПОНТОННЫЙ  Дек.'!AR61:AS61)</f>
        <v>7.9120000000000008</v>
      </c>
      <c r="AT62" s="55">
        <v>7.5</v>
      </c>
      <c r="AU62" s="53">
        <f>SUM('[1]ПОНТОННЫЙ Янв.'!AT61:AU61,'[2]ПОНТОННЫЙ Февр.'!AT61:AU61,'[3]ПОНТОННЫЙ Март'!AT61:AU61,'[4]ПОНТОННЫЙ  Апр.'!AT61:AU61,'[5]ПОНТОННЫЙ Май'!AT61:AU61,'[6]ПОНТОННЫЙ Июнь'!AT61:AU61,'[7]ПОНТОННЫЙ  Июль'!AT61:AU61,'[8]ПОНТОННЫЙ  Авг.'!AT61:AU61,'[9]ПОНТОННЫЙ  Сент.'!AT61:AU61,'[10]ПОНТОННЫЙ  Окт.'!AT61:AU61,'[11]ПОНТОННЫЙ  Нояб.'!AT61:AU61,'[12]ПОНТОННЫЙ  Дек.'!AT61:AU61)</f>
        <v>18.609000000000002</v>
      </c>
      <c r="AV62" s="47"/>
      <c r="AW62" s="53">
        <f>SUM('[1]ПОНТОННЫЙ Янв.'!AV61:AW61,'[2]ПОНТОННЫЙ Февр.'!AV61:AW61,'[3]ПОНТОННЫЙ Март'!AV61:AW61,'[4]ПОНТОННЫЙ  Апр.'!AV61:AW61,'[5]ПОНТОННЫЙ Май'!AV61:AW61,'[6]ПОНТОННЫЙ Июнь'!AV61:AW61,'[7]ПОНТОННЫЙ  Июль'!AV61:AW61,'[8]ПОНТОННЫЙ  Авг.'!AV61:AW61,'[9]ПОНТОННЫЙ  Сент.'!AV61:AW61,'[10]ПОНТОННЫЙ  Окт.'!AV61:AW61,'[11]ПОНТОННЫЙ  Нояб.'!AV61:AW61,'[12]ПОНТОННЫЙ  Дек.'!AV61:AW61)</f>
        <v>23.419000000000004</v>
      </c>
      <c r="AX62" s="47"/>
      <c r="AY62" s="53">
        <f>SUM('[1]ПОНТОННЫЙ Янв.'!AX61:AY61,'[2]ПОНТОННЫЙ Февр.'!AX61:AY61,'[3]ПОНТОННЫЙ Март'!AX61:AY61,'[4]ПОНТОННЫЙ  Апр.'!AX61:AY61,'[5]ПОНТОННЫЙ Май'!AX61:AY61,'[6]ПОНТОННЫЙ Июнь'!AX61:AY61,'[7]ПОНТОННЫЙ  Июль'!AX61:AY61,'[8]ПОНТОННЫЙ  Авг.'!AX61:AY61,'[9]ПОНТОННЫЙ  Сент.'!AX61:AY61,'[10]ПОНТОННЫЙ  Окт.'!AX61:AY61,'[11]ПОНТОННЫЙ  Нояб.'!AX61:AY61,'[12]ПОНТОННЫЙ  Дек.'!AX61:AY61)</f>
        <v>19.137</v>
      </c>
      <c r="AZ62" s="47"/>
      <c r="BA62" s="53">
        <f>SUM('[1]ПОНТОННЫЙ Янв.'!AZ61:BA61,'[2]ПОНТОННЫЙ Февр.'!AZ61:BA61,'[3]ПОНТОННЫЙ Март'!AZ61:BA61,'[4]ПОНТОННЫЙ  Апр.'!AZ61:BA61,'[5]ПОНТОННЫЙ Май'!AZ61:BA61,'[6]ПОНТОННЫЙ Июнь'!AZ61:BA61,'[7]ПОНТОННЫЙ  Июль'!AZ61:BA61,'[8]ПОНТОННЫЙ  Авг.'!AZ61:BA61,'[9]ПОНТОННЫЙ  Сент.'!AZ61:BA61,'[10]ПОНТОННЫЙ  Окт.'!AZ61:BA61,'[11]ПОНТОННЫЙ  Нояб.'!AZ61:BA61,'[12]ПОНТОННЫЙ  Дек.'!AZ61:BA61)</f>
        <v>2.738</v>
      </c>
      <c r="BB62" s="47"/>
      <c r="BC62" s="53">
        <f>SUM('[1]ПОНТОННЫЙ Янв.'!BB61:BC61,'[2]ПОНТОННЫЙ Февр.'!BB61:BC61,'[3]ПОНТОННЫЙ Март'!BB61:BC61,'[4]ПОНТОННЫЙ  Апр.'!BB61:BC61,'[5]ПОНТОННЫЙ Май'!BB61:BC61,'[6]ПОНТОННЫЙ Июнь'!BB61:BC61,'[7]ПОНТОННЫЙ  Июль'!BB61:BC61,'[8]ПОНТОННЫЙ  Авг.'!BB61:BC61,'[9]ПОНТОННЫЙ  Сент.'!BB61:BC61,'[10]ПОНТОННЫЙ  Окт.'!BB61:BC61,'[11]ПОНТОННЫЙ  Нояб.'!BB61:BC61,'[12]ПОНТОННЫЙ  Дек.'!BB61:BC61)</f>
        <v>0</v>
      </c>
      <c r="BD62" s="55">
        <v>7.5</v>
      </c>
      <c r="BE62" s="53">
        <f>SUM('[1]ПОНТОННЫЙ Янв.'!BD61:BE61,'[2]ПОНТОННЫЙ Февр.'!BD61:BE61,'[3]ПОНТОННЫЙ Март'!BD61:BE61,'[4]ПОНТОННЫЙ  Апр.'!BD61:BE61,'[5]ПОНТОННЫЙ Май'!BD61:BE61,'[6]ПОНТОННЫЙ Июнь'!BD61:BE61,'[7]ПОНТОННЫЙ  Июль'!BD61:BE61,'[8]ПОНТОННЫЙ  Авг.'!BD61:BE61,'[9]ПОНТОННЫЙ  Сент.'!BD61:BE61,'[10]ПОНТОННЫЙ  Окт.'!BD61:BE61,'[11]ПОНТОННЫЙ  Нояб.'!BD61:BE61,'[12]ПОНТОННЫЙ  Дек.'!BD61:BE61)</f>
        <v>12.096</v>
      </c>
      <c r="BF62" s="47"/>
      <c r="BG62" s="53">
        <f>SUM('[1]ПОНТОННЫЙ Янв.'!BF61:BG61,'[2]ПОНТОННЫЙ Февр.'!BF61:BG61,'[3]ПОНТОННЫЙ Март'!BF61:BG61,'[4]ПОНТОННЫЙ  Апр.'!BF61:BG61,'[5]ПОНТОННЫЙ Май'!BF61:BG61,'[6]ПОНТОННЫЙ Июнь'!BF61:BG61,'[7]ПОНТОННЫЙ  Июль'!BF61:BG61,'[8]ПОНТОННЫЙ  Авг.'!BF61:BG61,'[9]ПОНТОННЫЙ  Сент.'!BF61:BG61,'[10]ПОНТОННЫЙ  Окт.'!BF61:BG61,'[11]ПОНТОННЫЙ  Нояб.'!BF61:BG61,'[12]ПОНТОННЫЙ  Дек.'!BF61:BG61)</f>
        <v>6.2409999999999997</v>
      </c>
      <c r="BH62" s="47"/>
      <c r="BI62" s="53">
        <f>SUM('[1]ПОНТОННЫЙ Янв.'!BH61:BI61,'[2]ПОНТОННЫЙ Февр.'!BH61:BI61,'[3]ПОНТОННЫЙ Март'!BH61:BI61,'[4]ПОНТОННЫЙ  Апр.'!BH61:BI61,'[5]ПОНТОННЫЙ Май'!BH61:BI61,'[6]ПОНТОННЫЙ Июнь'!BH61:BI61,'[7]ПОНТОННЫЙ  Июль'!BH61:BI61,'[8]ПОНТОННЫЙ  Авг.'!BH61:BI61,'[9]ПОНТОННЫЙ  Сент.'!BH61:BI61,'[10]ПОНТОННЫЙ  Окт.'!BH61:BI61,'[11]ПОНТОННЫЙ  Нояб.'!BH61:BI61,'[12]ПОНТОННЫЙ  Дек.'!BH61:BI61)</f>
        <v>4.1390000000000002</v>
      </c>
      <c r="BJ62" s="47"/>
      <c r="BK62" s="53">
        <f>SUM('[1]ПОНТОННЫЙ Янв.'!BJ61:BK61,'[2]ПОНТОННЫЙ Февр.'!BJ61:BK61,'[3]ПОНТОННЫЙ Март'!BJ61:BK61,'[4]ПОНТОННЫЙ  Апр.'!BJ61:BK61,'[5]ПОНТОННЫЙ Май'!BJ61:BK61,'[6]ПОНТОННЫЙ Июнь'!BJ61:BK61,'[7]ПОНТОННЫЙ  Июль'!BJ61:BK61,'[8]ПОНТОННЫЙ  Авг.'!BJ61:BK61,'[9]ПОНТОННЫЙ  Сент.'!BJ61:BK61,'[10]ПОНТОННЫЙ  Окт.'!BJ61:BK61,'[11]ПОНТОННЫЙ  Нояб.'!BJ61:BK61,'[12]ПОНТОННЫЙ  Дек.'!BJ61:BK61)</f>
        <v>4.0979999999999999</v>
      </c>
      <c r="BL62" s="47"/>
      <c r="BM62" s="53">
        <f>SUM('[1]ПОНТОННЫЙ Янв.'!BL61:BM61,'[2]ПОНТОННЫЙ Февр.'!BL61:BM61,'[3]ПОНТОННЫЙ Март'!BL61:BM61,'[4]ПОНТОННЫЙ  Апр.'!BL61:BM61,'[5]ПОНТОННЫЙ Май'!BL61:BM61,'[6]ПОНТОННЫЙ Июнь'!BL61:BM61,'[7]ПОНТОННЫЙ  Июль'!BL61:BM61,'[8]ПОНТОННЫЙ  Авг.'!BL61:BM61,'[9]ПОНТОННЫЙ  Сент.'!BL61:BM61,'[10]ПОНТОННЫЙ  Окт.'!BL61:BM61,'[11]ПОНТОННЫЙ  Нояб.'!BL61:BM61,'[12]ПОНТОННЫЙ  Дек.'!BL61:BM61)</f>
        <v>2.6909999999999998</v>
      </c>
      <c r="BN62" s="69">
        <v>64.8</v>
      </c>
      <c r="BO62" s="53">
        <f>SUM('[1]ПОНТОННЫЙ Янв.'!BN61:BO61,'[2]ПОНТОННЫЙ Февр.'!BN61:BO61,'[3]ПОНТОННЫЙ Март'!BN61:BO61,'[4]ПОНТОННЫЙ  Апр.'!BN61:BO61,'[5]ПОНТОННЫЙ Май'!BN61:BO61,'[6]ПОНТОННЫЙ Июнь'!BN61:BO61,'[7]ПОНТОННЫЙ  Июль'!BN61:BO61,'[8]ПОНТОННЫЙ  Авг.'!BN61:BO61,'[9]ПОНТОННЫЙ  Сент.'!BN61:BO61,'[10]ПОНТОННЫЙ  Окт.'!BN61:BO61,'[11]ПОНТОННЫЙ  Нояб.'!BN61:BO61,'[12]ПОНТОННЫЙ  Дек.'!BN61:BO61)</f>
        <v>0</v>
      </c>
      <c r="BP62" s="47"/>
      <c r="BQ62" s="53">
        <f>SUM('[1]ПОНТОННЫЙ Янв.'!BP61:BQ61,'[2]ПОНТОННЫЙ Февр.'!BP61:BQ61,'[3]ПОНТОННЫЙ Март'!BP61:BQ61,'[4]ПОНТОННЫЙ  Апр.'!BP61:BQ61,'[5]ПОНТОННЫЙ Май'!BP61:BQ61,'[6]ПОНТОННЫЙ Июнь'!BP61:BQ61,'[7]ПОНТОННЫЙ  Июль'!BP61:BQ61,'[8]ПОНТОННЫЙ  Авг.'!BP61:BQ61,'[9]ПОНТОННЫЙ  Сент.'!BP61:BQ61,'[10]ПОНТОННЫЙ  Окт.'!BP61:BQ61,'[11]ПОНТОННЫЙ  Нояб.'!BP61:BQ61,'[12]ПОНТОННЫЙ  Дек.'!BP61:BQ61)</f>
        <v>21.232999999999997</v>
      </c>
      <c r="BR62" s="47"/>
      <c r="BS62" s="53">
        <f>SUM('[1]ПОНТОННЫЙ Янв.'!BR61:BS61,'[2]ПОНТОННЫЙ Февр.'!BR61:BS61,'[3]ПОНТОННЫЙ Март'!BR61:BS61,'[4]ПОНТОННЫЙ  Апр.'!BR61:BS61,'[5]ПОНТОННЫЙ Май'!BR61:BS61,'[6]ПОНТОННЫЙ Июнь'!BR61:BS61,'[7]ПОНТОННЫЙ  Июль'!BR61:BS61,'[8]ПОНТОННЫЙ  Авг.'!BR61:BS61,'[9]ПОНТОННЫЙ  Сент.'!BR61:BS61,'[10]ПОНТОННЫЙ  Окт.'!BR61:BS61,'[11]ПОНТОННЫЙ  Нояб.'!BR61:BS61,'[12]ПОНТОННЫЙ  Дек.'!BR61:BS61)</f>
        <v>3.6880000000000002</v>
      </c>
      <c r="BT62" s="84"/>
      <c r="BU62" s="53">
        <f>SUM('[1]ПОНТОННЫЙ Янв.'!BT61:BU61,'[2]ПОНТОННЫЙ Февр.'!BT61:BU61,'[3]ПОНТОННЫЙ Март'!BT61:BU61,'[4]ПОНТОННЫЙ  Апр.'!BT61:BU61,'[5]ПОНТОННЫЙ Май'!BT61:BU61,'[6]ПОНТОННЫЙ Июнь'!BT61:BU61,'[7]ПОНТОННЫЙ  Июль'!BT61:BU61,'[8]ПОНТОННЫЙ  Авг.'!BT61:BU61,'[9]ПОНТОННЫЙ  Сент.'!BT61:BU61,'[10]ПОНТОННЫЙ  Окт.'!BT61:BU61,'[11]ПОНТОННЫЙ  Нояб.'!BT61:BU61,'[12]ПОНТОННЫЙ  Дек.'!BT61:BU61)</f>
        <v>0</v>
      </c>
      <c r="BV62" s="55"/>
      <c r="BW62" s="53">
        <f>SUM('[1]ПОНТОННЫЙ Янв.'!BV61:BW61,'[2]ПОНТОННЫЙ Февр.'!BV61:BW61,'[3]ПОНТОННЫЙ Март'!BV61:BW61,'[4]ПОНТОННЫЙ  Апр.'!BV61:BW61,'[5]ПОНТОННЫЙ Май'!BV61:BW61,'[6]ПОНТОННЫЙ Июнь'!BV61:BW61,'[7]ПОНТОННЫЙ  Июль'!BV61:BW61,'[8]ПОНТОННЫЙ  Авг.'!BV61:BW61,'[9]ПОНТОННЫЙ  Сент.'!BV61:BW61,'[10]ПОНТОННЫЙ  Окт.'!BV61:BW61,'[11]ПОНТОННЫЙ  Нояб.'!BV61:BW61,'[12]ПОНТОННЫЙ  Дек.'!BV61:BW61)</f>
        <v>23.21</v>
      </c>
      <c r="BX62" s="47"/>
      <c r="BY62" s="53">
        <f>SUM('[1]ПОНТОННЫЙ Янв.'!BX61:BY61,'[2]ПОНТОННЫЙ Февр.'!BX61:BY61,'[3]ПОНТОННЫЙ Март'!BX61:BY61,'[4]ПОНТОННЫЙ  Апр.'!BX61:BY61,'[5]ПОНТОННЫЙ Май'!BX61:BY61,'[6]ПОНТОННЫЙ Июнь'!BX61:BY61,'[7]ПОНТОННЫЙ  Июль'!BX61:BY61,'[8]ПОНТОННЫЙ  Авг.'!BX61:BY61,'[9]ПОНТОННЫЙ  Сент.'!BX61:BY61,'[10]ПОНТОННЫЙ  Окт.'!BX61:BY61,'[11]ПОНТОННЫЙ  Нояб.'!BX61:BY61,'[12]ПОНТОННЫЙ  Дек.'!BX61:BY61)</f>
        <v>15.544</v>
      </c>
      <c r="BZ62" s="67">
        <f>90+28</f>
        <v>118</v>
      </c>
      <c r="CA62" s="53">
        <f>SUM('[1]ПОНТОННЫЙ Янв.'!BZ61:CA61,'[2]ПОНТОННЫЙ Февр.'!BZ61:CA61,'[3]ПОНТОННЫЙ Март'!BZ61:CA61,'[4]ПОНТОННЫЙ  Апр.'!BZ61:CA61,'[5]ПОНТОННЫЙ Май'!BZ61:CA61,'[6]ПОНТОННЫЙ Июнь'!BZ61:CA61,'[7]ПОНТОННЫЙ  Июль'!BZ61:CA61,'[8]ПОНТОННЫЙ  Авг.'!BZ61:CA61,'[9]ПОНТОННЫЙ  Сент.'!BZ61:CA61,'[10]ПОНТОННЫЙ  Окт.'!BZ61:CA61,'[11]ПОНТОННЫЙ  Нояб.'!BZ61:CA61,'[12]ПОНТОННЫЙ  Дек.'!BZ61:CA61)</f>
        <v>203.69500000000002</v>
      </c>
      <c r="CB62" s="55">
        <v>12</v>
      </c>
      <c r="CC62" s="53">
        <f>SUM('[1]ПОНТОННЫЙ Янв.'!CB61:CC61,'[2]ПОНТОННЫЙ Февр.'!CB61:CC61,'[3]ПОНТОННЫЙ Март'!CB61:CC61,'[4]ПОНТОННЫЙ  Апр.'!CB61:CC61,'[5]ПОНТОННЫЙ Май'!CB61:CC61,'[6]ПОНТОННЫЙ Июнь'!CB61:CC61,'[7]ПОНТОННЫЙ  Июль'!CB61:CC61,'[8]ПОНТОННЫЙ  Авг.'!CB61:CC61,'[9]ПОНТОННЫЙ  Сент.'!CB61:CC61,'[10]ПОНТОННЫЙ  Окт.'!CB61:CC61,'[11]ПОНТОННЫЙ  Нояб.'!CB61:CC61,'[12]ПОНТОННЫЙ  Дек.'!CB61:CC61)</f>
        <v>10.263999999999999</v>
      </c>
      <c r="CD62" s="47"/>
      <c r="CE62" s="53">
        <f>SUM('[1]ПОНТОННЫЙ Янв.'!CD61:CE61,'[2]ПОНТОННЫЙ Февр.'!CD61:CE61,'[3]ПОНТОННЫЙ Март'!CD61:CE61,'[4]ПОНТОННЫЙ  Апр.'!CD61:CE61,'[5]ПОНТОННЫЙ Май'!CD61:CE61,'[6]ПОНТОННЫЙ Июнь'!CD61:CE61,'[7]ПОНТОННЫЙ  Июль'!CD61:CE61,'[8]ПОНТОННЫЙ  Авг.'!CD61:CE61,'[9]ПОНТОННЫЙ  Сент.'!CD61:CE61,'[10]ПОНТОННЫЙ  Окт.'!CD61:CE61,'[11]ПОНТОННЫЙ  Нояб.'!CD61:CE61,'[12]ПОНТОННЫЙ  Дек.'!CD61:CE61)</f>
        <v>2.9540000000000002</v>
      </c>
      <c r="CF62" s="47"/>
      <c r="CG62" s="53">
        <f>SUM('[1]ПОНТОННЫЙ Янв.'!CF61:CG61,'[2]ПОНТОННЫЙ Февр.'!CF61:CG61,'[3]ПОНТОННЫЙ Март'!CF61:CG61,'[4]ПОНТОННЫЙ  Апр.'!CF61:CG61,'[5]ПОНТОННЫЙ Май'!CF61:CG61,'[6]ПОНТОННЫЙ Июнь'!CF61:CG61,'[7]ПОНТОННЫЙ  Июль'!CF61:CG61,'[8]ПОНТОННЫЙ  Авг.'!CF61:CG61,'[9]ПОНТОННЫЙ  Сент.'!CF61:CG61,'[10]ПОНТОННЫЙ  Окт.'!CF61:CG61,'[11]ПОНТОННЫЙ  Нояб.'!CF61:CG61,'[12]ПОНТОННЫЙ  Дек.'!CF61:CG61)</f>
        <v>3.9239999999999999</v>
      </c>
      <c r="CH62" s="47"/>
      <c r="CI62" s="53">
        <f>SUM('[1]ПОНТОННЫЙ Янв.'!CH61:CI61,'[2]ПОНТОННЫЙ Февр.'!CH61:CI61,'[3]ПОНТОННЫЙ Март'!CH61:CI61,'[4]ПОНТОННЫЙ  Апр.'!CH61:CI61,'[5]ПОНТОННЫЙ Май'!CH61:CI61,'[6]ПОНТОННЫЙ Июнь'!CH61:CI61,'[7]ПОНТОННЫЙ  Июль'!CH61:CI61,'[8]ПОНТОННЫЙ  Авг.'!CH61:CI61,'[9]ПОНТОННЫЙ  Сент.'!CH61:CI61,'[10]ПОНТОННЫЙ  Окт.'!CH61:CI61,'[11]ПОНТОННЫЙ  Нояб.'!CH61:CI61,'[12]ПОНТОННЫЙ  Дек.'!CH61:CI61)</f>
        <v>2.1970000000000001</v>
      </c>
      <c r="CJ62" s="47"/>
      <c r="CK62" s="53">
        <f>SUM('[1]ПОНТОННЫЙ Янв.'!CJ61:CK61,'[2]ПОНТОННЫЙ Февр.'!CJ61:CK61,'[3]ПОНТОННЫЙ Март'!CJ61:CK61,'[4]ПОНТОННЫЙ  Апр.'!CJ61:CK61,'[5]ПОНТОННЫЙ Май'!CJ61:CK61,'[6]ПОНТОННЫЙ Июнь'!CJ61:CK61,'[7]ПОНТОННЫЙ  Июль'!CJ61:CK61,'[8]ПОНТОННЫЙ  Авг.'!CJ61:CK61,'[9]ПОНТОННЫЙ  Сент.'!CJ61:CK61,'[10]ПОНТОННЫЙ  Окт.'!CJ61:CK61,'[11]ПОНТОННЫЙ  Нояб.'!CJ61:CK61,'[12]ПОНТОННЫЙ  Дек.'!CJ61:CK61)</f>
        <v>22.771999999999998</v>
      </c>
      <c r="CL62" s="47"/>
      <c r="CM62" s="53">
        <f>SUM('[1]ПОНТОННЫЙ Янв.'!CL61:CM61,'[2]ПОНТОННЫЙ Февр.'!CL61:CM61,'[3]ПОНТОННЫЙ Март'!CL61:CM61,'[4]ПОНТОННЫЙ  Апр.'!CL61:CM61,'[5]ПОНТОННЫЙ Май'!CL61:CM61,'[6]ПОНТОННЫЙ Июнь'!CL61:CM61,'[7]ПОНТОННЫЙ  Июль'!CL61:CM61,'[8]ПОНТОННЫЙ  Авг.'!CL61:CM61,'[9]ПОНТОННЫЙ  Сент.'!CL61:CM61,'[10]ПОНТОННЫЙ  Окт.'!CL61:CM61,'[11]ПОНТОННЫЙ  Нояб.'!CL61:CM61,'[12]ПОНТОННЫЙ  Дек.'!CL61:CM61)</f>
        <v>16.794</v>
      </c>
      <c r="CN62" s="47"/>
      <c r="CO62" s="53">
        <f>SUM('[1]ПОНТОННЫЙ Янв.'!CN61:CO61,'[2]ПОНТОННЫЙ Февр.'!CN61:CO61,'[3]ПОНТОННЫЙ Март'!CN61:CO61,'[4]ПОНТОННЫЙ  Апр.'!CN61:CO61,'[5]ПОНТОННЫЙ Май'!CN61:CO61,'[6]ПОНТОННЫЙ Июнь'!CN61:CO61,'[7]ПОНТОННЫЙ  Июль'!CN61:CO61,'[8]ПОНТОННЫЙ  Авг.'!CN61:CO61,'[9]ПОНТОННЫЙ  Сент.'!CN61:CO61,'[10]ПОНТОННЫЙ  Окт.'!CN61:CO61,'[11]ПОНТОННЫЙ  Нояб.'!CN61:CO61,'[12]ПОНТОННЫЙ  Дек.'!CN61:CO61)</f>
        <v>0</v>
      </c>
      <c r="CQ62" s="93"/>
    </row>
    <row r="63" spans="1:95" ht="15.95" customHeight="1" x14ac:dyDescent="0.25">
      <c r="A63" s="216" t="s">
        <v>74</v>
      </c>
      <c r="B63" s="230" t="s">
        <v>66</v>
      </c>
      <c r="C63" s="22" t="s">
        <v>64</v>
      </c>
      <c r="D63" s="47"/>
      <c r="E63" s="53">
        <f>SUM('[1]ПОНТОННЫЙ Янв.'!D62:E62,'[2]ПОНТОННЫЙ Февр.'!D62:E62,'[3]ПОНТОННЫЙ Март'!D62:E62,'[4]ПОНТОННЫЙ  Апр.'!D62:E62,'[5]ПОНТОННЫЙ Май'!D62:E62,'[6]ПОНТОННЫЙ Июнь'!D62:E62,'[7]ПОНТОННЫЙ  Июль'!D62:E62,'[8]ПОНТОННЫЙ  Авг.'!D62:E62,'[9]ПОНТОННЫЙ  Сент.'!D62:E62,'[10]ПОНТОННЫЙ  Окт.'!D62:E62,'[11]ПОНТОННЫЙ  Нояб.'!D62:E62,'[12]ПОНТОННЫЙ  Дек.'!D62:E62)</f>
        <v>7.5</v>
      </c>
      <c r="F63" s="47"/>
      <c r="G63" s="53">
        <f>SUM('[1]ПОНТОННЫЙ Янв.'!F62:G62,'[2]ПОНТОННЫЙ Февр.'!F62:G62,'[3]ПОНТОННЫЙ Март'!F62:G62,'[4]ПОНТОННЫЙ  Апр.'!F62:G62,'[5]ПОНТОННЫЙ Май'!F62:G62,'[6]ПОНТОННЫЙ Июнь'!F62:G62,'[7]ПОНТОННЫЙ  Июль'!F62:G62,'[8]ПОНТОННЫЙ  Авг.'!F62:G62,'[9]ПОНТОННЫЙ  Сент.'!F62:G62,'[10]ПОНТОННЫЙ  Окт.'!F62:G62,'[11]ПОНТОННЫЙ  Нояб.'!F62:G62,'[12]ПОНТОННЫЙ  Дек.'!F62:G62)</f>
        <v>0</v>
      </c>
      <c r="H63" s="47"/>
      <c r="I63" s="53">
        <f>SUM('[1]ПОНТОННЫЙ Янв.'!H62:I62,'[2]ПОНТОННЫЙ Февр.'!H62:I62,'[3]ПОНТОННЫЙ Март'!H62:I62,'[4]ПОНТОННЫЙ  Апр.'!H62:I62,'[5]ПОНТОННЫЙ Май'!H62:I62,'[6]ПОНТОННЫЙ Июнь'!H62:I62,'[7]ПОНТОННЫЙ  Июль'!H62:I62,'[8]ПОНТОННЫЙ  Авг.'!H62:I62,'[9]ПОНТОННЫЙ  Сент.'!H62:I62,'[10]ПОНТОННЫЙ  Окт.'!H62:I62,'[11]ПОНТОННЫЙ  Нояб.'!H62:I62,'[12]ПОНТОННЫЙ  Дек.'!H62:I62)</f>
        <v>0</v>
      </c>
      <c r="J63" s="47"/>
      <c r="K63" s="53">
        <f>SUM('[1]ПОНТОННЫЙ Янв.'!J62:K62,'[2]ПОНТОННЫЙ Февр.'!J62:K62,'[3]ПОНТОННЫЙ Март'!J62:K62,'[4]ПОНТОННЫЙ  Апр.'!J62:K62,'[5]ПОНТОННЫЙ Май'!J62:K62,'[6]ПОНТОННЫЙ Июнь'!J62:K62,'[7]ПОНТОННЫЙ  Июль'!J62:K62,'[8]ПОНТОННЫЙ  Авг.'!J62:K62,'[9]ПОНТОННЫЙ  Сент.'!J62:K62,'[10]ПОНТОННЫЙ  Окт.'!J62:K62,'[11]ПОНТОННЫЙ  Нояб.'!J62:K62,'[12]ПОНТОННЫЙ  Дек.'!J62:K62)</f>
        <v>0.4</v>
      </c>
      <c r="L63" s="47"/>
      <c r="M63" s="53">
        <f>SUM('[1]ПОНТОННЫЙ Янв.'!L62:M62,'[2]ПОНТОННЫЙ Февр.'!L62:M62,'[3]ПОНТОННЫЙ Март'!L62:M62,'[4]ПОНТОННЫЙ  Апр.'!L62:M62,'[5]ПОНТОННЫЙ Май'!L62:M62,'[6]ПОНТОННЫЙ Июнь'!L62:M62,'[7]ПОНТОННЫЙ  Июль'!L62:M62,'[8]ПОНТОННЫЙ  Авг.'!L62:M62,'[9]ПОНТОННЫЙ  Сент.'!L62:M62,'[10]ПОНТОННЫЙ  Окт.'!L62:M62,'[11]ПОНТОННЫЙ  Нояб.'!L62:M62,'[12]ПОНТОННЫЙ  Дек.'!L62:M62)</f>
        <v>0</v>
      </c>
      <c r="N63" s="47"/>
      <c r="O63" s="53">
        <f>SUM('[1]ПОНТОННЫЙ Янв.'!N62:O62,'[2]ПОНТОННЫЙ Февр.'!N62:O62,'[3]ПОНТОННЫЙ Март'!N62:O62,'[4]ПОНТОННЫЙ  Апр.'!N62:O62,'[5]ПОНТОННЫЙ Май'!N62:O62,'[6]ПОНТОННЫЙ Июнь'!N62:O62,'[7]ПОНТОННЫЙ  Июль'!N62:O62,'[8]ПОНТОННЫЙ  Авг.'!N62:O62,'[9]ПОНТОННЫЙ  Сент.'!N62:O62,'[10]ПОНТОННЫЙ  Окт.'!N62:O62,'[11]ПОНТОННЫЙ  Нояб.'!N62:O62,'[12]ПОНТОННЫЙ  Дек.'!N62:O62)</f>
        <v>0</v>
      </c>
      <c r="P63" s="47"/>
      <c r="Q63" s="53">
        <f>SUM('[1]ПОНТОННЫЙ Янв.'!P62:Q62,'[2]ПОНТОННЫЙ Февр.'!P62:Q62,'[3]ПОНТОННЫЙ Март'!P62:Q62,'[4]ПОНТОННЫЙ  Апр.'!P62:Q62,'[5]ПОНТОННЫЙ Май'!P62:Q62,'[6]ПОНТОННЫЙ Июнь'!P62:Q62,'[7]ПОНТОННЫЙ  Июль'!P62:Q62,'[8]ПОНТОННЫЙ  Авг.'!P62:Q62,'[9]ПОНТОННЫЙ  Сент.'!P62:Q62,'[10]ПОНТОННЫЙ  Окт.'!P62:Q62,'[11]ПОНТОННЫЙ  Нояб.'!P62:Q62,'[12]ПОНТОННЫЙ  Дек.'!P62:Q62)</f>
        <v>0</v>
      </c>
      <c r="R63" s="47"/>
      <c r="S63" s="53">
        <f>SUM('[1]ПОНТОННЫЙ Янв.'!R62:S62,'[2]ПОНТОННЫЙ Февр.'!R62:S62,'[3]ПОНТОННЫЙ Март'!R62:S62,'[4]ПОНТОННЫЙ  Апр.'!R62:S62,'[5]ПОНТОННЫЙ Май'!R62:S62,'[6]ПОНТОННЫЙ Июнь'!R62:S62,'[7]ПОНТОННЫЙ  Июль'!R62:S62,'[8]ПОНТОННЫЙ  Авг.'!R62:S62,'[9]ПОНТОННЫЙ  Сент.'!R62:S62,'[10]ПОНТОННЫЙ  Окт.'!R62:S62,'[11]ПОНТОННЫЙ  Нояб.'!R62:S62,'[12]ПОНТОННЫЙ  Дек.'!R62:S62)</f>
        <v>8</v>
      </c>
      <c r="T63" s="47"/>
      <c r="U63" s="53">
        <f>SUM('[1]ПОНТОННЫЙ Янв.'!T62:U62,'[2]ПОНТОННЫЙ Февр.'!T62:U62,'[3]ПОНТОННЫЙ Март'!T62:U62,'[4]ПОНТОННЫЙ  Апр.'!T62:U62,'[5]ПОНТОННЫЙ Май'!T62:U62,'[6]ПОНТОННЫЙ Июнь'!T62:U62,'[7]ПОНТОННЫЙ  Июль'!T62:U62,'[8]ПОНТОННЫЙ  Авг.'!T62:U62,'[9]ПОНТОННЫЙ  Сент.'!T62:U62,'[10]ПОНТОННЫЙ  Окт.'!T62:U62,'[11]ПОНТОННЫЙ  Нояб.'!T62:U62,'[12]ПОНТОННЫЙ  Дек.'!T62:U62)</f>
        <v>2.7</v>
      </c>
      <c r="V63" s="47"/>
      <c r="W63" s="53">
        <f>SUM('[1]ПОНТОННЫЙ Янв.'!V62:W62,'[2]ПОНТОННЫЙ Февр.'!V62:W62,'[3]ПОНТОННЫЙ Март'!V62:W62,'[4]ПОНТОННЫЙ  Апр.'!V62:W62,'[5]ПОНТОННЫЙ Май'!V62:W62,'[6]ПОНТОННЫЙ Июнь'!V62:W62,'[7]ПОНТОННЫЙ  Июль'!V62:W62,'[8]ПОНТОННЫЙ  Авг.'!V62:W62,'[9]ПОНТОННЫЙ  Сент.'!V62:W62,'[10]ПОНТОННЫЙ  Окт.'!V62:W62,'[11]ПОНТОННЫЙ  Нояб.'!V62:W62,'[12]ПОНТОННЫЙ  Дек.'!V62:W62)</f>
        <v>0</v>
      </c>
      <c r="X63" s="47"/>
      <c r="Y63" s="53">
        <f>SUM('[1]ПОНТОННЫЙ Янв.'!X62:Y62,'[2]ПОНТОННЫЙ Февр.'!X62:Y62,'[3]ПОНТОННЫЙ Март'!X62:Y62,'[4]ПОНТОННЫЙ  Апр.'!X62:Y62,'[5]ПОНТОННЫЙ Май'!X62:Y62,'[6]ПОНТОННЫЙ Июнь'!X62:Y62,'[7]ПОНТОННЫЙ  Июль'!X62:Y62,'[8]ПОНТОННЫЙ  Авг.'!X62:Y62,'[9]ПОНТОННЫЙ  Сент.'!X62:Y62,'[10]ПОНТОННЫЙ  Окт.'!X62:Y62,'[11]ПОНТОННЫЙ  Нояб.'!X62:Y62,'[12]ПОНТОННЫЙ  Дек.'!X62:Y62)</f>
        <v>0</v>
      </c>
      <c r="Z63" s="47"/>
      <c r="AA63" s="53">
        <f>SUM('[1]ПОНТОННЫЙ Янв.'!Z62:AA62,'[2]ПОНТОННЫЙ Февр.'!Z62:AA62,'[3]ПОНТОННЫЙ Март'!Z62:AA62,'[4]ПОНТОННЫЙ  Апр.'!Z62:AA62,'[5]ПОНТОННЫЙ Май'!Z62:AA62,'[6]ПОНТОННЫЙ Июнь'!Z62:AA62,'[7]ПОНТОННЫЙ  Июль'!Z62:AA62,'[8]ПОНТОННЫЙ  Авг.'!Z62:AA62,'[9]ПОНТОННЫЙ  Сент.'!Z62:AA62,'[10]ПОНТОННЫЙ  Окт.'!Z62:AA62,'[11]ПОНТОННЫЙ  Нояб.'!Z62:AA62,'[12]ПОНТОННЫЙ  Дек.'!Z62:AA62)</f>
        <v>0</v>
      </c>
      <c r="AB63" s="47"/>
      <c r="AC63" s="53">
        <f>SUM('[1]ПОНТОННЫЙ Янв.'!AB62:AC62,'[2]ПОНТОННЫЙ Февр.'!AB62:AC62,'[3]ПОНТОННЫЙ Март'!AB62:AC62,'[4]ПОНТОННЫЙ  Апр.'!AB62:AC62,'[5]ПОНТОННЫЙ Май'!AB62:AC62,'[6]ПОНТОННЫЙ Июнь'!AB62:AC62,'[7]ПОНТОННЫЙ  Июль'!AB62:AC62,'[8]ПОНТОННЫЙ  Авг.'!AB62:AC62,'[9]ПОНТОННЫЙ  Сент.'!AB62:AC62,'[10]ПОНТОННЫЙ  Окт.'!AB62:AC62,'[11]ПОНТОННЫЙ  Нояб.'!AB62:AC62,'[12]ПОНТОННЫЙ  Дек.'!AB62:AC62)</f>
        <v>0</v>
      </c>
      <c r="AD63" s="47"/>
      <c r="AE63" s="53">
        <f>SUM('[1]ПОНТОННЫЙ Янв.'!AD62:AE62,'[2]ПОНТОННЫЙ Февр.'!AD62:AE62,'[3]ПОНТОННЫЙ Март'!AD62:AE62,'[4]ПОНТОННЫЙ  Апр.'!AD62:AE62,'[5]ПОНТОННЫЙ Май'!AD62:AE62,'[6]ПОНТОННЫЙ Июнь'!AD62:AE62,'[7]ПОНТОННЫЙ  Июль'!AD62:AE62,'[8]ПОНТОННЫЙ  Авг.'!AD62:AE62,'[9]ПОНТОННЫЙ  Сент.'!AD62:AE62,'[10]ПОНТОННЫЙ  Окт.'!AD62:AE62,'[11]ПОНТОННЫЙ  Нояб.'!AD62:AE62,'[12]ПОНТОННЫЙ  Дек.'!AD62:AE62)</f>
        <v>2</v>
      </c>
      <c r="AF63" s="47"/>
      <c r="AG63" s="53">
        <f>SUM('[1]ПОНТОННЫЙ Янв.'!AF62:AG62,'[2]ПОНТОННЫЙ Февр.'!AF62:AG62,'[3]ПОНТОННЫЙ Март'!AF62:AG62,'[4]ПОНТОННЫЙ  Апр.'!AF62:AG62,'[5]ПОНТОННЫЙ Май'!AF62:AG62,'[6]ПОНТОННЫЙ Июнь'!AF62:AG62,'[7]ПОНТОННЫЙ  Июль'!AF62:AG62,'[8]ПОНТОННЫЙ  Авг.'!AF62:AG62,'[9]ПОНТОННЫЙ  Сент.'!AF62:AG62,'[10]ПОНТОННЫЙ  Окт.'!AF62:AG62,'[11]ПОНТОННЫЙ  Нояб.'!AF62:AG62,'[12]ПОНТОННЫЙ  Дек.'!AF62:AG62)</f>
        <v>0</v>
      </c>
      <c r="AH63" s="47"/>
      <c r="AI63" s="53">
        <f>SUM('[1]ПОНТОННЫЙ Янв.'!AH62:AI62,'[2]ПОНТОННЫЙ Февр.'!AH62:AI62,'[3]ПОНТОННЫЙ Март'!AH62:AI62,'[4]ПОНТОННЫЙ  Апр.'!AH62:AI62,'[5]ПОНТОННЫЙ Май'!AH62:AI62,'[6]ПОНТОННЫЙ Июнь'!AH62:AI62,'[7]ПОНТОННЫЙ  Июль'!AH62:AI62,'[8]ПОНТОННЫЙ  Авг.'!AH62:AI62,'[9]ПОНТОННЫЙ  Сент.'!AH62:AI62,'[10]ПОНТОННЫЙ  Окт.'!AH62:AI62,'[11]ПОНТОННЫЙ  Нояб.'!AH62:AI62,'[12]ПОНТОННЫЙ  Дек.'!AH62:AI62)</f>
        <v>0</v>
      </c>
      <c r="AJ63" s="47"/>
      <c r="AK63" s="53">
        <f>SUM('[1]ПОНТОННЫЙ Янв.'!AJ62:AK62,'[2]ПОНТОННЫЙ Февр.'!AJ62:AK62,'[3]ПОНТОННЫЙ Март'!AJ62:AK62,'[4]ПОНТОННЫЙ  Апр.'!AJ62:AK62,'[5]ПОНТОННЫЙ Май'!AJ62:AK62,'[6]ПОНТОННЫЙ Июнь'!AJ62:AK62,'[7]ПОНТОННЫЙ  Июль'!AJ62:AK62,'[8]ПОНТОННЫЙ  Авг.'!AJ62:AK62,'[9]ПОНТОННЫЙ  Сент.'!AJ62:AK62,'[10]ПОНТОННЫЙ  Окт.'!AJ62:AK62,'[11]ПОНТОННЫЙ  Нояб.'!AJ62:AK62,'[12]ПОНТОННЫЙ  Дек.'!AJ62:AK62)</f>
        <v>0</v>
      </c>
      <c r="AL63" s="47"/>
      <c r="AM63" s="53">
        <f>SUM('[1]ПОНТОННЫЙ Янв.'!AL62:AM62,'[2]ПОНТОННЫЙ Февр.'!AL62:AM62,'[3]ПОНТОННЫЙ Март'!AL62:AM62,'[4]ПОНТОННЫЙ  Апр.'!AL62:AM62,'[5]ПОНТОННЫЙ Май'!AL62:AM62,'[6]ПОНТОННЫЙ Июнь'!AL62:AM62,'[7]ПОНТОННЫЙ  Июль'!AL62:AM62,'[8]ПОНТОННЫЙ  Авг.'!AL62:AM62,'[9]ПОНТОННЫЙ  Сент.'!AL62:AM62,'[10]ПОНТОННЫЙ  Окт.'!AL62:AM62,'[11]ПОНТОННЫЙ  Нояб.'!AL62:AM62,'[12]ПОНТОННЫЙ  Дек.'!AL62:AM62)</f>
        <v>2</v>
      </c>
      <c r="AN63" s="47"/>
      <c r="AO63" s="53">
        <f>SUM('[1]ПОНТОННЫЙ Янв.'!AN62:AO62,'[2]ПОНТОННЫЙ Февр.'!AN62:AO62,'[3]ПОНТОННЫЙ Март'!AN62:AO62,'[4]ПОНТОННЫЙ  Апр.'!AN62:AO62,'[5]ПОНТОННЫЙ Май'!AN62:AO62,'[6]ПОНТОННЫЙ Июнь'!AN62:AO62,'[7]ПОНТОННЫЙ  Июль'!AN62:AO62,'[8]ПОНТОННЫЙ  Авг.'!AN62:AO62,'[9]ПОНТОННЫЙ  Сент.'!AN62:AO62,'[10]ПОНТОННЫЙ  Окт.'!AN62:AO62,'[11]ПОНТОННЫЙ  Нояб.'!AN62:AO62,'[12]ПОНТОННЫЙ  Дек.'!AN62:AO62)</f>
        <v>0</v>
      </c>
      <c r="AP63" s="47"/>
      <c r="AQ63" s="53">
        <f>SUM('[1]ПОНТОННЫЙ Янв.'!AP62:AQ62,'[2]ПОНТОННЫЙ Февр.'!AP62:AQ62,'[3]ПОНТОННЫЙ Март'!AP62:AQ62,'[4]ПОНТОННЫЙ  Апр.'!AP62:AQ62,'[5]ПОНТОННЫЙ Май'!AP62:AQ62,'[6]ПОНТОННЫЙ Июнь'!AP62:AQ62,'[7]ПОНТОННЫЙ  Июль'!AP62:AQ62,'[8]ПОНТОННЫЙ  Авг.'!AP62:AQ62,'[9]ПОНТОННЫЙ  Сент.'!AP62:AQ62,'[10]ПОНТОННЫЙ  Окт.'!AP62:AQ62,'[11]ПОНТОННЫЙ  Нояб.'!AP62:AQ62,'[12]ПОНТОННЫЙ  Дек.'!AP62:AQ62)</f>
        <v>3</v>
      </c>
      <c r="AR63" s="47"/>
      <c r="AS63" s="53">
        <f>SUM('[1]ПОНТОННЫЙ Янв.'!AR62:AS62,'[2]ПОНТОННЫЙ Февр.'!AR62:AS62,'[3]ПОНТОННЫЙ Март'!AR62:AS62,'[4]ПОНТОННЫЙ  Апр.'!AR62:AS62,'[5]ПОНТОННЫЙ Май'!AR62:AS62,'[6]ПОНТОННЫЙ Июнь'!AR62:AS62,'[7]ПОНТОННЫЙ  Июль'!AR62:AS62,'[8]ПОНТОННЫЙ  Авг.'!AR62:AS62,'[9]ПОНТОННЫЙ  Сент.'!AR62:AS62,'[10]ПОНТОННЫЙ  Окт.'!AR62:AS62,'[11]ПОНТОННЫЙ  Нояб.'!AR62:AS62,'[12]ПОНТОННЫЙ  Дек.'!AR62:AS62)</f>
        <v>0</v>
      </c>
      <c r="AT63" s="47"/>
      <c r="AU63" s="53">
        <f>SUM('[1]ПОНТОННЫЙ Янв.'!AT62:AU62,'[2]ПОНТОННЫЙ Февр.'!AT62:AU62,'[3]ПОНТОННЫЙ Март'!AT62:AU62,'[4]ПОНТОННЫЙ  Апр.'!AT62:AU62,'[5]ПОНТОННЫЙ Май'!AT62:AU62,'[6]ПОНТОННЫЙ Июнь'!AT62:AU62,'[7]ПОНТОННЫЙ  Июль'!AT62:AU62,'[8]ПОНТОННЫЙ  Авг.'!AT62:AU62,'[9]ПОНТОННЫЙ  Сент.'!AT62:AU62,'[10]ПОНТОННЫЙ  Окт.'!AT62:AU62,'[11]ПОНТОННЫЙ  Нояб.'!AT62:AU62,'[12]ПОНТОННЫЙ  Дек.'!AT62:AU62)</f>
        <v>0</v>
      </c>
      <c r="AV63" s="47"/>
      <c r="AW63" s="53">
        <f>SUM('[1]ПОНТОННЫЙ Янв.'!AV62:AW62,'[2]ПОНТОННЫЙ Февр.'!AV62:AW62,'[3]ПОНТОННЫЙ Март'!AV62:AW62,'[4]ПОНТОННЫЙ  Апр.'!AV62:AW62,'[5]ПОНТОННЫЙ Май'!AV62:AW62,'[6]ПОНТОННЫЙ Июнь'!AV62:AW62,'[7]ПОНТОННЫЙ  Июль'!AV62:AW62,'[8]ПОНТОННЫЙ  Авг.'!AV62:AW62,'[9]ПОНТОННЫЙ  Сент.'!AV62:AW62,'[10]ПОНТОННЫЙ  Окт.'!AV62:AW62,'[11]ПОНТОННЫЙ  Нояб.'!AV62:AW62,'[12]ПОНТОННЫЙ  Дек.'!AV62:AW62)</f>
        <v>1.2</v>
      </c>
      <c r="AX63" s="47"/>
      <c r="AY63" s="53">
        <f>SUM('[1]ПОНТОННЫЙ Янв.'!AX62:AY62,'[2]ПОНТОННЫЙ Февр.'!AX62:AY62,'[3]ПОНТОННЫЙ Март'!AX62:AY62,'[4]ПОНТОННЫЙ  Апр.'!AX62:AY62,'[5]ПОНТОННЫЙ Май'!AX62:AY62,'[6]ПОНТОННЫЙ Июнь'!AX62:AY62,'[7]ПОНТОННЫЙ  Июль'!AX62:AY62,'[8]ПОНТОННЫЙ  Авг.'!AX62:AY62,'[9]ПОНТОННЫЙ  Сент.'!AX62:AY62,'[10]ПОНТОННЫЙ  Окт.'!AX62:AY62,'[11]ПОНТОННЫЙ  Нояб.'!AX62:AY62,'[12]ПОНТОННЫЙ  Дек.'!AX62:AY62)</f>
        <v>2.5</v>
      </c>
      <c r="AZ63" s="47"/>
      <c r="BA63" s="53">
        <f>SUM('[1]ПОНТОННЫЙ Янв.'!AZ62:BA62,'[2]ПОНТОННЫЙ Февр.'!AZ62:BA62,'[3]ПОНТОННЫЙ Март'!AZ62:BA62,'[4]ПОНТОННЫЙ  Апр.'!AZ62:BA62,'[5]ПОНТОННЫЙ Май'!AZ62:BA62,'[6]ПОНТОННЫЙ Июнь'!AZ62:BA62,'[7]ПОНТОННЫЙ  Июль'!AZ62:BA62,'[8]ПОНТОННЫЙ  Авг.'!AZ62:BA62,'[9]ПОНТОННЫЙ  Сент.'!AZ62:BA62,'[10]ПОНТОННЫЙ  Окт.'!AZ62:BA62,'[11]ПОНТОННЫЙ  Нояб.'!AZ62:BA62,'[12]ПОНТОННЫЙ  Дек.'!AZ62:BA62)</f>
        <v>0</v>
      </c>
      <c r="BB63" s="47"/>
      <c r="BC63" s="53">
        <f>SUM('[1]ПОНТОННЫЙ Янв.'!BB62:BC62,'[2]ПОНТОННЫЙ Февр.'!BB62:BC62,'[3]ПОНТОННЫЙ Март'!BB62:BC62,'[4]ПОНТОННЫЙ  Апр.'!BB62:BC62,'[5]ПОНТОННЫЙ Май'!BB62:BC62,'[6]ПОНТОННЫЙ Июнь'!BB62:BC62,'[7]ПОНТОННЫЙ  Июль'!BB62:BC62,'[8]ПОНТОННЫЙ  Авг.'!BB62:BC62,'[9]ПОНТОННЫЙ  Сент.'!BB62:BC62,'[10]ПОНТОННЫЙ  Окт.'!BB62:BC62,'[11]ПОНТОННЫЙ  Нояб.'!BB62:BC62,'[12]ПОНТОННЫЙ  Дек.'!BB62:BC62)</f>
        <v>3</v>
      </c>
      <c r="BD63" s="47"/>
      <c r="BE63" s="53">
        <f>SUM('[1]ПОНТОННЫЙ Янв.'!BD62:BE62,'[2]ПОНТОННЫЙ Февр.'!BD62:BE62,'[3]ПОНТОННЫЙ Март'!BD62:BE62,'[4]ПОНТОННЫЙ  Апр.'!BD62:BE62,'[5]ПОНТОННЫЙ Май'!BD62:BE62,'[6]ПОНТОННЫЙ Июнь'!BD62:BE62,'[7]ПОНТОННЫЙ  Июль'!BD62:BE62,'[8]ПОНТОННЫЙ  Авг.'!BD62:BE62,'[9]ПОНТОННЫЙ  Сент.'!BD62:BE62,'[10]ПОНТОННЫЙ  Окт.'!BD62:BE62,'[11]ПОНТОННЫЙ  Нояб.'!BD62:BE62,'[12]ПОНТОННЫЙ  Дек.'!BD62:BE62)</f>
        <v>0</v>
      </c>
      <c r="BF63" s="47"/>
      <c r="BG63" s="53">
        <f>SUM('[1]ПОНТОННЫЙ Янв.'!BF62:BG62,'[2]ПОНТОННЫЙ Февр.'!BF62:BG62,'[3]ПОНТОННЫЙ Март'!BF62:BG62,'[4]ПОНТОННЫЙ  Апр.'!BF62:BG62,'[5]ПОНТОННЫЙ Май'!BF62:BG62,'[6]ПОНТОННЫЙ Июнь'!BF62:BG62,'[7]ПОНТОННЫЙ  Июль'!BF62:BG62,'[8]ПОНТОННЫЙ  Авг.'!BF62:BG62,'[9]ПОНТОННЫЙ  Сент.'!BF62:BG62,'[10]ПОНТОННЫЙ  Окт.'!BF62:BG62,'[11]ПОНТОННЫЙ  Нояб.'!BF62:BG62,'[12]ПОНТОННЫЙ  Дек.'!BF62:BG62)</f>
        <v>2</v>
      </c>
      <c r="BH63" s="47"/>
      <c r="BI63" s="53">
        <f>SUM('[1]ПОНТОННЫЙ Янв.'!BH62:BI62,'[2]ПОНТОННЫЙ Февр.'!BH62:BI62,'[3]ПОНТОННЫЙ Март'!BH62:BI62,'[4]ПОНТОННЫЙ  Апр.'!BH62:BI62,'[5]ПОНТОННЫЙ Май'!BH62:BI62,'[6]ПОНТОННЫЙ Июнь'!BH62:BI62,'[7]ПОНТОННЫЙ  Июль'!BH62:BI62,'[8]ПОНТОННЫЙ  Авг.'!BH62:BI62,'[9]ПОНТОННЫЙ  Сент.'!BH62:BI62,'[10]ПОНТОННЫЙ  Окт.'!BH62:BI62,'[11]ПОНТОННЫЙ  Нояб.'!BH62:BI62,'[12]ПОНТОННЫЙ  Дек.'!BH62:BI62)</f>
        <v>0</v>
      </c>
      <c r="BJ63" s="47"/>
      <c r="BK63" s="53">
        <f>SUM('[1]ПОНТОННЫЙ Янв.'!BJ62:BK62,'[2]ПОНТОННЫЙ Февр.'!BJ62:BK62,'[3]ПОНТОННЫЙ Март'!BJ62:BK62,'[4]ПОНТОННЫЙ  Апр.'!BJ62:BK62,'[5]ПОНТОННЫЙ Май'!BJ62:BK62,'[6]ПОНТОННЫЙ Июнь'!BJ62:BK62,'[7]ПОНТОННЫЙ  Июль'!BJ62:BK62,'[8]ПОНТОННЫЙ  Авг.'!BJ62:BK62,'[9]ПОНТОННЫЙ  Сент.'!BJ62:BK62,'[10]ПОНТОННЫЙ  Окт.'!BJ62:BK62,'[11]ПОНТОННЫЙ  Нояб.'!BJ62:BK62,'[12]ПОНТОННЫЙ  Дек.'!BJ62:BK62)</f>
        <v>3</v>
      </c>
      <c r="BL63" s="47"/>
      <c r="BM63" s="53">
        <f>SUM('[1]ПОНТОННЫЙ Янв.'!BL62:BM62,'[2]ПОНТОННЫЙ Февр.'!BL62:BM62,'[3]ПОНТОННЫЙ Март'!BL62:BM62,'[4]ПОНТОННЫЙ  Апр.'!BL62:BM62,'[5]ПОНТОННЫЙ Май'!BL62:BM62,'[6]ПОНТОННЫЙ Июнь'!BL62:BM62,'[7]ПОНТОННЫЙ  Июль'!BL62:BM62,'[8]ПОНТОННЫЙ  Авг.'!BL62:BM62,'[9]ПОНТОННЫЙ  Сент.'!BL62:BM62,'[10]ПОНТОННЫЙ  Окт.'!BL62:BM62,'[11]ПОНТОННЫЙ  Нояб.'!BL62:BM62,'[12]ПОНТОННЫЙ  Дек.'!BL62:BM62)</f>
        <v>0</v>
      </c>
      <c r="BN63" s="47"/>
      <c r="BO63" s="53">
        <f>SUM('[1]ПОНТОННЫЙ Янв.'!BN62:BO62,'[2]ПОНТОННЫЙ Февр.'!BN62:BO62,'[3]ПОНТОННЫЙ Март'!BN62:BO62,'[4]ПОНТОННЫЙ  Апр.'!BN62:BO62,'[5]ПОНТОННЫЙ Май'!BN62:BO62,'[6]ПОНТОННЫЙ Июнь'!BN62:BO62,'[7]ПОНТОННЫЙ  Июль'!BN62:BO62,'[8]ПОНТОННЫЙ  Авг.'!BN62:BO62,'[9]ПОНТОННЫЙ  Сент.'!BN62:BO62,'[10]ПОНТОННЫЙ  Окт.'!BN62:BO62,'[11]ПОНТОННЫЙ  Нояб.'!BN62:BO62,'[12]ПОНТОННЫЙ  Дек.'!BN62:BO62)</f>
        <v>0</v>
      </c>
      <c r="BP63" s="47"/>
      <c r="BQ63" s="53">
        <f>SUM('[1]ПОНТОННЫЙ Янв.'!BP62:BQ62,'[2]ПОНТОННЫЙ Февр.'!BP62:BQ62,'[3]ПОНТОННЫЙ Март'!BP62:BQ62,'[4]ПОНТОННЫЙ  Апр.'!BP62:BQ62,'[5]ПОНТОННЫЙ Май'!BP62:BQ62,'[6]ПОНТОННЫЙ Июнь'!BP62:BQ62,'[7]ПОНТОННЫЙ  Июль'!BP62:BQ62,'[8]ПОНТОННЫЙ  Авг.'!BP62:BQ62,'[9]ПОНТОННЫЙ  Сент.'!BP62:BQ62,'[10]ПОНТОННЫЙ  Окт.'!BP62:BQ62,'[11]ПОНТОННЫЙ  Нояб.'!BP62:BQ62,'[12]ПОНТОННЫЙ  Дек.'!BP62:BQ62)</f>
        <v>0</v>
      </c>
      <c r="BR63" s="47"/>
      <c r="BS63" s="53">
        <f>SUM('[1]ПОНТОННЫЙ Янв.'!BR62:BS62,'[2]ПОНТОННЫЙ Февр.'!BR62:BS62,'[3]ПОНТОННЫЙ Март'!BR62:BS62,'[4]ПОНТОННЫЙ  Апр.'!BR62:BS62,'[5]ПОНТОННЫЙ Май'!BR62:BS62,'[6]ПОНТОННЫЙ Июнь'!BR62:BS62,'[7]ПОНТОННЫЙ  Июль'!BR62:BS62,'[8]ПОНТОННЫЙ  Авг.'!BR62:BS62,'[9]ПОНТОННЫЙ  Сент.'!BR62:BS62,'[10]ПОНТОННЫЙ  Окт.'!BR62:BS62,'[11]ПОНТОННЫЙ  Нояб.'!BR62:BS62,'[12]ПОНТОННЫЙ  Дек.'!BR62:BS62)</f>
        <v>24</v>
      </c>
      <c r="BT63" s="47">
        <v>90</v>
      </c>
      <c r="BU63" s="53">
        <f>SUM('[1]ПОНТОННЫЙ Янв.'!BT62:BU62,'[2]ПОНТОННЫЙ Февр.'!BT62:BU62,'[3]ПОНТОННЫЙ Март'!BT62:BU62,'[4]ПОНТОННЫЙ  Апр.'!BT62:BU62,'[5]ПОНТОННЫЙ Май'!BT62:BU62,'[6]ПОНТОННЫЙ Июнь'!BT62:BU62,'[7]ПОНТОННЫЙ  Июль'!BT62:BU62,'[8]ПОНТОННЫЙ  Авг.'!BT62:BU62,'[9]ПОНТОННЫЙ  Сент.'!BT62:BU62,'[10]ПОНТОННЫЙ  Окт.'!BT62:BU62,'[11]ПОНТОННЫЙ  Нояб.'!BT62:BU62,'[12]ПОНТОННЫЙ  Дек.'!BT62:BU62)</f>
        <v>0</v>
      </c>
      <c r="BV63" s="47"/>
      <c r="BW63" s="53">
        <f>SUM('[1]ПОНТОННЫЙ Янв.'!BV62:BW62,'[2]ПОНТОННЫЙ Февр.'!BV62:BW62,'[3]ПОНТОННЫЙ Март'!BV62:BW62,'[4]ПОНТОННЫЙ  Апр.'!BV62:BW62,'[5]ПОНТОННЫЙ Май'!BV62:BW62,'[6]ПОНТОННЫЙ Июнь'!BV62:BW62,'[7]ПОНТОННЫЙ  Июль'!BV62:BW62,'[8]ПОНТОННЫЙ  Авг.'!BV62:BW62,'[9]ПОНТОННЫЙ  Сент.'!BV62:BW62,'[10]ПОНТОННЫЙ  Окт.'!BV62:BW62,'[11]ПОНТОННЫЙ  Нояб.'!BV62:BW62,'[12]ПОНТОННЫЙ  Дек.'!BV62:BW62)</f>
        <v>1</v>
      </c>
      <c r="BX63" s="47"/>
      <c r="BY63" s="53">
        <f>SUM('[1]ПОНТОННЫЙ Янв.'!BX62:BY62,'[2]ПОНТОННЫЙ Февр.'!BX62:BY62,'[3]ПОНТОННЫЙ Март'!BX62:BY62,'[4]ПОНТОННЫЙ  Апр.'!BX62:BY62,'[5]ПОНТОННЫЙ Май'!BX62:BY62,'[6]ПОНТОННЫЙ Июнь'!BX62:BY62,'[7]ПОНТОННЫЙ  Июль'!BX62:BY62,'[8]ПОНТОННЫЙ  Авг.'!BX62:BY62,'[9]ПОНТОННЫЙ  Сент.'!BX62:BY62,'[10]ПОНТОННЫЙ  Окт.'!BX62:BY62,'[11]ПОНТОННЫЙ  Нояб.'!BX62:BY62,'[12]ПОНТОННЫЙ  Дек.'!BX62:BY62)</f>
        <v>28.5</v>
      </c>
      <c r="BZ63" s="47">
        <v>9</v>
      </c>
      <c r="CA63" s="53">
        <f>SUM('[1]ПОНТОННЫЙ Янв.'!BZ62:CA62,'[2]ПОНТОННЫЙ Февр.'!BZ62:CA62,'[3]ПОНТОННЫЙ Март'!BZ62:CA62,'[4]ПОНТОННЫЙ  Апр.'!BZ62:CA62,'[5]ПОНТОННЫЙ Май'!BZ62:CA62,'[6]ПОНТОННЫЙ Июнь'!BZ62:CA62,'[7]ПОНТОННЫЙ  Июль'!BZ62:CA62,'[8]ПОНТОННЫЙ  Авг.'!BZ62:CA62,'[9]ПОНТОННЫЙ  Сент.'!BZ62:CA62,'[10]ПОНТОННЫЙ  Окт.'!BZ62:CA62,'[11]ПОНТОННЫЙ  Нояб.'!BZ62:CA62,'[12]ПОНТОННЫЙ  Дек.'!BZ62:CA62)</f>
        <v>14</v>
      </c>
      <c r="CB63" s="47"/>
      <c r="CC63" s="53">
        <f>SUM('[1]ПОНТОННЫЙ Янв.'!CB62:CC62,'[2]ПОНТОННЫЙ Февр.'!CB62:CC62,'[3]ПОНТОННЫЙ Март'!CB62:CC62,'[4]ПОНТОННЫЙ  Апр.'!CB62:CC62,'[5]ПОНТОННЫЙ Май'!CB62:CC62,'[6]ПОНТОННЫЙ Июнь'!CB62:CC62,'[7]ПОНТОННЫЙ  Июль'!CB62:CC62,'[8]ПОНТОННЫЙ  Авг.'!CB62:CC62,'[9]ПОНТОННЫЙ  Сент.'!CB62:CC62,'[10]ПОНТОННЫЙ  Окт.'!CB62:CC62,'[11]ПОНТОННЫЙ  Нояб.'!CB62:CC62,'[12]ПОНТОННЫЙ  Дек.'!CB62:CC62)</f>
        <v>0</v>
      </c>
      <c r="CD63" s="47"/>
      <c r="CE63" s="53">
        <f>SUM('[1]ПОНТОННЫЙ Янв.'!CD62:CE62,'[2]ПОНТОННЫЙ Февр.'!CD62:CE62,'[3]ПОНТОННЫЙ Март'!CD62:CE62,'[4]ПОНТОННЫЙ  Апр.'!CD62:CE62,'[5]ПОНТОННЫЙ Май'!CD62:CE62,'[6]ПОНТОННЫЙ Июнь'!CD62:CE62,'[7]ПОНТОННЫЙ  Июль'!CD62:CE62,'[8]ПОНТОННЫЙ  Авг.'!CD62:CE62,'[9]ПОНТОННЫЙ  Сент.'!CD62:CE62,'[10]ПОНТОННЫЙ  Окт.'!CD62:CE62,'[11]ПОНТОННЫЙ  Нояб.'!CD62:CE62,'[12]ПОНТОННЫЙ  Дек.'!CD62:CE62)</f>
        <v>4</v>
      </c>
      <c r="CF63" s="47"/>
      <c r="CG63" s="53">
        <f>SUM('[1]ПОНТОННЫЙ Янв.'!CF62:CG62,'[2]ПОНТОННЫЙ Февр.'!CF62:CG62,'[3]ПОНТОННЫЙ Март'!CF62:CG62,'[4]ПОНТОННЫЙ  Апр.'!CF62:CG62,'[5]ПОНТОННЫЙ Май'!CF62:CG62,'[6]ПОНТОННЫЙ Июнь'!CF62:CG62,'[7]ПОНТОННЫЙ  Июль'!CF62:CG62,'[8]ПОНТОННЫЙ  Авг.'!CF62:CG62,'[9]ПОНТОННЫЙ  Сент.'!CF62:CG62,'[10]ПОНТОННЫЙ  Окт.'!CF62:CG62,'[11]ПОНТОННЫЙ  Нояб.'!CF62:CG62,'[12]ПОНТОННЫЙ  Дек.'!CF62:CG62)</f>
        <v>1</v>
      </c>
      <c r="CH63" s="47"/>
      <c r="CI63" s="53">
        <f>SUM('[1]ПОНТОННЫЙ Янв.'!CH62:CI62,'[2]ПОНТОННЫЙ Февр.'!CH62:CI62,'[3]ПОНТОННЫЙ Март'!CH62:CI62,'[4]ПОНТОННЫЙ  Апр.'!CH62:CI62,'[5]ПОНТОННЫЙ Май'!CH62:CI62,'[6]ПОНТОННЫЙ Июнь'!CH62:CI62,'[7]ПОНТОННЫЙ  Июль'!CH62:CI62,'[8]ПОНТОННЫЙ  Авг.'!CH62:CI62,'[9]ПОНТОННЫЙ  Сент.'!CH62:CI62,'[10]ПОНТОННЫЙ  Окт.'!CH62:CI62,'[11]ПОНТОННЫЙ  Нояб.'!CH62:CI62,'[12]ПОНТОННЫЙ  Дек.'!CH62:CI62)</f>
        <v>0</v>
      </c>
      <c r="CJ63" s="47"/>
      <c r="CK63" s="53">
        <f>SUM('[1]ПОНТОННЫЙ Янв.'!CJ62:CK62,'[2]ПОНТОННЫЙ Февр.'!CJ62:CK62,'[3]ПОНТОННЫЙ Март'!CJ62:CK62,'[4]ПОНТОННЫЙ  Апр.'!CJ62:CK62,'[5]ПОНТОННЫЙ Май'!CJ62:CK62,'[6]ПОНТОННЫЙ Июнь'!CJ62:CK62,'[7]ПОНТОННЫЙ  Июль'!CJ62:CK62,'[8]ПОНТОННЫЙ  Авг.'!CJ62:CK62,'[9]ПОНТОННЫЙ  Сент.'!CJ62:CK62,'[10]ПОНТОННЫЙ  Окт.'!CJ62:CK62,'[11]ПОНТОННЫЙ  Нояб.'!CJ62:CK62,'[12]ПОНТОННЫЙ  Дек.'!CJ62:CK62)</f>
        <v>14</v>
      </c>
      <c r="CL63" s="47"/>
      <c r="CM63" s="53">
        <f>SUM('[1]ПОНТОННЫЙ Янв.'!CL62:CM62,'[2]ПОНТОННЫЙ Февр.'!CL62:CM62,'[3]ПОНТОННЫЙ Март'!CL62:CM62,'[4]ПОНТОННЫЙ  Апр.'!CL62:CM62,'[5]ПОНТОННЫЙ Май'!CL62:CM62,'[6]ПОНТОННЫЙ Июнь'!CL62:CM62,'[7]ПОНТОННЫЙ  Июль'!CL62:CM62,'[8]ПОНТОННЫЙ  Авг.'!CL62:CM62,'[9]ПОНТОННЫЙ  Сент.'!CL62:CM62,'[10]ПОНТОННЫЙ  Окт.'!CL62:CM62,'[11]ПОНТОННЫЙ  Нояб.'!CL62:CM62,'[12]ПОНТОННЫЙ  Дек.'!CL62:CM62)</f>
        <v>0</v>
      </c>
      <c r="CN63" s="47"/>
      <c r="CO63" s="53">
        <f>SUM('[1]ПОНТОННЫЙ Янв.'!CN62:CO62,'[2]ПОНТОННЫЙ Февр.'!CN62:CO62,'[3]ПОНТОННЫЙ Март'!CN62:CO62,'[4]ПОНТОННЫЙ  Апр.'!CN62:CO62,'[5]ПОНТОННЫЙ Май'!CN62:CO62,'[6]ПОНТОННЫЙ Июнь'!CN62:CO62,'[7]ПОНТОННЫЙ  Июль'!CN62:CO62,'[8]ПОНТОННЫЙ  Авг.'!CN62:CO62,'[9]ПОНТОННЫЙ  Сент.'!CN62:CO62,'[10]ПОНТОННЫЙ  Окт.'!CN62:CO62,'[11]ПОНТОННЫЙ  Нояб.'!CN62:CO62,'[12]ПОНТОННЫЙ  Дек.'!CN62:CO62)</f>
        <v>7</v>
      </c>
      <c r="CQ63" s="93"/>
    </row>
    <row r="64" spans="1:95" ht="15.95" customHeight="1" x14ac:dyDescent="0.25">
      <c r="A64" s="216"/>
      <c r="B64" s="230"/>
      <c r="C64" s="22" t="s">
        <v>5</v>
      </c>
      <c r="D64" s="47"/>
      <c r="E64" s="53">
        <f>SUM('[1]ПОНТОННЫЙ Янв.'!D63:E63,'[2]ПОНТОННЫЙ Февр.'!D63:E63,'[3]ПОНТОННЫЙ Март'!D63:E63,'[4]ПОНТОННЫЙ  Апр.'!D63:E63,'[5]ПОНТОННЫЙ Май'!D63:E63,'[6]ПОНТОННЫЙ Июнь'!D63:E63,'[7]ПОНТОННЫЙ  Июль'!D63:E63,'[8]ПОНТОННЫЙ  Авг.'!D63:E63,'[9]ПОНТОННЫЙ  Сент.'!D63:E63,'[10]ПОНТОННЫЙ  Окт.'!D63:E63,'[11]ПОНТОННЫЙ  Нояб.'!D63:E63,'[12]ПОНТОННЫЙ  Дек.'!D63:E63)</f>
        <v>11.509</v>
      </c>
      <c r="F64" s="47"/>
      <c r="G64" s="53">
        <f>SUM('[1]ПОНТОННЫЙ Янв.'!F63:G63,'[2]ПОНТОННЫЙ Февр.'!F63:G63,'[3]ПОНТОННЫЙ Март'!F63:G63,'[4]ПОНТОННЫЙ  Апр.'!F63:G63,'[5]ПОНТОННЫЙ Май'!F63:G63,'[6]ПОНТОННЫЙ Июнь'!F63:G63,'[7]ПОНТОННЫЙ  Июль'!F63:G63,'[8]ПОНТОННЫЙ  Авг.'!F63:G63,'[9]ПОНТОННЫЙ  Сент.'!F63:G63,'[10]ПОНТОННЫЙ  Окт.'!F63:G63,'[11]ПОНТОННЫЙ  Нояб.'!F63:G63,'[12]ПОНТОННЫЙ  Дек.'!F63:G63)</f>
        <v>0</v>
      </c>
      <c r="H64" s="47"/>
      <c r="I64" s="53">
        <f>SUM('[1]ПОНТОННЫЙ Янв.'!H63:I63,'[2]ПОНТОННЫЙ Февр.'!H63:I63,'[3]ПОНТОННЫЙ Март'!H63:I63,'[4]ПОНТОННЫЙ  Апр.'!H63:I63,'[5]ПОНТОННЫЙ Май'!H63:I63,'[6]ПОНТОННЫЙ Июнь'!H63:I63,'[7]ПОНТОННЫЙ  Июль'!H63:I63,'[8]ПОНТОННЫЙ  Авг.'!H63:I63,'[9]ПОНТОННЫЙ  Сент.'!H63:I63,'[10]ПОНТОННЫЙ  Окт.'!H63:I63,'[11]ПОНТОННЫЙ  Нояб.'!H63:I63,'[12]ПОНТОННЫЙ  Дек.'!H63:I63)</f>
        <v>0</v>
      </c>
      <c r="J64" s="47"/>
      <c r="K64" s="53">
        <f>SUM('[1]ПОНТОННЫЙ Янв.'!J63:K63,'[2]ПОНТОННЫЙ Февр.'!J63:K63,'[3]ПОНТОННЫЙ Март'!J63:K63,'[4]ПОНТОННЫЙ  Апр.'!J63:K63,'[5]ПОНТОННЫЙ Май'!J63:K63,'[6]ПОНТОННЫЙ Июнь'!J63:K63,'[7]ПОНТОННЫЙ  Июль'!J63:K63,'[8]ПОНТОННЫЙ  Авг.'!J63:K63,'[9]ПОНТОННЫЙ  Сент.'!J63:K63,'[10]ПОНТОННЫЙ  Окт.'!J63:K63,'[11]ПОНТОННЫЙ  Нояб.'!J63:K63,'[12]ПОНТОННЫЙ  Дек.'!J63:K63)</f>
        <v>0.38400000000000001</v>
      </c>
      <c r="L64" s="47"/>
      <c r="M64" s="53">
        <f>SUM('[1]ПОНТОННЫЙ Янв.'!L63:M63,'[2]ПОНТОННЫЙ Февр.'!L63:M63,'[3]ПОНТОННЫЙ Март'!L63:M63,'[4]ПОНТОННЫЙ  Апр.'!L63:M63,'[5]ПОНТОННЫЙ Май'!L63:M63,'[6]ПОНТОННЫЙ Июнь'!L63:M63,'[7]ПОНТОННЫЙ  Июль'!L63:M63,'[8]ПОНТОННЫЙ  Авг.'!L63:M63,'[9]ПОНТОННЫЙ  Сент.'!L63:M63,'[10]ПОНТОННЫЙ  Окт.'!L63:M63,'[11]ПОНТОННЫЙ  Нояб.'!L63:M63,'[12]ПОНТОННЫЙ  Дек.'!L63:M63)</f>
        <v>0</v>
      </c>
      <c r="N64" s="47"/>
      <c r="O64" s="53">
        <f>SUM('[1]ПОНТОННЫЙ Янв.'!N63:O63,'[2]ПОНТОННЫЙ Февр.'!N63:O63,'[3]ПОНТОННЫЙ Март'!N63:O63,'[4]ПОНТОННЫЙ  Апр.'!N63:O63,'[5]ПОНТОННЫЙ Май'!N63:O63,'[6]ПОНТОННЫЙ Июнь'!N63:O63,'[7]ПОНТОННЫЙ  Июль'!N63:O63,'[8]ПОНТОННЫЙ  Авг.'!N63:O63,'[9]ПОНТОННЫЙ  Сент.'!N63:O63,'[10]ПОНТОННЫЙ  Окт.'!N63:O63,'[11]ПОНТОННЫЙ  Нояб.'!N63:O63,'[12]ПОНТОННЫЙ  Дек.'!N63:O63)</f>
        <v>0</v>
      </c>
      <c r="P64" s="47"/>
      <c r="Q64" s="53">
        <f>SUM('[1]ПОНТОННЫЙ Янв.'!P63:Q63,'[2]ПОНТОННЫЙ Февр.'!P63:Q63,'[3]ПОНТОННЫЙ Март'!P63:Q63,'[4]ПОНТОННЫЙ  Апр.'!P63:Q63,'[5]ПОНТОННЫЙ Май'!P63:Q63,'[6]ПОНТОННЫЙ Июнь'!P63:Q63,'[7]ПОНТОННЫЙ  Июль'!P63:Q63,'[8]ПОНТОННЫЙ  Авг.'!P63:Q63,'[9]ПОНТОННЫЙ  Сент.'!P63:Q63,'[10]ПОНТОННЫЙ  Окт.'!P63:Q63,'[11]ПОНТОННЫЙ  Нояб.'!P63:Q63,'[12]ПОНТОННЫЙ  Дек.'!P63:Q63)</f>
        <v>0</v>
      </c>
      <c r="R64" s="47"/>
      <c r="S64" s="53">
        <f>SUM('[1]ПОНТОННЫЙ Янв.'!R63:S63,'[2]ПОНТОННЫЙ Февр.'!R63:S63,'[3]ПОНТОННЫЙ Март'!R63:S63,'[4]ПОНТОННЫЙ  Апр.'!R63:S63,'[5]ПОНТОННЫЙ Май'!R63:S63,'[6]ПОНТОННЫЙ Июнь'!R63:S63,'[7]ПОНТОННЫЙ  Июль'!R63:S63,'[8]ПОНТОННЫЙ  Авг.'!R63:S63,'[9]ПОНТОННЫЙ  Сент.'!R63:S63,'[10]ПОНТОННЫЙ  Окт.'!R63:S63,'[11]ПОНТОННЫЙ  Нояб.'!R63:S63,'[12]ПОНТОННЫЙ  Дек.'!R63:S63)</f>
        <v>30.268999999999998</v>
      </c>
      <c r="T64" s="47"/>
      <c r="U64" s="53">
        <f>SUM('[1]ПОНТОННЫЙ Янв.'!T63:U63,'[2]ПОНТОННЫЙ Февр.'!T63:U63,'[3]ПОНТОННЫЙ Март'!T63:U63,'[4]ПОНТОННЫЙ  Апр.'!T63:U63,'[5]ПОНТОННЫЙ Май'!T63:U63,'[6]ПОНТОННЫЙ Июнь'!T63:U63,'[7]ПОНТОННЫЙ  Июль'!T63:U63,'[8]ПОНТОННЫЙ  Авг.'!T63:U63,'[9]ПОНТОННЫЙ  Сент.'!T63:U63,'[10]ПОНТОННЫЙ  Окт.'!T63:U63,'[11]ПОНТОННЫЙ  Нояб.'!T63:U63,'[12]ПОНТОННЫЙ  Дек.'!T63:U63)</f>
        <v>7.1130000000000004</v>
      </c>
      <c r="V64" s="47"/>
      <c r="W64" s="53">
        <f>SUM('[1]ПОНТОННЫЙ Янв.'!V63:W63,'[2]ПОНТОННЫЙ Февр.'!V63:W63,'[3]ПОНТОННЫЙ Март'!V63:W63,'[4]ПОНТОННЫЙ  Апр.'!V63:W63,'[5]ПОНТОННЫЙ Май'!V63:W63,'[6]ПОНТОННЫЙ Июнь'!V63:W63,'[7]ПОНТОННЫЙ  Июль'!V63:W63,'[8]ПОНТОННЫЙ  Авг.'!V63:W63,'[9]ПОНТОННЫЙ  Сент.'!V63:W63,'[10]ПОНТОННЫЙ  Окт.'!V63:W63,'[11]ПОНТОННЫЙ  Нояб.'!V63:W63,'[12]ПОНТОННЫЙ  Дек.'!V63:W63)</f>
        <v>0</v>
      </c>
      <c r="X64" s="47"/>
      <c r="Y64" s="53">
        <f>SUM('[1]ПОНТОННЫЙ Янв.'!X63:Y63,'[2]ПОНТОННЫЙ Февр.'!X63:Y63,'[3]ПОНТОННЫЙ Март'!X63:Y63,'[4]ПОНТОННЫЙ  Апр.'!X63:Y63,'[5]ПОНТОННЫЙ Май'!X63:Y63,'[6]ПОНТОННЫЙ Июнь'!X63:Y63,'[7]ПОНТОННЫЙ  Июль'!X63:Y63,'[8]ПОНТОННЫЙ  Авг.'!X63:Y63,'[9]ПОНТОННЫЙ  Сент.'!X63:Y63,'[10]ПОНТОННЫЙ  Окт.'!X63:Y63,'[11]ПОНТОННЫЙ  Нояб.'!X63:Y63,'[12]ПОНТОННЫЙ  Дек.'!X63:Y63)</f>
        <v>0</v>
      </c>
      <c r="Z64" s="47"/>
      <c r="AA64" s="53">
        <f>SUM('[1]ПОНТОННЫЙ Янв.'!Z63:AA63,'[2]ПОНТОННЫЙ Февр.'!Z63:AA63,'[3]ПОНТОННЫЙ Март'!Z63:AA63,'[4]ПОНТОННЫЙ  Апр.'!Z63:AA63,'[5]ПОНТОННЫЙ Май'!Z63:AA63,'[6]ПОНТОННЫЙ Июнь'!Z63:AA63,'[7]ПОНТОННЫЙ  Июль'!Z63:AA63,'[8]ПОНТОННЫЙ  Авг.'!Z63:AA63,'[9]ПОНТОННЫЙ  Сент.'!Z63:AA63,'[10]ПОНТОННЫЙ  Окт.'!Z63:AA63,'[11]ПОНТОННЫЙ  Нояб.'!Z63:AA63,'[12]ПОНТОННЫЙ  Дек.'!Z63:AA63)</f>
        <v>0</v>
      </c>
      <c r="AB64" s="47"/>
      <c r="AC64" s="53">
        <f>SUM('[1]ПОНТОННЫЙ Янв.'!AB63:AC63,'[2]ПОНТОННЫЙ Февр.'!AB63:AC63,'[3]ПОНТОННЫЙ Март'!AB63:AC63,'[4]ПОНТОННЫЙ  Апр.'!AB63:AC63,'[5]ПОНТОННЫЙ Май'!AB63:AC63,'[6]ПОНТОННЫЙ Июнь'!AB63:AC63,'[7]ПОНТОННЫЙ  Июль'!AB63:AC63,'[8]ПОНТОННЫЙ  Авг.'!AB63:AC63,'[9]ПОНТОННЫЙ  Сент.'!AB63:AC63,'[10]ПОНТОННЫЙ  Окт.'!AB63:AC63,'[11]ПОНТОННЫЙ  Нояб.'!AB63:AC63,'[12]ПОНТОННЫЙ  Дек.'!AB63:AC63)</f>
        <v>0</v>
      </c>
      <c r="AD64" s="47"/>
      <c r="AE64" s="53">
        <f>SUM('[1]ПОНТОННЫЙ Янв.'!AD63:AE63,'[2]ПОНТОННЫЙ Февр.'!AD63:AE63,'[3]ПОНТОННЫЙ Март'!AD63:AE63,'[4]ПОНТОННЫЙ  Апр.'!AD63:AE63,'[5]ПОНТОННЫЙ Май'!AD63:AE63,'[6]ПОНТОННЫЙ Июнь'!AD63:AE63,'[7]ПОНТОННЫЙ  Июль'!AD63:AE63,'[8]ПОНТОННЫЙ  Авг.'!AD63:AE63,'[9]ПОНТОННЫЙ  Сент.'!AD63:AE63,'[10]ПОНТОННЫЙ  Окт.'!AD63:AE63,'[11]ПОНТОННЫЙ  Нояб.'!AD63:AE63,'[12]ПОНТОННЫЙ  Дек.'!AD63:AE63)</f>
        <v>3.7709999999999999</v>
      </c>
      <c r="AF64" s="47"/>
      <c r="AG64" s="53">
        <f>SUM('[1]ПОНТОННЫЙ Янв.'!AF63:AG63,'[2]ПОНТОННЫЙ Февр.'!AF63:AG63,'[3]ПОНТОННЫЙ Март'!AF63:AG63,'[4]ПОНТОННЫЙ  Апр.'!AF63:AG63,'[5]ПОНТОННЫЙ Май'!AF63:AG63,'[6]ПОНТОННЫЙ Июнь'!AF63:AG63,'[7]ПОНТОННЫЙ  Июль'!AF63:AG63,'[8]ПОНТОННЫЙ  Авг.'!AF63:AG63,'[9]ПОНТОННЫЙ  Сент.'!AF63:AG63,'[10]ПОНТОННЫЙ  Окт.'!AF63:AG63,'[11]ПОНТОННЫЙ  Нояб.'!AF63:AG63,'[12]ПОНТОННЫЙ  Дек.'!AF63:AG63)</f>
        <v>0</v>
      </c>
      <c r="AH64" s="47"/>
      <c r="AI64" s="53">
        <f>SUM('[1]ПОНТОННЫЙ Янв.'!AH63:AI63,'[2]ПОНТОННЫЙ Февр.'!AH63:AI63,'[3]ПОНТОННЫЙ Март'!AH63:AI63,'[4]ПОНТОННЫЙ  Апр.'!AH63:AI63,'[5]ПОНТОННЫЙ Май'!AH63:AI63,'[6]ПОНТОННЫЙ Июнь'!AH63:AI63,'[7]ПОНТОННЫЙ  Июль'!AH63:AI63,'[8]ПОНТОННЫЙ  Авг.'!AH63:AI63,'[9]ПОНТОННЫЙ  Сент.'!AH63:AI63,'[10]ПОНТОННЫЙ  Окт.'!AH63:AI63,'[11]ПОНТОННЫЙ  Нояб.'!AH63:AI63,'[12]ПОНТОННЫЙ  Дек.'!AH63:AI63)</f>
        <v>0</v>
      </c>
      <c r="AJ64" s="47"/>
      <c r="AK64" s="53">
        <f>SUM('[1]ПОНТОННЫЙ Янв.'!AJ63:AK63,'[2]ПОНТОННЫЙ Февр.'!AJ63:AK63,'[3]ПОНТОННЫЙ Март'!AJ63:AK63,'[4]ПОНТОННЫЙ  Апр.'!AJ63:AK63,'[5]ПОНТОННЫЙ Май'!AJ63:AK63,'[6]ПОНТОННЫЙ Июнь'!AJ63:AK63,'[7]ПОНТОННЫЙ  Июль'!AJ63:AK63,'[8]ПОНТОННЫЙ  Авг.'!AJ63:AK63,'[9]ПОНТОННЫЙ  Сент.'!AJ63:AK63,'[10]ПОНТОННЫЙ  Окт.'!AJ63:AK63,'[11]ПОНТОННЫЙ  Нояб.'!AJ63:AK63,'[12]ПОНТОННЫЙ  Дек.'!AJ63:AK63)</f>
        <v>0</v>
      </c>
      <c r="AL64" s="47"/>
      <c r="AM64" s="53">
        <f>SUM('[1]ПОНТОННЫЙ Янв.'!AL63:AM63,'[2]ПОНТОННЫЙ Февр.'!AL63:AM63,'[3]ПОНТОННЫЙ Март'!AL63:AM63,'[4]ПОНТОННЫЙ  Апр.'!AL63:AM63,'[5]ПОНТОННЫЙ Май'!AL63:AM63,'[6]ПОНТОННЫЙ Июнь'!AL63:AM63,'[7]ПОНТОННЫЙ  Июль'!AL63:AM63,'[8]ПОНТОННЫЙ  Авг.'!AL63:AM63,'[9]ПОНТОННЫЙ  Сент.'!AL63:AM63,'[10]ПОНТОННЫЙ  Окт.'!AL63:AM63,'[11]ПОНТОННЫЙ  Нояб.'!AL63:AM63,'[12]ПОНТОННЫЙ  Дек.'!AL63:AM63)</f>
        <v>3.577</v>
      </c>
      <c r="AN64" s="47"/>
      <c r="AO64" s="53">
        <f>SUM('[1]ПОНТОННЫЙ Янв.'!AN63:AO63,'[2]ПОНТОННЫЙ Февр.'!AN63:AO63,'[3]ПОНТОННЫЙ Март'!AN63:AO63,'[4]ПОНТОННЫЙ  Апр.'!AN63:AO63,'[5]ПОНТОННЫЙ Май'!AN63:AO63,'[6]ПОНТОННЫЙ Июнь'!AN63:AO63,'[7]ПОНТОННЫЙ  Июль'!AN63:AO63,'[8]ПОНТОННЫЙ  Авг.'!AN63:AO63,'[9]ПОНТОННЫЙ  Сент.'!AN63:AO63,'[10]ПОНТОННЫЙ  Окт.'!AN63:AO63,'[11]ПОНТОННЫЙ  Нояб.'!AN63:AO63,'[12]ПОНТОННЫЙ  Дек.'!AN63:AO63)</f>
        <v>0</v>
      </c>
      <c r="AP64" s="47"/>
      <c r="AQ64" s="53">
        <f>SUM('[1]ПОНТОННЫЙ Янв.'!AP63:AQ63,'[2]ПОНТОННЫЙ Февр.'!AP63:AQ63,'[3]ПОНТОННЫЙ Март'!AP63:AQ63,'[4]ПОНТОННЫЙ  Апр.'!AP63:AQ63,'[5]ПОНТОННЫЙ Май'!AP63:AQ63,'[6]ПОНТОННЫЙ Июнь'!AP63:AQ63,'[7]ПОНТОННЫЙ  Июль'!AP63:AQ63,'[8]ПОНТОННЫЙ  Авг.'!AP63:AQ63,'[9]ПОНТОННЫЙ  Сент.'!AP63:AQ63,'[10]ПОНТОННЫЙ  Окт.'!AP63:AQ63,'[11]ПОНТОННЫЙ  Нояб.'!AP63:AQ63,'[12]ПОНТОННЫЙ  Дек.'!AP63:AQ63)</f>
        <v>5.4669999999999996</v>
      </c>
      <c r="AR64" s="47"/>
      <c r="AS64" s="53">
        <f>SUM('[1]ПОНТОННЫЙ Янв.'!AR63:AS63,'[2]ПОНТОННЫЙ Февр.'!AR63:AS63,'[3]ПОНТОННЫЙ Март'!AR63:AS63,'[4]ПОНТОННЫЙ  Апр.'!AR63:AS63,'[5]ПОНТОННЫЙ Май'!AR63:AS63,'[6]ПОНТОННЫЙ Июнь'!AR63:AS63,'[7]ПОНТОННЫЙ  Июль'!AR63:AS63,'[8]ПОНТОННЫЙ  Авг.'!AR63:AS63,'[9]ПОНТОННЫЙ  Сент.'!AR63:AS63,'[10]ПОНТОННЫЙ  Окт.'!AR63:AS63,'[11]ПОНТОННЫЙ  Нояб.'!AR63:AS63,'[12]ПОНТОННЫЙ  Дек.'!AR63:AS63)</f>
        <v>0</v>
      </c>
      <c r="AT64" s="47"/>
      <c r="AU64" s="53">
        <f>SUM('[1]ПОНТОННЫЙ Янв.'!AT63:AU63,'[2]ПОНТОННЫЙ Февр.'!AT63:AU63,'[3]ПОНТОННЫЙ Март'!AT63:AU63,'[4]ПОНТОННЫЙ  Апр.'!AT63:AU63,'[5]ПОНТОННЫЙ Май'!AT63:AU63,'[6]ПОНТОННЫЙ Июнь'!AT63:AU63,'[7]ПОНТОННЫЙ  Июль'!AT63:AU63,'[8]ПОНТОННЫЙ  Авг.'!AT63:AU63,'[9]ПОНТОННЫЙ  Сент.'!AT63:AU63,'[10]ПОНТОННЫЙ  Окт.'!AT63:AU63,'[11]ПОНТОННЫЙ  Нояб.'!AT63:AU63,'[12]ПОНТОННЫЙ  Дек.'!AT63:AU63)</f>
        <v>0</v>
      </c>
      <c r="AV64" s="47"/>
      <c r="AW64" s="53">
        <f>SUM('[1]ПОНТОННЫЙ Янв.'!AV63:AW63,'[2]ПОНТОННЫЙ Февр.'!AV63:AW63,'[3]ПОНТОННЫЙ Март'!AV63:AW63,'[4]ПОНТОННЫЙ  Апр.'!AV63:AW63,'[5]ПОНТОННЫЙ Май'!AV63:AW63,'[6]ПОНТОННЫЙ Июнь'!AV63:AW63,'[7]ПОНТОННЫЙ  Июль'!AV63:AW63,'[8]ПОНТОННЫЙ  Авг.'!AV63:AW63,'[9]ПОНТОННЫЙ  Сент.'!AV63:AW63,'[10]ПОНТОННЫЙ  Окт.'!AV63:AW63,'[11]ПОНТОННЫЙ  Нояб.'!AV63:AW63,'[12]ПОНТОННЫЙ  Дек.'!AV63:AW63)</f>
        <v>2.1589999999999998</v>
      </c>
      <c r="AX64" s="47"/>
      <c r="AY64" s="53">
        <f>SUM('[1]ПОНТОННЫЙ Янв.'!AX63:AY63,'[2]ПОНТОННЫЙ Февр.'!AX63:AY63,'[3]ПОНТОННЫЙ Март'!AX63:AY63,'[4]ПОНТОННЫЙ  Апр.'!AX63:AY63,'[5]ПОНТОННЫЙ Май'!AX63:AY63,'[6]ПОНТОННЫЙ Июнь'!AX63:AY63,'[7]ПОНТОННЫЙ  Июль'!AX63:AY63,'[8]ПОНТОННЫЙ  Авг.'!AX63:AY63,'[9]ПОНТОННЫЙ  Сент.'!AX63:AY63,'[10]ПОНТОННЫЙ  Окт.'!AX63:AY63,'[11]ПОНТОННЫЙ  Нояб.'!AX63:AY63,'[12]ПОНТОННЫЙ  Дек.'!AX63:AY63)</f>
        <v>3.35</v>
      </c>
      <c r="AZ64" s="47"/>
      <c r="BA64" s="53">
        <f>SUM('[1]ПОНТОННЫЙ Янв.'!AZ63:BA63,'[2]ПОНТОННЫЙ Февр.'!AZ63:BA63,'[3]ПОНТОННЫЙ Март'!AZ63:BA63,'[4]ПОНТОННЫЙ  Апр.'!AZ63:BA63,'[5]ПОНТОННЫЙ Май'!AZ63:BA63,'[6]ПОНТОННЫЙ Июнь'!AZ63:BA63,'[7]ПОНТОННЫЙ  Июль'!AZ63:BA63,'[8]ПОНТОННЫЙ  Авг.'!AZ63:BA63,'[9]ПОНТОННЫЙ  Сент.'!AZ63:BA63,'[10]ПОНТОННЫЙ  Окт.'!AZ63:BA63,'[11]ПОНТОННЫЙ  Нояб.'!AZ63:BA63,'[12]ПОНТОННЫЙ  Дек.'!AZ63:BA63)</f>
        <v>0</v>
      </c>
      <c r="BB64" s="47"/>
      <c r="BC64" s="53">
        <f>SUM('[1]ПОНТОННЫЙ Янв.'!BB63:BC63,'[2]ПОНТОННЫЙ Февр.'!BB63:BC63,'[3]ПОНТОННЫЙ Март'!BB63:BC63,'[4]ПОНТОННЫЙ  Апр.'!BB63:BC63,'[5]ПОНТОННЫЙ Май'!BB63:BC63,'[6]ПОНТОННЫЙ Июнь'!BB63:BC63,'[7]ПОНТОННЫЙ  Июль'!BB63:BC63,'[8]ПОНТОННЫЙ  Авг.'!BB63:BC63,'[9]ПОНТОННЫЙ  Сент.'!BB63:BC63,'[10]ПОНТОННЫЙ  Окт.'!BB63:BC63,'[11]ПОНТОННЫЙ  Нояб.'!BB63:BC63,'[12]ПОНТОННЫЙ  Дек.'!BB63:BC63)</f>
        <v>6.6</v>
      </c>
      <c r="BD64" s="47"/>
      <c r="BE64" s="53">
        <f>SUM('[1]ПОНТОННЫЙ Янв.'!BD63:BE63,'[2]ПОНТОННЫЙ Февр.'!BD63:BE63,'[3]ПОНТОННЫЙ Март'!BD63:BE63,'[4]ПОНТОННЫЙ  Апр.'!BD63:BE63,'[5]ПОНТОННЫЙ Май'!BD63:BE63,'[6]ПОНТОННЫЙ Июнь'!BD63:BE63,'[7]ПОНТОННЫЙ  Июль'!BD63:BE63,'[8]ПОНТОННЫЙ  Авг.'!BD63:BE63,'[9]ПОНТОННЫЙ  Сент.'!BD63:BE63,'[10]ПОНТОННЫЙ  Окт.'!BD63:BE63,'[11]ПОНТОННЫЙ  Нояб.'!BD63:BE63,'[12]ПОНТОННЫЙ  Дек.'!BD63:BE63)</f>
        <v>0</v>
      </c>
      <c r="BF64" s="47"/>
      <c r="BG64" s="53">
        <f>SUM('[1]ПОНТОННЫЙ Янв.'!BF63:BG63,'[2]ПОНТОННЫЙ Февр.'!BF63:BG63,'[3]ПОНТОННЫЙ Март'!BF63:BG63,'[4]ПОНТОННЫЙ  Апр.'!BF63:BG63,'[5]ПОНТОННЫЙ Май'!BF63:BG63,'[6]ПОНТОННЫЙ Июнь'!BF63:BG63,'[7]ПОНТОННЫЙ  Июль'!BF63:BG63,'[8]ПОНТОННЫЙ  Авг.'!BF63:BG63,'[9]ПОНТОННЫЙ  Сент.'!BF63:BG63,'[10]ПОНТОННЫЙ  Окт.'!BF63:BG63,'[11]ПОНТОННЫЙ  Нояб.'!BF63:BG63,'[12]ПОНТОННЫЙ  Дек.'!BF63:BG63)</f>
        <v>0.98499999999999999</v>
      </c>
      <c r="BH64" s="47"/>
      <c r="BI64" s="53">
        <f>SUM('[1]ПОНТОННЫЙ Янв.'!BH63:BI63,'[2]ПОНТОННЫЙ Февр.'!BH63:BI63,'[3]ПОНТОННЫЙ Март'!BH63:BI63,'[4]ПОНТОННЫЙ  Апр.'!BH63:BI63,'[5]ПОНТОННЫЙ Май'!BH63:BI63,'[6]ПОНТОННЫЙ Июнь'!BH63:BI63,'[7]ПОНТОННЫЙ  Июль'!BH63:BI63,'[8]ПОНТОННЫЙ  Авг.'!BH63:BI63,'[9]ПОНТОННЫЙ  Сент.'!BH63:BI63,'[10]ПОНТОННЫЙ  Окт.'!BH63:BI63,'[11]ПОНТОННЫЙ  Нояб.'!BH63:BI63,'[12]ПОНТОННЫЙ  Дек.'!BH63:BI63)</f>
        <v>0</v>
      </c>
      <c r="BJ64" s="47"/>
      <c r="BK64" s="53">
        <f>SUM('[1]ПОНТОННЫЙ Янв.'!BJ63:BK63,'[2]ПОНТОННЫЙ Февр.'!BJ63:BK63,'[3]ПОНТОННЫЙ Март'!BJ63:BK63,'[4]ПОНТОННЫЙ  Апр.'!BJ63:BK63,'[5]ПОНТОННЫЙ Май'!BJ63:BK63,'[6]ПОНТОННЫЙ Июнь'!BJ63:BK63,'[7]ПОНТОННЫЙ  Июль'!BJ63:BK63,'[8]ПОНТОННЫЙ  Авг.'!BJ63:BK63,'[9]ПОНТОННЫЙ  Сент.'!BJ63:BK63,'[10]ПОНТОННЫЙ  Окт.'!BJ63:BK63,'[11]ПОНТОННЫЙ  Нояб.'!BJ63:BK63,'[12]ПОНТОННЫЙ  Дек.'!BJ63:BK63)</f>
        <v>7.3120000000000003</v>
      </c>
      <c r="BL64" s="47"/>
      <c r="BM64" s="53">
        <f>SUM('[1]ПОНТОННЫЙ Янв.'!BL63:BM63,'[2]ПОНТОННЫЙ Февр.'!BL63:BM63,'[3]ПОНТОННЫЙ Март'!BL63:BM63,'[4]ПОНТОННЫЙ  Апр.'!BL63:BM63,'[5]ПОНТОННЫЙ Май'!BL63:BM63,'[6]ПОНТОННЫЙ Июнь'!BL63:BM63,'[7]ПОНТОННЫЙ  Июль'!BL63:BM63,'[8]ПОНТОННЫЙ  Авг.'!BL63:BM63,'[9]ПОНТОННЫЙ  Сент.'!BL63:BM63,'[10]ПОНТОННЫЙ  Окт.'!BL63:BM63,'[11]ПОНТОННЫЙ  Нояб.'!BL63:BM63,'[12]ПОНТОННЫЙ  Дек.'!BL63:BM63)</f>
        <v>0</v>
      </c>
      <c r="BN64" s="47"/>
      <c r="BO64" s="53">
        <f>SUM('[1]ПОНТОННЫЙ Янв.'!BN63:BO63,'[2]ПОНТОННЫЙ Февр.'!BN63:BO63,'[3]ПОНТОННЫЙ Март'!BN63:BO63,'[4]ПОНТОННЫЙ  Апр.'!BN63:BO63,'[5]ПОНТОННЫЙ Май'!BN63:BO63,'[6]ПОНТОННЫЙ Июнь'!BN63:BO63,'[7]ПОНТОННЫЙ  Июль'!BN63:BO63,'[8]ПОНТОННЫЙ  Авг.'!BN63:BO63,'[9]ПОНТОННЫЙ  Сент.'!BN63:BO63,'[10]ПОНТОННЫЙ  Окт.'!BN63:BO63,'[11]ПОНТОННЫЙ  Нояб.'!BN63:BO63,'[12]ПОНТОННЫЙ  Дек.'!BN63:BO63)</f>
        <v>0</v>
      </c>
      <c r="BP64" s="47"/>
      <c r="BQ64" s="53">
        <f>SUM('[1]ПОНТОННЫЙ Янв.'!BP63:BQ63,'[2]ПОНТОННЫЙ Февр.'!BP63:BQ63,'[3]ПОНТОННЫЙ Март'!BP63:BQ63,'[4]ПОНТОННЫЙ  Апр.'!BP63:BQ63,'[5]ПОНТОННЫЙ Май'!BP63:BQ63,'[6]ПОНТОННЫЙ Июнь'!BP63:BQ63,'[7]ПОНТОННЫЙ  Июль'!BP63:BQ63,'[8]ПОНТОННЫЙ  Авг.'!BP63:BQ63,'[9]ПОНТОННЫЙ  Сент.'!BP63:BQ63,'[10]ПОНТОННЫЙ  Окт.'!BP63:BQ63,'[11]ПОНТОННЫЙ  Нояб.'!BP63:BQ63,'[12]ПОНТОННЫЙ  Дек.'!BP63:BQ63)</f>
        <v>0</v>
      </c>
      <c r="BR64" s="47"/>
      <c r="BS64" s="53">
        <f>SUM('[1]ПОНТОННЫЙ Янв.'!BR63:BS63,'[2]ПОНТОННЫЙ Февр.'!BR63:BS63,'[3]ПОНТОННЫЙ Март'!BR63:BS63,'[4]ПОНТОННЫЙ  Апр.'!BR63:BS63,'[5]ПОНТОННЫЙ Май'!BR63:BS63,'[6]ПОНТОННЫЙ Июнь'!BR63:BS63,'[7]ПОНТОННЫЙ  Июль'!BR63:BS63,'[8]ПОНТОННЫЙ  Авг.'!BR63:BS63,'[9]ПОНТОННЫЙ  Сент.'!BR63:BS63,'[10]ПОНТОННЫЙ  Окт.'!BR63:BS63,'[11]ПОНТОННЫЙ  Нояб.'!BR63:BS63,'[12]ПОНТОННЫЙ  Дек.'!BR63:BS63)</f>
        <v>61.071000000000005</v>
      </c>
      <c r="BT64" s="55">
        <v>81</v>
      </c>
      <c r="BU64" s="53">
        <f>SUM('[1]ПОНТОННЫЙ Янв.'!BT63:BU63,'[2]ПОНТОННЫЙ Февр.'!BT63:BU63,'[3]ПОНТОННЫЙ Март'!BT63:BU63,'[4]ПОНТОННЫЙ  Апр.'!BT63:BU63,'[5]ПОНТОННЫЙ Май'!BT63:BU63,'[6]ПОНТОННЫЙ Июнь'!BT63:BU63,'[7]ПОНТОННЫЙ  Июль'!BT63:BU63,'[8]ПОНТОННЫЙ  Авг.'!BT63:BU63,'[9]ПОНТОННЫЙ  Сент.'!BT63:BU63,'[10]ПОНТОННЫЙ  Окт.'!BT63:BU63,'[11]ПОНТОННЫЙ  Нояб.'!BT63:BU63,'[12]ПОНТОННЫЙ  Дек.'!BT63:BU63)</f>
        <v>0</v>
      </c>
      <c r="BV64" s="47"/>
      <c r="BW64" s="53">
        <f>SUM('[1]ПОНТОННЫЙ Янв.'!BV63:BW63,'[2]ПОНТОННЫЙ Февр.'!BV63:BW63,'[3]ПОНТОННЫЙ Март'!BV63:BW63,'[4]ПОНТОННЫЙ  Апр.'!BV63:BW63,'[5]ПОНТОННЫЙ Май'!BV63:BW63,'[6]ПОНТОННЫЙ Июнь'!BV63:BW63,'[7]ПОНТОННЫЙ  Июль'!BV63:BW63,'[8]ПОНТОННЫЙ  Авг.'!BV63:BW63,'[9]ПОНТОННЫЙ  Сент.'!BV63:BW63,'[10]ПОНТОННЫЙ  Окт.'!BV63:BW63,'[11]ПОНТОННЫЙ  Нояб.'!BV63:BW63,'[12]ПОНТОННЫЙ  Дек.'!BV63:BW63)</f>
        <v>1.7290000000000001</v>
      </c>
      <c r="BX64" s="47"/>
      <c r="BY64" s="53">
        <f>SUM('[1]ПОНТОННЫЙ Янв.'!BX63:BY63,'[2]ПОНТОННЫЙ Февр.'!BX63:BY63,'[3]ПОНТОННЫЙ Март'!BX63:BY63,'[4]ПОНТОННЫЙ  Апр.'!BX63:BY63,'[5]ПОНТОННЫЙ Май'!BX63:BY63,'[6]ПОНТОННЫЙ Июнь'!BX63:BY63,'[7]ПОНТОННЫЙ  Июль'!BX63:BY63,'[8]ПОНТОННЫЙ  Авг.'!BX63:BY63,'[9]ПОНТОННЫЙ  Сент.'!BX63:BY63,'[10]ПОНТОННЫЙ  Окт.'!BX63:BY63,'[11]ПОНТОННЫЙ  Нояб.'!BX63:BY63,'[12]ПОНТОННЫЙ  Дек.'!BX63:BY63)</f>
        <v>52.314000000000007</v>
      </c>
      <c r="BZ64" s="55">
        <v>250</v>
      </c>
      <c r="CA64" s="53">
        <f>SUM('[1]ПОНТОННЫЙ Янв.'!BZ63:CA63,'[2]ПОНТОННЫЙ Февр.'!BZ63:CA63,'[3]ПОНТОННЫЙ Март'!BZ63:CA63,'[4]ПОНТОННЫЙ  Апр.'!BZ63:CA63,'[5]ПОНТОННЫЙ Май'!BZ63:CA63,'[6]ПОНТОННЫЙ Июнь'!BZ63:CA63,'[7]ПОНТОННЫЙ  Июль'!BZ63:CA63,'[8]ПОНТОННЫЙ  Авг.'!BZ63:CA63,'[9]ПОНТОННЫЙ  Сент.'!BZ63:CA63,'[10]ПОНТОННЫЙ  Окт.'!BZ63:CA63,'[11]ПОНТОННЫЙ  Нояб.'!BZ63:CA63,'[12]ПОНТОННЫЙ  Дек.'!BZ63:CA63)</f>
        <v>79.594999999999999</v>
      </c>
      <c r="CB64" s="47"/>
      <c r="CC64" s="53">
        <f>SUM('[1]ПОНТОННЫЙ Янв.'!CB63:CC63,'[2]ПОНТОННЫЙ Февр.'!CB63:CC63,'[3]ПОНТОННЫЙ Март'!CB63:CC63,'[4]ПОНТОННЫЙ  Апр.'!CB63:CC63,'[5]ПОНТОННЫЙ Май'!CB63:CC63,'[6]ПОНТОННЫЙ Июнь'!CB63:CC63,'[7]ПОНТОННЫЙ  Июль'!CB63:CC63,'[8]ПОНТОННЫЙ  Авг.'!CB63:CC63,'[9]ПОНТОННЫЙ  Сент.'!CB63:CC63,'[10]ПОНТОННЫЙ  Окт.'!CB63:CC63,'[11]ПОНТОННЫЙ  Нояб.'!CB63:CC63,'[12]ПОНТОННЫЙ  Дек.'!CB63:CC63)</f>
        <v>0</v>
      </c>
      <c r="CD64" s="47"/>
      <c r="CE64" s="53">
        <f>SUM('[1]ПОНТОННЫЙ Янв.'!CD63:CE63,'[2]ПОНТОННЫЙ Февр.'!CD63:CE63,'[3]ПОНТОННЫЙ Март'!CD63:CE63,'[4]ПОНТОННЫЙ  Апр.'!CD63:CE63,'[5]ПОНТОННЫЙ Май'!CD63:CE63,'[6]ПОНТОННЫЙ Июнь'!CD63:CE63,'[7]ПОНТОННЫЙ  Июль'!CD63:CE63,'[8]ПОНТОННЫЙ  Авг.'!CD63:CE63,'[9]ПОНТОННЫЙ  Сент.'!CD63:CE63,'[10]ПОНТОННЫЙ  Окт.'!CD63:CE63,'[11]ПОНТОННЫЙ  Нояб.'!CD63:CE63,'[12]ПОНТОННЫЙ  Дек.'!CD63:CE63)</f>
        <v>9.1840000000000011</v>
      </c>
      <c r="CF64" s="47"/>
      <c r="CG64" s="53">
        <f>SUM('[1]ПОНТОННЫЙ Янв.'!CF63:CG63,'[2]ПОНТОННЫЙ Февр.'!CF63:CG63,'[3]ПОНТОННЫЙ Март'!CF63:CG63,'[4]ПОНТОННЫЙ  Апр.'!CF63:CG63,'[5]ПОНТОННЫЙ Май'!CF63:CG63,'[6]ПОНТОННЫЙ Июнь'!CF63:CG63,'[7]ПОНТОННЫЙ  Июль'!CF63:CG63,'[8]ПОНТОННЫЙ  Авг.'!CF63:CG63,'[9]ПОНТОННЫЙ  Сент.'!CF63:CG63,'[10]ПОНТОННЫЙ  Окт.'!CF63:CG63,'[11]ПОНТОННЫЙ  Нояб.'!CF63:CG63,'[12]ПОНТОННЫЙ  Дек.'!CF63:CG63)</f>
        <v>2.0670000000000002</v>
      </c>
      <c r="CH64" s="47"/>
      <c r="CI64" s="53">
        <f>SUM('[1]ПОНТОННЫЙ Янв.'!CH63:CI63,'[2]ПОНТОННЫЙ Февр.'!CH63:CI63,'[3]ПОНТОННЫЙ Март'!CH63:CI63,'[4]ПОНТОННЫЙ  Апр.'!CH63:CI63,'[5]ПОНТОННЫЙ Май'!CH63:CI63,'[6]ПОНТОННЫЙ Июнь'!CH63:CI63,'[7]ПОНТОННЫЙ  Июль'!CH63:CI63,'[8]ПОНТОННЫЙ  Авг.'!CH63:CI63,'[9]ПОНТОННЫЙ  Сент.'!CH63:CI63,'[10]ПОНТОННЫЙ  Окт.'!CH63:CI63,'[11]ПОНТОННЫЙ  Нояб.'!CH63:CI63,'[12]ПОНТОННЫЙ  Дек.'!CH63:CI63)</f>
        <v>0</v>
      </c>
      <c r="CJ64" s="47"/>
      <c r="CK64" s="53">
        <f>SUM('[1]ПОНТОННЫЙ Янв.'!CJ63:CK63,'[2]ПОНТОННЫЙ Февр.'!CJ63:CK63,'[3]ПОНТОННЫЙ Март'!CJ63:CK63,'[4]ПОНТОННЫЙ  Апр.'!CJ63:CK63,'[5]ПОНТОННЫЙ Май'!CJ63:CK63,'[6]ПОНТОННЫЙ Июнь'!CJ63:CK63,'[7]ПОНТОННЫЙ  Июль'!CJ63:CK63,'[8]ПОНТОННЫЙ  Авг.'!CJ63:CK63,'[9]ПОНТОННЫЙ  Сент.'!CJ63:CK63,'[10]ПОНТОННЫЙ  Окт.'!CJ63:CK63,'[11]ПОНТОННЫЙ  Нояб.'!CJ63:CK63,'[12]ПОНТОННЫЙ  Дек.'!CJ63:CK63)</f>
        <v>27.97</v>
      </c>
      <c r="CL64" s="47"/>
      <c r="CM64" s="53">
        <f>SUM('[1]ПОНТОННЫЙ Янв.'!CL63:CM63,'[2]ПОНТОННЫЙ Февр.'!CL63:CM63,'[3]ПОНТОННЫЙ Март'!CL63:CM63,'[4]ПОНТОННЫЙ  Апр.'!CL63:CM63,'[5]ПОНТОННЫЙ Май'!CL63:CM63,'[6]ПОНТОННЫЙ Июнь'!CL63:CM63,'[7]ПОНТОННЫЙ  Июль'!CL63:CM63,'[8]ПОНТОННЫЙ  Авг.'!CL63:CM63,'[9]ПОНТОННЫЙ  Сент.'!CL63:CM63,'[10]ПОНТОННЫЙ  Окт.'!CL63:CM63,'[11]ПОНТОННЫЙ  Нояб.'!CL63:CM63,'[12]ПОНТОННЫЙ  Дек.'!CL63:CM63)</f>
        <v>0</v>
      </c>
      <c r="CN64" s="47"/>
      <c r="CO64" s="53">
        <f>SUM('[1]ПОНТОННЫЙ Янв.'!CN63:CO63,'[2]ПОНТОННЫЙ Февр.'!CN63:CO63,'[3]ПОНТОННЫЙ Март'!CN63:CO63,'[4]ПОНТОННЫЙ  Апр.'!CN63:CO63,'[5]ПОНТОННЫЙ Май'!CN63:CO63,'[6]ПОНТОННЫЙ Июнь'!CN63:CO63,'[7]ПОНТОННЫЙ  Июль'!CN63:CO63,'[8]ПОНТОННЫЙ  Авг.'!CN63:CO63,'[9]ПОНТОННЫЙ  Сент.'!CN63:CO63,'[10]ПОНТОННЫЙ  Окт.'!CN63:CO63,'[11]ПОНТОННЫЙ  Нояб.'!CN63:CO63,'[12]ПОНТОННЫЙ  Дек.'!CN63:CO63)</f>
        <v>12.465999999999999</v>
      </c>
      <c r="CQ64" s="93"/>
    </row>
    <row r="65" spans="1:96" ht="15.95" customHeight="1" x14ac:dyDescent="0.25">
      <c r="A65" s="216" t="s">
        <v>75</v>
      </c>
      <c r="B65" s="230" t="s">
        <v>43</v>
      </c>
      <c r="C65" s="22" t="s">
        <v>10</v>
      </c>
      <c r="D65" s="47"/>
      <c r="E65" s="53">
        <f>SUM('[1]ПОНТОННЫЙ Янв.'!D64:E64,'[2]ПОНТОННЫЙ Февр.'!D64:E64,'[3]ПОНТОННЫЙ Март'!D64:E64,'[4]ПОНТОННЫЙ  Апр.'!D64:E64,'[5]ПОНТОННЫЙ Май'!D64:E64,'[6]ПОНТОННЫЙ Июнь'!D64:E64,'[7]ПОНТОННЫЙ  Июль'!D64:E64,'[8]ПОНТОННЫЙ  Авг.'!D64:E64,'[9]ПОНТОННЫЙ  Сент.'!D64:E64,'[10]ПОНТОННЫЙ  Окт.'!D64:E64,'[11]ПОНТОННЫЙ  Нояб.'!D64:E64,'[12]ПОНТОННЫЙ  Дек.'!D64:E64)</f>
        <v>0</v>
      </c>
      <c r="F65" s="47"/>
      <c r="G65" s="53">
        <f>SUM('[1]ПОНТОННЫЙ Янв.'!F64:G64,'[2]ПОНТОННЫЙ Февр.'!F64:G64,'[3]ПОНТОННЫЙ Март'!F64:G64,'[4]ПОНТОННЫЙ  Апр.'!F64:G64,'[5]ПОНТОННЫЙ Май'!F64:G64,'[6]ПОНТОННЫЙ Июнь'!F64:G64,'[7]ПОНТОННЫЙ  Июль'!F64:G64,'[8]ПОНТОННЫЙ  Авг.'!F64:G64,'[9]ПОНТОННЫЙ  Сент.'!F64:G64,'[10]ПОНТОННЫЙ  Окт.'!F64:G64,'[11]ПОНТОННЫЙ  Нояб.'!F64:G64,'[12]ПОНТОННЫЙ  Дек.'!F64:G64)</f>
        <v>0</v>
      </c>
      <c r="H65" s="47"/>
      <c r="I65" s="53">
        <f>SUM('[1]ПОНТОННЫЙ Янв.'!H64:I64,'[2]ПОНТОННЫЙ Февр.'!H64:I64,'[3]ПОНТОННЫЙ Март'!H64:I64,'[4]ПОНТОННЫЙ  Апр.'!H64:I64,'[5]ПОНТОННЫЙ Май'!H64:I64,'[6]ПОНТОННЫЙ Июнь'!H64:I64,'[7]ПОНТОННЫЙ  Июль'!H64:I64,'[8]ПОНТОННЫЙ  Авг.'!H64:I64,'[9]ПОНТОННЫЙ  Сент.'!H64:I64,'[10]ПОНТОННЫЙ  Окт.'!H64:I64,'[11]ПОНТОННЫЙ  Нояб.'!H64:I64,'[12]ПОНТОННЫЙ  Дек.'!H64:I64)</f>
        <v>0</v>
      </c>
      <c r="J65" s="47"/>
      <c r="K65" s="53">
        <f>SUM('[1]ПОНТОННЫЙ Янв.'!J64:K64,'[2]ПОНТОННЫЙ Февр.'!J64:K64,'[3]ПОНТОННЫЙ Март'!J64:K64,'[4]ПОНТОННЫЙ  Апр.'!J64:K64,'[5]ПОНТОННЫЙ Май'!J64:K64,'[6]ПОНТОННЫЙ Июнь'!J64:K64,'[7]ПОНТОННЫЙ  Июль'!J64:K64,'[8]ПОНТОННЫЙ  Авг.'!J64:K64,'[9]ПОНТОННЫЙ  Сент.'!J64:K64,'[10]ПОНТОННЫЙ  Окт.'!J64:K64,'[11]ПОНТОННЫЙ  Нояб.'!J64:K64,'[12]ПОНТОННЫЙ  Дек.'!J64:K64)</f>
        <v>0</v>
      </c>
      <c r="L65" s="47"/>
      <c r="M65" s="53">
        <f>SUM('[1]ПОНТОННЫЙ Янв.'!L64:M64,'[2]ПОНТОННЫЙ Февр.'!L64:M64,'[3]ПОНТОННЫЙ Март'!L64:M64,'[4]ПОНТОННЫЙ  Апр.'!L64:M64,'[5]ПОНТОННЫЙ Май'!L64:M64,'[6]ПОНТОННЫЙ Июнь'!L64:M64,'[7]ПОНТОННЫЙ  Июль'!L64:M64,'[8]ПОНТОННЫЙ  Авг.'!L64:M64,'[9]ПОНТОННЫЙ  Сент.'!L64:M64,'[10]ПОНТОННЫЙ  Окт.'!L64:M64,'[11]ПОНТОННЫЙ  Нояб.'!L64:M64,'[12]ПОНТОННЫЙ  Дек.'!L64:M64)</f>
        <v>0</v>
      </c>
      <c r="N65" s="47"/>
      <c r="O65" s="53">
        <f>SUM('[1]ПОНТОННЫЙ Янв.'!N64:O64,'[2]ПОНТОННЫЙ Февр.'!N64:O64,'[3]ПОНТОННЫЙ Март'!N64:O64,'[4]ПОНТОННЫЙ  Апр.'!N64:O64,'[5]ПОНТОННЫЙ Май'!N64:O64,'[6]ПОНТОННЫЙ Июнь'!N64:O64,'[7]ПОНТОННЫЙ  Июль'!N64:O64,'[8]ПОНТОННЫЙ  Авг.'!N64:O64,'[9]ПОНТОННЫЙ  Сент.'!N64:O64,'[10]ПОНТОННЫЙ  Окт.'!N64:O64,'[11]ПОНТОННЫЙ  Нояб.'!N64:O64,'[12]ПОНТОННЫЙ  Дек.'!N64:O64)</f>
        <v>0</v>
      </c>
      <c r="P65" s="47"/>
      <c r="Q65" s="53">
        <f>SUM('[1]ПОНТОННЫЙ Янв.'!P64:Q64,'[2]ПОНТОННЫЙ Февр.'!P64:Q64,'[3]ПОНТОННЫЙ Март'!P64:Q64,'[4]ПОНТОННЫЙ  Апр.'!P64:Q64,'[5]ПОНТОННЫЙ Май'!P64:Q64,'[6]ПОНТОННЫЙ Июнь'!P64:Q64,'[7]ПОНТОННЫЙ  Июль'!P64:Q64,'[8]ПОНТОННЫЙ  Авг.'!P64:Q64,'[9]ПОНТОННЫЙ  Сент.'!P64:Q64,'[10]ПОНТОННЫЙ  Окт.'!P64:Q64,'[11]ПОНТОННЫЙ  Нояб.'!P64:Q64,'[12]ПОНТОННЫЙ  Дек.'!P64:Q64)</f>
        <v>0</v>
      </c>
      <c r="R65" s="47"/>
      <c r="S65" s="53">
        <f>SUM('[1]ПОНТОННЫЙ Янв.'!R64:S64,'[2]ПОНТОННЫЙ Февр.'!R64:S64,'[3]ПОНТОННЫЙ Март'!R64:S64,'[4]ПОНТОННЫЙ  Апр.'!R64:S64,'[5]ПОНТОННЫЙ Май'!R64:S64,'[6]ПОНТОННЫЙ Июнь'!R64:S64,'[7]ПОНТОННЫЙ  Июль'!R64:S64,'[8]ПОНТОННЫЙ  Авг.'!R64:S64,'[9]ПОНТОННЫЙ  Сент.'!R64:S64,'[10]ПОНТОННЫЙ  Окт.'!R64:S64,'[11]ПОНТОННЫЙ  Нояб.'!R64:S64,'[12]ПОНТОННЫЙ  Дек.'!R64:S64)</f>
        <v>0</v>
      </c>
      <c r="T65" s="47"/>
      <c r="U65" s="53">
        <f>SUM('[1]ПОНТОННЫЙ Янв.'!T64:U64,'[2]ПОНТОННЫЙ Февр.'!T64:U64,'[3]ПОНТОННЫЙ Март'!T64:U64,'[4]ПОНТОННЫЙ  Апр.'!T64:U64,'[5]ПОНТОННЫЙ Май'!T64:U64,'[6]ПОНТОННЫЙ Июнь'!T64:U64,'[7]ПОНТОННЫЙ  Июль'!T64:U64,'[8]ПОНТОННЫЙ  Авг.'!T64:U64,'[9]ПОНТОННЫЙ  Сент.'!T64:U64,'[10]ПОНТОННЫЙ  Окт.'!T64:U64,'[11]ПОНТОННЫЙ  Нояб.'!T64:U64,'[12]ПОНТОННЫЙ  Дек.'!T64:U64)</f>
        <v>0</v>
      </c>
      <c r="V65" s="47">
        <v>3</v>
      </c>
      <c r="W65" s="53">
        <f>SUM('[1]ПОНТОННЫЙ Янв.'!V64:W64,'[2]ПОНТОННЫЙ Февр.'!V64:W64,'[3]ПОНТОННЫЙ Март'!V64:W64,'[4]ПОНТОННЫЙ  Апр.'!V64:W64,'[5]ПОНТОННЫЙ Май'!V64:W64,'[6]ПОНТОННЫЙ Июнь'!V64:W64,'[7]ПОНТОННЫЙ  Июль'!V64:W64,'[8]ПОНТОННЫЙ  Авг.'!V64:W64,'[9]ПОНТОННЫЙ  Сент.'!V64:W64,'[10]ПОНТОННЫЙ  Окт.'!V64:W64,'[11]ПОНТОННЫЙ  Нояб.'!V64:W64,'[12]ПОНТОННЫЙ  Дек.'!V64:W64)</f>
        <v>1</v>
      </c>
      <c r="X65" s="47"/>
      <c r="Y65" s="53">
        <f>SUM('[1]ПОНТОННЫЙ Янв.'!X64:Y64,'[2]ПОНТОННЫЙ Февр.'!X64:Y64,'[3]ПОНТОННЫЙ Март'!X64:Y64,'[4]ПОНТОННЫЙ  Апр.'!X64:Y64,'[5]ПОНТОННЫЙ Май'!X64:Y64,'[6]ПОНТОННЫЙ Июнь'!X64:Y64,'[7]ПОНТОННЫЙ  Июль'!X64:Y64,'[8]ПОНТОННЫЙ  Авг.'!X64:Y64,'[9]ПОНТОННЫЙ  Сент.'!X64:Y64,'[10]ПОНТОННЫЙ  Окт.'!X64:Y64,'[11]ПОНТОННЫЙ  Нояб.'!X64:Y64,'[12]ПОНТОННЫЙ  Дек.'!X64:Y64)</f>
        <v>0</v>
      </c>
      <c r="Z65" s="47"/>
      <c r="AA65" s="53">
        <f>SUM('[1]ПОНТОННЫЙ Янв.'!Z64:AA64,'[2]ПОНТОННЫЙ Февр.'!Z64:AA64,'[3]ПОНТОННЫЙ Март'!Z64:AA64,'[4]ПОНТОННЫЙ  Апр.'!Z64:AA64,'[5]ПОНТОННЫЙ Май'!Z64:AA64,'[6]ПОНТОННЫЙ Июнь'!Z64:AA64,'[7]ПОНТОННЫЙ  Июль'!Z64:AA64,'[8]ПОНТОННЫЙ  Авг.'!Z64:AA64,'[9]ПОНТОННЫЙ  Сент.'!Z64:AA64,'[10]ПОНТОННЫЙ  Окт.'!Z64:AA64,'[11]ПОНТОННЫЙ  Нояб.'!Z64:AA64,'[12]ПОНТОННЫЙ  Дек.'!Z64:AA64)</f>
        <v>0</v>
      </c>
      <c r="AB65" s="47"/>
      <c r="AC65" s="53">
        <f>SUM('[1]ПОНТОННЫЙ Янв.'!AB64:AC64,'[2]ПОНТОННЫЙ Февр.'!AB64:AC64,'[3]ПОНТОННЫЙ Март'!AB64:AC64,'[4]ПОНТОННЫЙ  Апр.'!AB64:AC64,'[5]ПОНТОННЫЙ Май'!AB64:AC64,'[6]ПОНТОННЫЙ Июнь'!AB64:AC64,'[7]ПОНТОННЫЙ  Июль'!AB64:AC64,'[8]ПОНТОННЫЙ  Авг.'!AB64:AC64,'[9]ПОНТОННЫЙ  Сент.'!AB64:AC64,'[10]ПОНТОННЫЙ  Окт.'!AB64:AC64,'[11]ПОНТОННЫЙ  Нояб.'!AB64:AC64,'[12]ПОНТОННЫЙ  Дек.'!AB64:AC64)</f>
        <v>0</v>
      </c>
      <c r="AD65" s="47"/>
      <c r="AE65" s="53">
        <f>SUM('[1]ПОНТОННЫЙ Янв.'!AD64:AE64,'[2]ПОНТОННЫЙ Февр.'!AD64:AE64,'[3]ПОНТОННЫЙ Март'!AD64:AE64,'[4]ПОНТОННЫЙ  Апр.'!AD64:AE64,'[5]ПОНТОННЫЙ Май'!AD64:AE64,'[6]ПОНТОННЫЙ Июнь'!AD64:AE64,'[7]ПОНТОННЫЙ  Июль'!AD64:AE64,'[8]ПОНТОННЫЙ  Авг.'!AD64:AE64,'[9]ПОНТОННЫЙ  Сент.'!AD64:AE64,'[10]ПОНТОННЫЙ  Окт.'!AD64:AE64,'[11]ПОНТОННЫЙ  Нояб.'!AD64:AE64,'[12]ПОНТОННЫЙ  Дек.'!AD64:AE64)</f>
        <v>0</v>
      </c>
      <c r="AF65" s="47"/>
      <c r="AG65" s="53">
        <f>SUM('[1]ПОНТОННЫЙ Янв.'!AF64:AG64,'[2]ПОНТОННЫЙ Февр.'!AF64:AG64,'[3]ПОНТОННЫЙ Март'!AF64:AG64,'[4]ПОНТОННЫЙ  Апр.'!AF64:AG64,'[5]ПОНТОННЫЙ Май'!AF64:AG64,'[6]ПОНТОННЫЙ Июнь'!AF64:AG64,'[7]ПОНТОННЫЙ  Июль'!AF64:AG64,'[8]ПОНТОННЫЙ  Авг.'!AF64:AG64,'[9]ПОНТОННЫЙ  Сент.'!AF64:AG64,'[10]ПОНТОННЫЙ  Окт.'!AF64:AG64,'[11]ПОНТОННЫЙ  Нояб.'!AF64:AG64,'[12]ПОНТОННЫЙ  Дек.'!AF64:AG64)</f>
        <v>0</v>
      </c>
      <c r="AH65" s="47"/>
      <c r="AI65" s="53">
        <f>SUM('[1]ПОНТОННЫЙ Янв.'!AH64:AI64,'[2]ПОНТОННЫЙ Февр.'!AH64:AI64,'[3]ПОНТОННЫЙ Март'!AH64:AI64,'[4]ПОНТОННЫЙ  Апр.'!AH64:AI64,'[5]ПОНТОННЫЙ Май'!AH64:AI64,'[6]ПОНТОННЫЙ Июнь'!AH64:AI64,'[7]ПОНТОННЫЙ  Июль'!AH64:AI64,'[8]ПОНТОННЫЙ  Авг.'!AH64:AI64,'[9]ПОНТОННЫЙ  Сент.'!AH64:AI64,'[10]ПОНТОННЫЙ  Окт.'!AH64:AI64,'[11]ПОНТОННЫЙ  Нояб.'!AH64:AI64,'[12]ПОНТОННЫЙ  Дек.'!AH64:AI64)</f>
        <v>0</v>
      </c>
      <c r="AJ65" s="47"/>
      <c r="AK65" s="53">
        <f>SUM('[1]ПОНТОННЫЙ Янв.'!AJ64:AK64,'[2]ПОНТОННЫЙ Февр.'!AJ64:AK64,'[3]ПОНТОННЫЙ Март'!AJ64:AK64,'[4]ПОНТОННЫЙ  Апр.'!AJ64:AK64,'[5]ПОНТОННЫЙ Май'!AJ64:AK64,'[6]ПОНТОННЫЙ Июнь'!AJ64:AK64,'[7]ПОНТОННЫЙ  Июль'!AJ64:AK64,'[8]ПОНТОННЫЙ  Авг.'!AJ64:AK64,'[9]ПОНТОННЫЙ  Сент.'!AJ64:AK64,'[10]ПОНТОННЫЙ  Окт.'!AJ64:AK64,'[11]ПОНТОННЫЙ  Нояб.'!AJ64:AK64,'[12]ПОНТОННЫЙ  Дек.'!AJ64:AK64)</f>
        <v>0</v>
      </c>
      <c r="AL65" s="47"/>
      <c r="AM65" s="53">
        <f>SUM('[1]ПОНТОННЫЙ Янв.'!AL64:AM64,'[2]ПОНТОННЫЙ Февр.'!AL64:AM64,'[3]ПОНТОННЫЙ Март'!AL64:AM64,'[4]ПОНТОННЫЙ  Апр.'!AL64:AM64,'[5]ПОНТОННЫЙ Май'!AL64:AM64,'[6]ПОНТОННЫЙ Июнь'!AL64:AM64,'[7]ПОНТОННЫЙ  Июль'!AL64:AM64,'[8]ПОНТОННЫЙ  Авг.'!AL64:AM64,'[9]ПОНТОННЫЙ  Сент.'!AL64:AM64,'[10]ПОНТОННЫЙ  Окт.'!AL64:AM64,'[11]ПОНТОННЫЙ  Нояб.'!AL64:AM64,'[12]ПОНТОННЫЙ  Дек.'!AL64:AM64)</f>
        <v>0</v>
      </c>
      <c r="AN65" s="47"/>
      <c r="AO65" s="53">
        <f>SUM('[1]ПОНТОННЫЙ Янв.'!AN64:AO64,'[2]ПОНТОННЫЙ Февр.'!AN64:AO64,'[3]ПОНТОННЫЙ Март'!AN64:AO64,'[4]ПОНТОННЫЙ  Апр.'!AN64:AO64,'[5]ПОНТОННЫЙ Май'!AN64:AO64,'[6]ПОНТОННЫЙ Июнь'!AN64:AO64,'[7]ПОНТОННЫЙ  Июль'!AN64:AO64,'[8]ПОНТОННЫЙ  Авг.'!AN64:AO64,'[9]ПОНТОННЫЙ  Сент.'!AN64:AO64,'[10]ПОНТОННЫЙ  Окт.'!AN64:AO64,'[11]ПОНТОННЫЙ  Нояб.'!AN64:AO64,'[12]ПОНТОННЫЙ  Дек.'!AN64:AO64)</f>
        <v>0</v>
      </c>
      <c r="AP65" s="47">
        <v>1</v>
      </c>
      <c r="AQ65" s="53">
        <f>SUM('[1]ПОНТОННЫЙ Янв.'!AP64:AQ64,'[2]ПОНТОННЫЙ Февр.'!AP64:AQ64,'[3]ПОНТОННЫЙ Март'!AP64:AQ64,'[4]ПОНТОННЫЙ  Апр.'!AP64:AQ64,'[5]ПОНТОННЫЙ Май'!AP64:AQ64,'[6]ПОНТОННЫЙ Июнь'!AP64:AQ64,'[7]ПОНТОННЫЙ  Июль'!AP64:AQ64,'[8]ПОНТОННЫЙ  Авг.'!AP64:AQ64,'[9]ПОНТОННЫЙ  Сент.'!AP64:AQ64,'[10]ПОНТОННЫЙ  Окт.'!AP64:AQ64,'[11]ПОНТОННЫЙ  Нояб.'!AP64:AQ64,'[12]ПОНТОННЫЙ  Дек.'!AP64:AQ64)</f>
        <v>1</v>
      </c>
      <c r="AR65" s="47"/>
      <c r="AS65" s="53">
        <f>SUM('[1]ПОНТОННЫЙ Янв.'!AR64:AS64,'[2]ПОНТОННЫЙ Февр.'!AR64:AS64,'[3]ПОНТОННЫЙ Март'!AR64:AS64,'[4]ПОНТОННЫЙ  Апр.'!AR64:AS64,'[5]ПОНТОННЫЙ Май'!AR64:AS64,'[6]ПОНТОННЫЙ Июнь'!AR64:AS64,'[7]ПОНТОННЫЙ  Июль'!AR64:AS64,'[8]ПОНТОННЫЙ  Авг.'!AR64:AS64,'[9]ПОНТОННЫЙ  Сент.'!AR64:AS64,'[10]ПОНТОННЫЙ  Окт.'!AR64:AS64,'[11]ПОНТОННЫЙ  Нояб.'!AR64:AS64,'[12]ПОНТОННЫЙ  Дек.'!AR64:AS64)</f>
        <v>0</v>
      </c>
      <c r="AT65" s="47"/>
      <c r="AU65" s="53">
        <f>SUM('[1]ПОНТОННЫЙ Янв.'!AT64:AU64,'[2]ПОНТОННЫЙ Февр.'!AT64:AU64,'[3]ПОНТОННЫЙ Март'!AT64:AU64,'[4]ПОНТОННЫЙ  Апр.'!AT64:AU64,'[5]ПОНТОННЫЙ Май'!AT64:AU64,'[6]ПОНТОННЫЙ Июнь'!AT64:AU64,'[7]ПОНТОННЫЙ  Июль'!AT64:AU64,'[8]ПОНТОННЫЙ  Авг.'!AT64:AU64,'[9]ПОНТОННЫЙ  Сент.'!AT64:AU64,'[10]ПОНТОННЫЙ  Окт.'!AT64:AU64,'[11]ПОНТОННЫЙ  Нояб.'!AT64:AU64,'[12]ПОНТОННЫЙ  Дек.'!AT64:AU64)</f>
        <v>0</v>
      </c>
      <c r="AV65" s="47"/>
      <c r="AW65" s="53">
        <f>SUM('[1]ПОНТОННЫЙ Янв.'!AV64:AW64,'[2]ПОНТОННЫЙ Февр.'!AV64:AW64,'[3]ПОНТОННЫЙ Март'!AV64:AW64,'[4]ПОНТОННЫЙ  Апр.'!AV64:AW64,'[5]ПОНТОННЫЙ Май'!AV64:AW64,'[6]ПОНТОННЫЙ Июнь'!AV64:AW64,'[7]ПОНТОННЫЙ  Июль'!AV64:AW64,'[8]ПОНТОННЫЙ  Авг.'!AV64:AW64,'[9]ПОНТОННЫЙ  Сент.'!AV64:AW64,'[10]ПОНТОННЫЙ  Окт.'!AV64:AW64,'[11]ПОНТОННЫЙ  Нояб.'!AV64:AW64,'[12]ПОНТОННЫЙ  Дек.'!AV64:AW64)</f>
        <v>0</v>
      </c>
      <c r="AX65" s="47"/>
      <c r="AY65" s="53">
        <f>SUM('[1]ПОНТОННЫЙ Янв.'!AX64:AY64,'[2]ПОНТОННЫЙ Февр.'!AX64:AY64,'[3]ПОНТОННЫЙ Март'!AX64:AY64,'[4]ПОНТОННЫЙ  Апр.'!AX64:AY64,'[5]ПОНТОННЫЙ Май'!AX64:AY64,'[6]ПОНТОННЫЙ Июнь'!AX64:AY64,'[7]ПОНТОННЫЙ  Июль'!AX64:AY64,'[8]ПОНТОННЫЙ  Авг.'!AX64:AY64,'[9]ПОНТОННЫЙ  Сент.'!AX64:AY64,'[10]ПОНТОННЫЙ  Окт.'!AX64:AY64,'[11]ПОНТОННЫЙ  Нояб.'!AX64:AY64,'[12]ПОНТОННЫЙ  Дек.'!AX64:AY64)</f>
        <v>0</v>
      </c>
      <c r="AZ65" s="47"/>
      <c r="BA65" s="53">
        <f>SUM('[1]ПОНТОННЫЙ Янв.'!AZ64:BA64,'[2]ПОНТОННЫЙ Февр.'!AZ64:BA64,'[3]ПОНТОННЫЙ Март'!AZ64:BA64,'[4]ПОНТОННЫЙ  Апр.'!AZ64:BA64,'[5]ПОНТОННЫЙ Май'!AZ64:BA64,'[6]ПОНТОННЫЙ Июнь'!AZ64:BA64,'[7]ПОНТОННЫЙ  Июль'!AZ64:BA64,'[8]ПОНТОННЫЙ  Авг.'!AZ64:BA64,'[9]ПОНТОННЫЙ  Сент.'!AZ64:BA64,'[10]ПОНТОННЫЙ  Окт.'!AZ64:BA64,'[11]ПОНТОННЫЙ  Нояб.'!AZ64:BA64,'[12]ПОНТОННЫЙ  Дек.'!AZ64:BA64)</f>
        <v>0</v>
      </c>
      <c r="BB65" s="47"/>
      <c r="BC65" s="53">
        <f>SUM('[1]ПОНТОННЫЙ Янв.'!BB64:BC64,'[2]ПОНТОННЫЙ Февр.'!BB64:BC64,'[3]ПОНТОННЫЙ Март'!BB64:BC64,'[4]ПОНТОННЫЙ  Апр.'!BB64:BC64,'[5]ПОНТОННЫЙ Май'!BB64:BC64,'[6]ПОНТОННЫЙ Июнь'!BB64:BC64,'[7]ПОНТОННЫЙ  Июль'!BB64:BC64,'[8]ПОНТОННЫЙ  Авг.'!BB64:BC64,'[9]ПОНТОННЫЙ  Сент.'!BB64:BC64,'[10]ПОНТОННЫЙ  Окт.'!BB64:BC64,'[11]ПОНТОННЫЙ  Нояб.'!BB64:BC64,'[12]ПОНТОННЫЙ  Дек.'!BB64:BC64)</f>
        <v>0</v>
      </c>
      <c r="BD65" s="47"/>
      <c r="BE65" s="53">
        <f>SUM('[1]ПОНТОННЫЙ Янв.'!BD64:BE64,'[2]ПОНТОННЫЙ Февр.'!BD64:BE64,'[3]ПОНТОННЫЙ Март'!BD64:BE64,'[4]ПОНТОННЫЙ  Апр.'!BD64:BE64,'[5]ПОНТОННЫЙ Май'!BD64:BE64,'[6]ПОНТОННЫЙ Июнь'!BD64:BE64,'[7]ПОНТОННЫЙ  Июль'!BD64:BE64,'[8]ПОНТОННЫЙ  Авг.'!BD64:BE64,'[9]ПОНТОННЫЙ  Сент.'!BD64:BE64,'[10]ПОНТОННЫЙ  Окт.'!BD64:BE64,'[11]ПОНТОННЫЙ  Нояб.'!BD64:BE64,'[12]ПОНТОННЫЙ  Дек.'!BD64:BE64)</f>
        <v>0</v>
      </c>
      <c r="BF65" s="47"/>
      <c r="BG65" s="53">
        <f>SUM('[1]ПОНТОННЫЙ Янв.'!BF64:BG64,'[2]ПОНТОННЫЙ Февр.'!BF64:BG64,'[3]ПОНТОННЫЙ Март'!BF64:BG64,'[4]ПОНТОННЫЙ  Апр.'!BF64:BG64,'[5]ПОНТОННЫЙ Май'!BF64:BG64,'[6]ПОНТОННЫЙ Июнь'!BF64:BG64,'[7]ПОНТОННЫЙ  Июль'!BF64:BG64,'[8]ПОНТОННЫЙ  Авг.'!BF64:BG64,'[9]ПОНТОННЫЙ  Сент.'!BF64:BG64,'[10]ПОНТОННЫЙ  Окт.'!BF64:BG64,'[11]ПОНТОННЫЙ  Нояб.'!BF64:BG64,'[12]ПОНТОННЫЙ  Дек.'!BF64:BG64)</f>
        <v>0</v>
      </c>
      <c r="BH65" s="47"/>
      <c r="BI65" s="53">
        <f>SUM('[1]ПОНТОННЫЙ Янв.'!BH64:BI64,'[2]ПОНТОННЫЙ Февр.'!BH64:BI64,'[3]ПОНТОННЫЙ Март'!BH64:BI64,'[4]ПОНТОННЫЙ  Апр.'!BH64:BI64,'[5]ПОНТОННЫЙ Май'!BH64:BI64,'[6]ПОНТОННЫЙ Июнь'!BH64:BI64,'[7]ПОНТОННЫЙ  Июль'!BH64:BI64,'[8]ПОНТОННЫЙ  Авг.'!BH64:BI64,'[9]ПОНТОННЫЙ  Сент.'!BH64:BI64,'[10]ПОНТОННЫЙ  Окт.'!BH64:BI64,'[11]ПОНТОННЫЙ  Нояб.'!BH64:BI64,'[12]ПОНТОННЫЙ  Дек.'!BH64:BI64)</f>
        <v>0</v>
      </c>
      <c r="BJ65" s="47"/>
      <c r="BK65" s="53">
        <f>SUM('[1]ПОНТОННЫЙ Янв.'!BJ64:BK64,'[2]ПОНТОННЫЙ Февр.'!BJ64:BK64,'[3]ПОНТОННЫЙ Март'!BJ64:BK64,'[4]ПОНТОННЫЙ  Апр.'!BJ64:BK64,'[5]ПОНТОННЫЙ Май'!BJ64:BK64,'[6]ПОНТОННЫЙ Июнь'!BJ64:BK64,'[7]ПОНТОННЫЙ  Июль'!BJ64:BK64,'[8]ПОНТОННЫЙ  Авг.'!BJ64:BK64,'[9]ПОНТОННЫЙ  Сент.'!BJ64:BK64,'[10]ПОНТОННЫЙ  Окт.'!BJ64:BK64,'[11]ПОНТОННЫЙ  Нояб.'!BJ64:BK64,'[12]ПОНТОННЫЙ  Дек.'!BJ64:BK64)</f>
        <v>0</v>
      </c>
      <c r="BL65" s="47"/>
      <c r="BM65" s="53">
        <f>SUM('[1]ПОНТОННЫЙ Янв.'!BL64:BM64,'[2]ПОНТОННЫЙ Февр.'!BL64:BM64,'[3]ПОНТОННЫЙ Март'!BL64:BM64,'[4]ПОНТОННЫЙ  Апр.'!BL64:BM64,'[5]ПОНТОННЫЙ Май'!BL64:BM64,'[6]ПОНТОННЫЙ Июнь'!BL64:BM64,'[7]ПОНТОННЫЙ  Июль'!BL64:BM64,'[8]ПОНТОННЫЙ  Авг.'!BL64:BM64,'[9]ПОНТОННЫЙ  Сент.'!BL64:BM64,'[10]ПОНТОННЫЙ  Окт.'!BL64:BM64,'[11]ПОНТОННЫЙ  Нояб.'!BL64:BM64,'[12]ПОНТОННЫЙ  Дек.'!BL64:BM64)</f>
        <v>0</v>
      </c>
      <c r="BN65" s="47"/>
      <c r="BO65" s="53">
        <f>SUM('[1]ПОНТОННЫЙ Янв.'!BN64:BO64,'[2]ПОНТОННЫЙ Февр.'!BN64:BO64,'[3]ПОНТОННЫЙ Март'!BN64:BO64,'[4]ПОНТОННЫЙ  Апр.'!BN64:BO64,'[5]ПОНТОННЫЙ Май'!BN64:BO64,'[6]ПОНТОННЫЙ Июнь'!BN64:BO64,'[7]ПОНТОННЫЙ  Июль'!BN64:BO64,'[8]ПОНТОННЫЙ  Авг.'!BN64:BO64,'[9]ПОНТОННЫЙ  Сент.'!BN64:BO64,'[10]ПОНТОННЫЙ  Окт.'!BN64:BO64,'[11]ПОНТОННЫЙ  Нояб.'!BN64:BO64,'[12]ПОНТОННЫЙ  Дек.'!BN64:BO64)</f>
        <v>1</v>
      </c>
      <c r="BP65" s="47"/>
      <c r="BQ65" s="53">
        <f>SUM('[1]ПОНТОННЫЙ Янв.'!BP64:BQ64,'[2]ПОНТОННЫЙ Февр.'!BP64:BQ64,'[3]ПОНТОННЫЙ Март'!BP64:BQ64,'[4]ПОНТОННЫЙ  Апр.'!BP64:BQ64,'[5]ПОНТОННЫЙ Май'!BP64:BQ64,'[6]ПОНТОННЫЙ Июнь'!BP64:BQ64,'[7]ПОНТОННЫЙ  Июль'!BP64:BQ64,'[8]ПОНТОННЫЙ  Авг.'!BP64:BQ64,'[9]ПОНТОННЫЙ  Сент.'!BP64:BQ64,'[10]ПОНТОННЫЙ  Окт.'!BP64:BQ64,'[11]ПОНТОННЫЙ  Нояб.'!BP64:BQ64,'[12]ПОНТОННЫЙ  Дек.'!BP64:BQ64)</f>
        <v>13</v>
      </c>
      <c r="BR65" s="47"/>
      <c r="BS65" s="53">
        <f>SUM('[1]ПОНТОННЫЙ Янв.'!BR64:BS64,'[2]ПОНТОННЫЙ Февр.'!BR64:BS64,'[3]ПОНТОННЫЙ Март'!BR64:BS64,'[4]ПОНТОННЫЙ  Апр.'!BR64:BS64,'[5]ПОНТОННЫЙ Май'!BR64:BS64,'[6]ПОНТОННЫЙ Июнь'!BR64:BS64,'[7]ПОНТОННЫЙ  Июль'!BR64:BS64,'[8]ПОНТОННЫЙ  Авг.'!BR64:BS64,'[9]ПОНТОННЫЙ  Сент.'!BR64:BS64,'[10]ПОНТОННЫЙ  Окт.'!BR64:BS64,'[11]ПОНТОННЫЙ  Нояб.'!BR64:BS64,'[12]ПОНТОННЫЙ  Дек.'!BR64:BS64)</f>
        <v>1</v>
      </c>
      <c r="BT65" s="55"/>
      <c r="BU65" s="53">
        <f>SUM('[1]ПОНТОННЫЙ Янв.'!BT64:BU64,'[2]ПОНТОННЫЙ Февр.'!BT64:BU64,'[3]ПОНТОННЫЙ Март'!BT64:BU64,'[4]ПОНТОННЫЙ  Апр.'!BT64:BU64,'[5]ПОНТОННЫЙ Май'!BT64:BU64,'[6]ПОНТОННЫЙ Июнь'!BT64:BU64,'[7]ПОНТОННЫЙ  Июль'!BT64:BU64,'[8]ПОНТОННЫЙ  Авг.'!BT64:BU64,'[9]ПОНТОННЫЙ  Сент.'!BT64:BU64,'[10]ПОНТОННЫЙ  Окт.'!BT64:BU64,'[11]ПОНТОННЫЙ  Нояб.'!BT64:BU64,'[12]ПОНТОННЫЙ  Дек.'!BT64:BU64)</f>
        <v>0</v>
      </c>
      <c r="BV65" s="47"/>
      <c r="BW65" s="53">
        <f>SUM('[1]ПОНТОННЫЙ Янв.'!BV64:BW64,'[2]ПОНТОННЫЙ Февр.'!BV64:BW64,'[3]ПОНТОННЫЙ Март'!BV64:BW64,'[4]ПОНТОННЫЙ  Апр.'!BV64:BW64,'[5]ПОНТОННЫЙ Май'!BV64:BW64,'[6]ПОНТОННЫЙ Июнь'!BV64:BW64,'[7]ПОНТОННЫЙ  Июль'!BV64:BW64,'[8]ПОНТОННЫЙ  Авг.'!BV64:BW64,'[9]ПОНТОННЫЙ  Сент.'!BV64:BW64,'[10]ПОНТОННЫЙ  Окт.'!BV64:BW64,'[11]ПОНТОННЫЙ  Нояб.'!BV64:BW64,'[12]ПОНТОННЫЙ  Дек.'!BV64:BW64)</f>
        <v>0</v>
      </c>
      <c r="BX65" s="47"/>
      <c r="BY65" s="53">
        <f>SUM('[1]ПОНТОННЫЙ Янв.'!BX64:BY64,'[2]ПОНТОННЫЙ Февр.'!BX64:BY64,'[3]ПОНТОННЫЙ Март'!BX64:BY64,'[4]ПОНТОННЫЙ  Апр.'!BX64:BY64,'[5]ПОНТОННЫЙ Май'!BX64:BY64,'[6]ПОНТОННЫЙ Июнь'!BX64:BY64,'[7]ПОНТОННЫЙ  Июль'!BX64:BY64,'[8]ПОНТОННЫЙ  Авг.'!BX64:BY64,'[9]ПОНТОННЫЙ  Сент.'!BX64:BY64,'[10]ПОНТОННЫЙ  Окт.'!BX64:BY64,'[11]ПОНТОННЫЙ  Нояб.'!BX64:BY64,'[12]ПОНТОННЫЙ  Дек.'!BX64:BY64)</f>
        <v>0</v>
      </c>
      <c r="BZ65" s="55"/>
      <c r="CA65" s="53">
        <f>SUM('[1]ПОНТОННЫЙ Янв.'!BZ64:CA64,'[2]ПОНТОННЫЙ Февр.'!BZ64:CA64,'[3]ПОНТОННЫЙ Март'!BZ64:CA64,'[4]ПОНТОННЫЙ  Апр.'!BZ64:CA64,'[5]ПОНТОННЫЙ Май'!BZ64:CA64,'[6]ПОНТОННЫЙ Июнь'!BZ64:CA64,'[7]ПОНТОННЫЙ  Июль'!BZ64:CA64,'[8]ПОНТОННЫЙ  Авг.'!BZ64:CA64,'[9]ПОНТОННЫЙ  Сент.'!BZ64:CA64,'[10]ПОНТОННЫЙ  Окт.'!BZ64:CA64,'[11]ПОНТОННЫЙ  Нояб.'!BZ64:CA64,'[12]ПОНТОННЫЙ  Дек.'!BZ64:CA64)</f>
        <v>2</v>
      </c>
      <c r="CB65" s="47"/>
      <c r="CC65" s="53">
        <f>SUM('[1]ПОНТОННЫЙ Янв.'!CB64:CC64,'[2]ПОНТОННЫЙ Февр.'!CB64:CC64,'[3]ПОНТОННЫЙ Март'!CB64:CC64,'[4]ПОНТОННЫЙ  Апр.'!CB64:CC64,'[5]ПОНТОННЫЙ Май'!CB64:CC64,'[6]ПОНТОННЫЙ Июнь'!CB64:CC64,'[7]ПОНТОННЫЙ  Июль'!CB64:CC64,'[8]ПОНТОННЫЙ  Авг.'!CB64:CC64,'[9]ПОНТОННЫЙ  Сент.'!CB64:CC64,'[10]ПОНТОННЫЙ  Окт.'!CB64:CC64,'[11]ПОНТОННЫЙ  Нояб.'!CB64:CC64,'[12]ПОНТОННЫЙ  Дек.'!CB64:CC64)</f>
        <v>0</v>
      </c>
      <c r="CD65" s="47"/>
      <c r="CE65" s="53">
        <f>SUM('[1]ПОНТОННЫЙ Янв.'!CD64:CE64,'[2]ПОНТОННЫЙ Февр.'!CD64:CE64,'[3]ПОНТОННЫЙ Март'!CD64:CE64,'[4]ПОНТОННЫЙ  Апр.'!CD64:CE64,'[5]ПОНТОННЫЙ Май'!CD64:CE64,'[6]ПОНТОННЫЙ Июнь'!CD64:CE64,'[7]ПОНТОННЫЙ  Июль'!CD64:CE64,'[8]ПОНТОННЫЙ  Авг.'!CD64:CE64,'[9]ПОНТОННЫЙ  Сент.'!CD64:CE64,'[10]ПОНТОННЫЙ  Окт.'!CD64:CE64,'[11]ПОНТОННЫЙ  Нояб.'!CD64:CE64,'[12]ПОНТОННЫЙ  Дек.'!CD64:CE64)</f>
        <v>0</v>
      </c>
      <c r="CF65" s="47"/>
      <c r="CG65" s="53">
        <f>SUM('[1]ПОНТОННЫЙ Янв.'!CF64:CG64,'[2]ПОНТОННЫЙ Февр.'!CF64:CG64,'[3]ПОНТОННЫЙ Март'!CF64:CG64,'[4]ПОНТОННЫЙ  Апр.'!CF64:CG64,'[5]ПОНТОННЫЙ Май'!CF64:CG64,'[6]ПОНТОННЫЙ Июнь'!CF64:CG64,'[7]ПОНТОННЫЙ  Июль'!CF64:CG64,'[8]ПОНТОННЫЙ  Авг.'!CF64:CG64,'[9]ПОНТОННЫЙ  Сент.'!CF64:CG64,'[10]ПОНТОННЫЙ  Окт.'!CF64:CG64,'[11]ПОНТОННЫЙ  Нояб.'!CF64:CG64,'[12]ПОНТОННЫЙ  Дек.'!CF64:CG64)</f>
        <v>0</v>
      </c>
      <c r="CH65" s="47"/>
      <c r="CI65" s="53">
        <f>SUM('[1]ПОНТОННЫЙ Янв.'!CH64:CI64,'[2]ПОНТОННЫЙ Февр.'!CH64:CI64,'[3]ПОНТОННЫЙ Март'!CH64:CI64,'[4]ПОНТОННЫЙ  Апр.'!CH64:CI64,'[5]ПОНТОННЫЙ Май'!CH64:CI64,'[6]ПОНТОННЫЙ Июнь'!CH64:CI64,'[7]ПОНТОННЫЙ  Июль'!CH64:CI64,'[8]ПОНТОННЫЙ  Авг.'!CH64:CI64,'[9]ПОНТОННЫЙ  Сент.'!CH64:CI64,'[10]ПОНТОННЫЙ  Окт.'!CH64:CI64,'[11]ПОНТОННЫЙ  Нояб.'!CH64:CI64,'[12]ПОНТОННЫЙ  Дек.'!CH64:CI64)</f>
        <v>0</v>
      </c>
      <c r="CJ65" s="47"/>
      <c r="CK65" s="53">
        <f>SUM('[1]ПОНТОННЫЙ Янв.'!CJ64:CK64,'[2]ПОНТОННЫЙ Февр.'!CJ64:CK64,'[3]ПОНТОННЫЙ Март'!CJ64:CK64,'[4]ПОНТОННЫЙ  Апр.'!CJ64:CK64,'[5]ПОНТОННЫЙ Май'!CJ64:CK64,'[6]ПОНТОННЫЙ Июнь'!CJ64:CK64,'[7]ПОНТОННЫЙ  Июль'!CJ64:CK64,'[8]ПОНТОННЫЙ  Авг.'!CJ64:CK64,'[9]ПОНТОННЫЙ  Сент.'!CJ64:CK64,'[10]ПОНТОННЫЙ  Окт.'!CJ64:CK64,'[11]ПОНТОННЫЙ  Нояб.'!CJ64:CK64,'[12]ПОНТОННЫЙ  Дек.'!CJ64:CK64)</f>
        <v>1</v>
      </c>
      <c r="CL65" s="47"/>
      <c r="CM65" s="53">
        <f>SUM('[1]ПОНТОННЫЙ Янв.'!CL64:CM64,'[2]ПОНТОННЫЙ Февр.'!CL64:CM64,'[3]ПОНТОННЫЙ Март'!CL64:CM64,'[4]ПОНТОННЫЙ  Апр.'!CL64:CM64,'[5]ПОНТОННЫЙ Май'!CL64:CM64,'[6]ПОНТОННЫЙ Июнь'!CL64:CM64,'[7]ПОНТОННЫЙ  Июль'!CL64:CM64,'[8]ПОНТОННЫЙ  Авг.'!CL64:CM64,'[9]ПОНТОННЫЙ  Сент.'!CL64:CM64,'[10]ПОНТОННЫЙ  Окт.'!CL64:CM64,'[11]ПОНТОННЫЙ  Нояб.'!CL64:CM64,'[12]ПОНТОННЫЙ  Дек.'!CL64:CM64)</f>
        <v>0</v>
      </c>
      <c r="CN65" s="47"/>
      <c r="CO65" s="53">
        <f>SUM('[1]ПОНТОННЫЙ Янв.'!CN64:CO64,'[2]ПОНТОННЫЙ Февр.'!CN64:CO64,'[3]ПОНТОННЫЙ Март'!CN64:CO64,'[4]ПОНТОННЫЙ  Апр.'!CN64:CO64,'[5]ПОНТОННЫЙ Май'!CN64:CO64,'[6]ПОНТОННЫЙ Июнь'!CN64:CO64,'[7]ПОНТОННЫЙ  Июль'!CN64:CO64,'[8]ПОНТОННЫЙ  Авг.'!CN64:CO64,'[9]ПОНТОННЫЙ  Сент.'!CN64:CO64,'[10]ПОНТОННЫЙ  Окт.'!CN64:CO64,'[11]ПОНТОННЫЙ  Нояб.'!CN64:CO64,'[12]ПОНТОННЫЙ  Дек.'!CN64:CO64)</f>
        <v>0</v>
      </c>
      <c r="CQ65" s="93"/>
    </row>
    <row r="66" spans="1:96" ht="15.95" customHeight="1" x14ac:dyDescent="0.25">
      <c r="A66" s="216"/>
      <c r="B66" s="230"/>
      <c r="C66" s="22" t="s">
        <v>5</v>
      </c>
      <c r="D66" s="47"/>
      <c r="E66" s="53">
        <f>SUM('[1]ПОНТОННЫЙ Янв.'!D65:E65,'[2]ПОНТОННЫЙ Февр.'!D65:E65,'[3]ПОНТОННЫЙ Март'!D65:E65,'[4]ПОНТОННЫЙ  Апр.'!D65:E65,'[5]ПОНТОННЫЙ Май'!D65:E65,'[6]ПОНТОННЫЙ Июнь'!D65:E65,'[7]ПОНТОННЫЙ  Июль'!D65:E65,'[8]ПОНТОННЫЙ  Авг.'!D65:E65,'[9]ПОНТОННЫЙ  Сент.'!D65:E65,'[10]ПОНТОННЫЙ  Окт.'!D65:E65,'[11]ПОНТОННЫЙ  Нояб.'!D65:E65,'[12]ПОНТОННЫЙ  Дек.'!D65:E65)</f>
        <v>0</v>
      </c>
      <c r="F66" s="47"/>
      <c r="G66" s="53">
        <f>SUM('[1]ПОНТОННЫЙ Янв.'!F65:G65,'[2]ПОНТОННЫЙ Февр.'!F65:G65,'[3]ПОНТОННЫЙ Март'!F65:G65,'[4]ПОНТОННЫЙ  Апр.'!F65:G65,'[5]ПОНТОННЫЙ Май'!F65:G65,'[6]ПОНТОННЫЙ Июнь'!F65:G65,'[7]ПОНТОННЫЙ  Июль'!F65:G65,'[8]ПОНТОННЫЙ  Авг.'!F65:G65,'[9]ПОНТОННЫЙ  Сент.'!F65:G65,'[10]ПОНТОННЫЙ  Окт.'!F65:G65,'[11]ПОНТОННЫЙ  Нояб.'!F65:G65,'[12]ПОНТОННЫЙ  Дек.'!F65:G65)</f>
        <v>0</v>
      </c>
      <c r="H66" s="47"/>
      <c r="I66" s="53">
        <f>SUM('[1]ПОНТОННЫЙ Янв.'!H65:I65,'[2]ПОНТОННЫЙ Февр.'!H65:I65,'[3]ПОНТОННЫЙ Март'!H65:I65,'[4]ПОНТОННЫЙ  Апр.'!H65:I65,'[5]ПОНТОННЫЙ Май'!H65:I65,'[6]ПОНТОННЫЙ Июнь'!H65:I65,'[7]ПОНТОННЫЙ  Июль'!H65:I65,'[8]ПОНТОННЫЙ  Авг.'!H65:I65,'[9]ПОНТОННЫЙ  Сент.'!H65:I65,'[10]ПОНТОННЫЙ  Окт.'!H65:I65,'[11]ПОНТОННЫЙ  Нояб.'!H65:I65,'[12]ПОНТОННЫЙ  Дек.'!H65:I65)</f>
        <v>0</v>
      </c>
      <c r="J66" s="47"/>
      <c r="K66" s="53">
        <f>SUM('[1]ПОНТОННЫЙ Янв.'!J65:K65,'[2]ПОНТОННЫЙ Февр.'!J65:K65,'[3]ПОНТОННЫЙ Март'!J65:K65,'[4]ПОНТОННЫЙ  Апр.'!J65:K65,'[5]ПОНТОННЫЙ Май'!J65:K65,'[6]ПОНТОННЫЙ Июнь'!J65:K65,'[7]ПОНТОННЫЙ  Июль'!J65:K65,'[8]ПОНТОННЫЙ  Авг.'!J65:K65,'[9]ПОНТОННЫЙ  Сент.'!J65:K65,'[10]ПОНТОННЫЙ  Окт.'!J65:K65,'[11]ПОНТОННЫЙ  Нояб.'!J65:K65,'[12]ПОНТОННЫЙ  Дек.'!J65:K65)</f>
        <v>0</v>
      </c>
      <c r="L66" s="47"/>
      <c r="M66" s="53">
        <f>SUM('[1]ПОНТОННЫЙ Янв.'!L65:M65,'[2]ПОНТОННЫЙ Февр.'!L65:M65,'[3]ПОНТОННЫЙ Март'!L65:M65,'[4]ПОНТОННЫЙ  Апр.'!L65:M65,'[5]ПОНТОННЫЙ Май'!L65:M65,'[6]ПОНТОННЫЙ Июнь'!L65:M65,'[7]ПОНТОННЫЙ  Июль'!L65:M65,'[8]ПОНТОННЫЙ  Авг.'!L65:M65,'[9]ПОНТОННЫЙ  Сент.'!L65:M65,'[10]ПОНТОННЫЙ  Окт.'!L65:M65,'[11]ПОНТОННЫЙ  Нояб.'!L65:M65,'[12]ПОНТОННЫЙ  Дек.'!L65:M65)</f>
        <v>0</v>
      </c>
      <c r="N66" s="47"/>
      <c r="O66" s="53">
        <f>SUM('[1]ПОНТОННЫЙ Янв.'!N65:O65,'[2]ПОНТОННЫЙ Февр.'!N65:O65,'[3]ПОНТОННЫЙ Март'!N65:O65,'[4]ПОНТОННЫЙ  Апр.'!N65:O65,'[5]ПОНТОННЫЙ Май'!N65:O65,'[6]ПОНТОННЫЙ Июнь'!N65:O65,'[7]ПОНТОННЫЙ  Июль'!N65:O65,'[8]ПОНТОННЫЙ  Авг.'!N65:O65,'[9]ПОНТОННЫЙ  Сент.'!N65:O65,'[10]ПОНТОННЫЙ  Окт.'!N65:O65,'[11]ПОНТОННЫЙ  Нояб.'!N65:O65,'[12]ПОНТОННЫЙ  Дек.'!N65:O65)</f>
        <v>0</v>
      </c>
      <c r="P66" s="47"/>
      <c r="Q66" s="53">
        <f>SUM('[1]ПОНТОННЫЙ Янв.'!P65:Q65,'[2]ПОНТОННЫЙ Февр.'!P65:Q65,'[3]ПОНТОННЫЙ Март'!P65:Q65,'[4]ПОНТОННЫЙ  Апр.'!P65:Q65,'[5]ПОНТОННЫЙ Май'!P65:Q65,'[6]ПОНТОННЫЙ Июнь'!P65:Q65,'[7]ПОНТОННЫЙ  Июль'!P65:Q65,'[8]ПОНТОННЫЙ  Авг.'!P65:Q65,'[9]ПОНТОННЫЙ  Сент.'!P65:Q65,'[10]ПОНТОННЫЙ  Окт.'!P65:Q65,'[11]ПОНТОННЫЙ  Нояб.'!P65:Q65,'[12]ПОНТОННЫЙ  Дек.'!P65:Q65)</f>
        <v>0</v>
      </c>
      <c r="R66" s="47"/>
      <c r="S66" s="53">
        <f>SUM('[1]ПОНТОННЫЙ Янв.'!R65:S65,'[2]ПОНТОННЫЙ Февр.'!R65:S65,'[3]ПОНТОННЫЙ Март'!R65:S65,'[4]ПОНТОННЫЙ  Апр.'!R65:S65,'[5]ПОНТОННЫЙ Май'!R65:S65,'[6]ПОНТОННЫЙ Июнь'!R65:S65,'[7]ПОНТОННЫЙ  Июль'!R65:S65,'[8]ПОНТОННЫЙ  Авг.'!R65:S65,'[9]ПОНТОННЫЙ  Сент.'!R65:S65,'[10]ПОНТОННЫЙ  Окт.'!R65:S65,'[11]ПОНТОННЫЙ  Нояб.'!R65:S65,'[12]ПОНТОННЫЙ  Дек.'!R65:S65)</f>
        <v>0</v>
      </c>
      <c r="T66" s="47"/>
      <c r="U66" s="53">
        <f>SUM('[1]ПОНТОННЫЙ Янв.'!T65:U65,'[2]ПОНТОННЫЙ Февр.'!T65:U65,'[3]ПОНТОННЫЙ Март'!T65:U65,'[4]ПОНТОННЫЙ  Апр.'!T65:U65,'[5]ПОНТОННЫЙ Май'!T65:U65,'[6]ПОНТОННЫЙ Июнь'!T65:U65,'[7]ПОНТОННЫЙ  Июль'!T65:U65,'[8]ПОНТОННЫЙ  Авг.'!T65:U65,'[9]ПОНТОННЫЙ  Сент.'!T65:U65,'[10]ПОНТОННЫЙ  Окт.'!T65:U65,'[11]ПОНТОННЫЙ  Нояб.'!T65:U65,'[12]ПОНТОННЫЙ  Дек.'!T65:U65)</f>
        <v>0</v>
      </c>
      <c r="V66" s="55">
        <v>18</v>
      </c>
      <c r="W66" s="53">
        <f>SUM('[1]ПОНТОННЫЙ Янв.'!V65:W65,'[2]ПОНТОННЫЙ Февр.'!V65:W65,'[3]ПОНТОННЫЙ Март'!V65:W65,'[4]ПОНТОННЫЙ  Апр.'!V65:W65,'[5]ПОНТОННЫЙ Май'!V65:W65,'[6]ПОНТОННЫЙ Июнь'!V65:W65,'[7]ПОНТОННЫЙ  Июль'!V65:W65,'[8]ПОНТОННЫЙ  Авг.'!V65:W65,'[9]ПОНТОННЫЙ  Сент.'!V65:W65,'[10]ПОНТОННЫЙ  Окт.'!V65:W65,'[11]ПОНТОННЫЙ  Нояб.'!V65:W65,'[12]ПОНТОННЫЙ  Дек.'!V65:W65)</f>
        <v>2.8119999999999998</v>
      </c>
      <c r="X66" s="47"/>
      <c r="Y66" s="53">
        <f>SUM('[1]ПОНТОННЫЙ Янв.'!X65:Y65,'[2]ПОНТОННЫЙ Февр.'!X65:Y65,'[3]ПОНТОННЫЙ Март'!X65:Y65,'[4]ПОНТОННЫЙ  Апр.'!X65:Y65,'[5]ПОНТОННЫЙ Май'!X65:Y65,'[6]ПОНТОННЫЙ Июнь'!X65:Y65,'[7]ПОНТОННЫЙ  Июль'!X65:Y65,'[8]ПОНТОННЫЙ  Авг.'!X65:Y65,'[9]ПОНТОННЫЙ  Сент.'!X65:Y65,'[10]ПОНТОННЫЙ  Окт.'!X65:Y65,'[11]ПОНТОННЫЙ  Нояб.'!X65:Y65,'[12]ПОНТОННЫЙ  Дек.'!X65:Y65)</f>
        <v>0</v>
      </c>
      <c r="Z66" s="47"/>
      <c r="AA66" s="53">
        <f>SUM('[1]ПОНТОННЫЙ Янв.'!Z65:AA65,'[2]ПОНТОННЫЙ Февр.'!Z65:AA65,'[3]ПОНТОННЫЙ Март'!Z65:AA65,'[4]ПОНТОННЫЙ  Апр.'!Z65:AA65,'[5]ПОНТОННЫЙ Май'!Z65:AA65,'[6]ПОНТОННЫЙ Июнь'!Z65:AA65,'[7]ПОНТОННЫЙ  Июль'!Z65:AA65,'[8]ПОНТОННЫЙ  Авг.'!Z65:AA65,'[9]ПОНТОННЫЙ  Сент.'!Z65:AA65,'[10]ПОНТОННЫЙ  Окт.'!Z65:AA65,'[11]ПОНТОННЫЙ  Нояб.'!Z65:AA65,'[12]ПОНТОННЫЙ  Дек.'!Z65:AA65)</f>
        <v>0</v>
      </c>
      <c r="AB66" s="47"/>
      <c r="AC66" s="53">
        <f>SUM('[1]ПОНТОННЫЙ Янв.'!AB65:AC65,'[2]ПОНТОННЫЙ Февр.'!AB65:AC65,'[3]ПОНТОННЫЙ Март'!AB65:AC65,'[4]ПОНТОННЫЙ  Апр.'!AB65:AC65,'[5]ПОНТОННЫЙ Май'!AB65:AC65,'[6]ПОНТОННЫЙ Июнь'!AB65:AC65,'[7]ПОНТОННЫЙ  Июль'!AB65:AC65,'[8]ПОНТОННЫЙ  Авг.'!AB65:AC65,'[9]ПОНТОННЫЙ  Сент.'!AB65:AC65,'[10]ПОНТОННЫЙ  Окт.'!AB65:AC65,'[11]ПОНТОННЫЙ  Нояб.'!AB65:AC65,'[12]ПОНТОННЫЙ  Дек.'!AB65:AC65)</f>
        <v>0</v>
      </c>
      <c r="AD66" s="47"/>
      <c r="AE66" s="53">
        <f>SUM('[1]ПОНТОННЫЙ Янв.'!AD65:AE65,'[2]ПОНТОННЫЙ Февр.'!AD65:AE65,'[3]ПОНТОННЫЙ Март'!AD65:AE65,'[4]ПОНТОННЫЙ  Апр.'!AD65:AE65,'[5]ПОНТОННЫЙ Май'!AD65:AE65,'[6]ПОНТОННЫЙ Июнь'!AD65:AE65,'[7]ПОНТОННЫЙ  Июль'!AD65:AE65,'[8]ПОНТОННЫЙ  Авг.'!AD65:AE65,'[9]ПОНТОННЫЙ  Сент.'!AD65:AE65,'[10]ПОНТОННЫЙ  Окт.'!AD65:AE65,'[11]ПОНТОННЫЙ  Нояб.'!AD65:AE65,'[12]ПОНТОННЫЙ  Дек.'!AD65:AE65)</f>
        <v>0</v>
      </c>
      <c r="AF66" s="47"/>
      <c r="AG66" s="53">
        <f>SUM('[1]ПОНТОННЫЙ Янв.'!AF65:AG65,'[2]ПОНТОННЫЙ Февр.'!AF65:AG65,'[3]ПОНТОННЫЙ Март'!AF65:AG65,'[4]ПОНТОННЫЙ  Апр.'!AF65:AG65,'[5]ПОНТОННЫЙ Май'!AF65:AG65,'[6]ПОНТОННЫЙ Июнь'!AF65:AG65,'[7]ПОНТОННЫЙ  Июль'!AF65:AG65,'[8]ПОНТОННЫЙ  Авг.'!AF65:AG65,'[9]ПОНТОННЫЙ  Сент.'!AF65:AG65,'[10]ПОНТОННЫЙ  Окт.'!AF65:AG65,'[11]ПОНТОННЫЙ  Нояб.'!AF65:AG65,'[12]ПОНТОННЫЙ  Дек.'!AF65:AG65)</f>
        <v>0</v>
      </c>
      <c r="AH66" s="47"/>
      <c r="AI66" s="53">
        <f>SUM('[1]ПОНТОННЫЙ Янв.'!AH65:AI65,'[2]ПОНТОННЫЙ Февр.'!AH65:AI65,'[3]ПОНТОННЫЙ Март'!AH65:AI65,'[4]ПОНТОННЫЙ  Апр.'!AH65:AI65,'[5]ПОНТОННЫЙ Май'!AH65:AI65,'[6]ПОНТОННЫЙ Июнь'!AH65:AI65,'[7]ПОНТОННЫЙ  Июль'!AH65:AI65,'[8]ПОНТОННЫЙ  Авг.'!AH65:AI65,'[9]ПОНТОННЫЙ  Сент.'!AH65:AI65,'[10]ПОНТОННЫЙ  Окт.'!AH65:AI65,'[11]ПОНТОННЫЙ  Нояб.'!AH65:AI65,'[12]ПОНТОННЫЙ  Дек.'!AH65:AI65)</f>
        <v>0</v>
      </c>
      <c r="AJ66" s="47"/>
      <c r="AK66" s="53">
        <f>SUM('[1]ПОНТОННЫЙ Янв.'!AJ65:AK65,'[2]ПОНТОННЫЙ Февр.'!AJ65:AK65,'[3]ПОНТОННЫЙ Март'!AJ65:AK65,'[4]ПОНТОННЫЙ  Апр.'!AJ65:AK65,'[5]ПОНТОННЫЙ Май'!AJ65:AK65,'[6]ПОНТОННЫЙ Июнь'!AJ65:AK65,'[7]ПОНТОННЫЙ  Июль'!AJ65:AK65,'[8]ПОНТОННЫЙ  Авг.'!AJ65:AK65,'[9]ПОНТОННЫЙ  Сент.'!AJ65:AK65,'[10]ПОНТОННЫЙ  Окт.'!AJ65:AK65,'[11]ПОНТОННЫЙ  Нояб.'!AJ65:AK65,'[12]ПОНТОННЫЙ  Дек.'!AJ65:AK65)</f>
        <v>0</v>
      </c>
      <c r="AL66" s="47"/>
      <c r="AM66" s="53">
        <f>SUM('[1]ПОНТОННЫЙ Янв.'!AL65:AM65,'[2]ПОНТОННЫЙ Февр.'!AL65:AM65,'[3]ПОНТОННЫЙ Март'!AL65:AM65,'[4]ПОНТОННЫЙ  Апр.'!AL65:AM65,'[5]ПОНТОННЫЙ Май'!AL65:AM65,'[6]ПОНТОННЫЙ Июнь'!AL65:AM65,'[7]ПОНТОННЫЙ  Июль'!AL65:AM65,'[8]ПОНТОННЫЙ  Авг.'!AL65:AM65,'[9]ПОНТОННЫЙ  Сент.'!AL65:AM65,'[10]ПОНТОННЫЙ  Окт.'!AL65:AM65,'[11]ПОНТОННЫЙ  Нояб.'!AL65:AM65,'[12]ПОНТОННЫЙ  Дек.'!AL65:AM65)</f>
        <v>0</v>
      </c>
      <c r="AN66" s="47"/>
      <c r="AO66" s="53">
        <f>SUM('[1]ПОНТОННЫЙ Янв.'!AN65:AO65,'[2]ПОНТОННЫЙ Февр.'!AN65:AO65,'[3]ПОНТОННЫЙ Март'!AN65:AO65,'[4]ПОНТОННЫЙ  Апр.'!AN65:AO65,'[5]ПОНТОННЫЙ Май'!AN65:AO65,'[6]ПОНТОННЫЙ Июнь'!AN65:AO65,'[7]ПОНТОННЫЙ  Июль'!AN65:AO65,'[8]ПОНТОННЫЙ  Авг.'!AN65:AO65,'[9]ПОНТОННЫЙ  Сент.'!AN65:AO65,'[10]ПОНТОННЫЙ  Окт.'!AN65:AO65,'[11]ПОНТОННЫЙ  Нояб.'!AN65:AO65,'[12]ПОНТОННЫЙ  Дек.'!AN65:AO65)</f>
        <v>0</v>
      </c>
      <c r="AP66" s="55">
        <v>6</v>
      </c>
      <c r="AQ66" s="53">
        <f>SUM('[1]ПОНТОННЫЙ Янв.'!AP65:AQ65,'[2]ПОНТОННЫЙ Февр.'!AP65:AQ65,'[3]ПОНТОННЫЙ Март'!AP65:AQ65,'[4]ПОНТОННЫЙ  Апр.'!AP65:AQ65,'[5]ПОНТОННЫЙ Май'!AP65:AQ65,'[6]ПОНТОННЫЙ Июнь'!AP65:AQ65,'[7]ПОНТОННЫЙ  Июль'!AP65:AQ65,'[8]ПОНТОННЫЙ  Авг.'!AP65:AQ65,'[9]ПОНТОННЫЙ  Сент.'!AP65:AQ65,'[10]ПОНТОННЫЙ  Окт.'!AP65:AQ65,'[11]ПОНТОННЫЙ  Нояб.'!AP65:AQ65,'[12]ПОНТОННЫЙ  Дек.'!AP65:AQ65)</f>
        <v>4.3570000000000002</v>
      </c>
      <c r="AR66" s="47"/>
      <c r="AS66" s="53">
        <f>SUM('[1]ПОНТОННЫЙ Янв.'!AR65:AS65,'[2]ПОНТОННЫЙ Февр.'!AR65:AS65,'[3]ПОНТОННЫЙ Март'!AR65:AS65,'[4]ПОНТОННЫЙ  Апр.'!AR65:AS65,'[5]ПОНТОННЫЙ Май'!AR65:AS65,'[6]ПОНТОННЫЙ Июнь'!AR65:AS65,'[7]ПОНТОННЫЙ  Июль'!AR65:AS65,'[8]ПОНТОННЫЙ  Авг.'!AR65:AS65,'[9]ПОНТОННЫЙ  Сент.'!AR65:AS65,'[10]ПОНТОННЫЙ  Окт.'!AR65:AS65,'[11]ПОНТОННЫЙ  Нояб.'!AR65:AS65,'[12]ПОНТОННЫЙ  Дек.'!AR65:AS65)</f>
        <v>0</v>
      </c>
      <c r="AT66" s="47"/>
      <c r="AU66" s="53">
        <f>SUM('[1]ПОНТОННЫЙ Янв.'!AT65:AU65,'[2]ПОНТОННЫЙ Февр.'!AT65:AU65,'[3]ПОНТОННЫЙ Март'!AT65:AU65,'[4]ПОНТОННЫЙ  Апр.'!AT65:AU65,'[5]ПОНТОННЫЙ Май'!AT65:AU65,'[6]ПОНТОННЫЙ Июнь'!AT65:AU65,'[7]ПОНТОННЫЙ  Июль'!AT65:AU65,'[8]ПОНТОННЫЙ  Авг.'!AT65:AU65,'[9]ПОНТОННЫЙ  Сент.'!AT65:AU65,'[10]ПОНТОННЫЙ  Окт.'!AT65:AU65,'[11]ПОНТОННЫЙ  Нояб.'!AT65:AU65,'[12]ПОНТОННЫЙ  Дек.'!AT65:AU65)</f>
        <v>0</v>
      </c>
      <c r="AV66" s="47"/>
      <c r="AW66" s="53">
        <f>SUM('[1]ПОНТОННЫЙ Янв.'!AV65:AW65,'[2]ПОНТОННЫЙ Февр.'!AV65:AW65,'[3]ПОНТОННЫЙ Март'!AV65:AW65,'[4]ПОНТОННЫЙ  Апр.'!AV65:AW65,'[5]ПОНТОННЫЙ Май'!AV65:AW65,'[6]ПОНТОННЫЙ Июнь'!AV65:AW65,'[7]ПОНТОННЫЙ  Июль'!AV65:AW65,'[8]ПОНТОННЫЙ  Авг.'!AV65:AW65,'[9]ПОНТОННЫЙ  Сент.'!AV65:AW65,'[10]ПОНТОННЫЙ  Окт.'!AV65:AW65,'[11]ПОНТОННЫЙ  Нояб.'!AV65:AW65,'[12]ПОНТОННЫЙ  Дек.'!AV65:AW65)</f>
        <v>0</v>
      </c>
      <c r="AX66" s="47"/>
      <c r="AY66" s="53">
        <f>SUM('[1]ПОНТОННЫЙ Янв.'!AX65:AY65,'[2]ПОНТОННЫЙ Февр.'!AX65:AY65,'[3]ПОНТОННЫЙ Март'!AX65:AY65,'[4]ПОНТОННЫЙ  Апр.'!AX65:AY65,'[5]ПОНТОННЫЙ Май'!AX65:AY65,'[6]ПОНТОННЫЙ Июнь'!AX65:AY65,'[7]ПОНТОННЫЙ  Июль'!AX65:AY65,'[8]ПОНТОННЫЙ  Авг.'!AX65:AY65,'[9]ПОНТОННЫЙ  Сент.'!AX65:AY65,'[10]ПОНТОННЫЙ  Окт.'!AX65:AY65,'[11]ПОНТОННЫЙ  Нояб.'!AX65:AY65,'[12]ПОНТОННЫЙ  Дек.'!AX65:AY65)</f>
        <v>0</v>
      </c>
      <c r="AZ66" s="47"/>
      <c r="BA66" s="53">
        <f>SUM('[1]ПОНТОННЫЙ Янв.'!AZ65:BA65,'[2]ПОНТОННЫЙ Февр.'!AZ65:BA65,'[3]ПОНТОННЫЙ Март'!AZ65:BA65,'[4]ПОНТОННЫЙ  Апр.'!AZ65:BA65,'[5]ПОНТОННЫЙ Май'!AZ65:BA65,'[6]ПОНТОННЫЙ Июнь'!AZ65:BA65,'[7]ПОНТОННЫЙ  Июль'!AZ65:BA65,'[8]ПОНТОННЫЙ  Авг.'!AZ65:BA65,'[9]ПОНТОННЫЙ  Сент.'!AZ65:BA65,'[10]ПОНТОННЫЙ  Окт.'!AZ65:BA65,'[11]ПОНТОННЫЙ  Нояб.'!AZ65:BA65,'[12]ПОНТОННЫЙ  Дек.'!AZ65:BA65)</f>
        <v>0</v>
      </c>
      <c r="BB66" s="47"/>
      <c r="BC66" s="53">
        <f>SUM('[1]ПОНТОННЫЙ Янв.'!BB65:BC65,'[2]ПОНТОННЫЙ Февр.'!BB65:BC65,'[3]ПОНТОННЫЙ Март'!BB65:BC65,'[4]ПОНТОННЫЙ  Апр.'!BB65:BC65,'[5]ПОНТОННЫЙ Май'!BB65:BC65,'[6]ПОНТОННЫЙ Июнь'!BB65:BC65,'[7]ПОНТОННЫЙ  Июль'!BB65:BC65,'[8]ПОНТОННЫЙ  Авг.'!BB65:BC65,'[9]ПОНТОННЫЙ  Сент.'!BB65:BC65,'[10]ПОНТОННЫЙ  Окт.'!BB65:BC65,'[11]ПОНТОННЫЙ  Нояб.'!BB65:BC65,'[12]ПОНТОННЫЙ  Дек.'!BB65:BC65)</f>
        <v>0</v>
      </c>
      <c r="BD66" s="47"/>
      <c r="BE66" s="53">
        <f>SUM('[1]ПОНТОННЫЙ Янв.'!BD65:BE65,'[2]ПОНТОННЫЙ Февр.'!BD65:BE65,'[3]ПОНТОННЫЙ Март'!BD65:BE65,'[4]ПОНТОННЫЙ  Апр.'!BD65:BE65,'[5]ПОНТОННЫЙ Май'!BD65:BE65,'[6]ПОНТОННЫЙ Июнь'!BD65:BE65,'[7]ПОНТОННЫЙ  Июль'!BD65:BE65,'[8]ПОНТОННЫЙ  Авг.'!BD65:BE65,'[9]ПОНТОННЫЙ  Сент.'!BD65:BE65,'[10]ПОНТОННЫЙ  Окт.'!BD65:BE65,'[11]ПОНТОННЫЙ  Нояб.'!BD65:BE65,'[12]ПОНТОННЫЙ  Дек.'!BD65:BE65)</f>
        <v>0</v>
      </c>
      <c r="BF66" s="47"/>
      <c r="BG66" s="53">
        <f>SUM('[1]ПОНТОННЫЙ Янв.'!BF65:BG65,'[2]ПОНТОННЫЙ Февр.'!BF65:BG65,'[3]ПОНТОННЫЙ Март'!BF65:BG65,'[4]ПОНТОННЫЙ  Апр.'!BF65:BG65,'[5]ПОНТОННЫЙ Май'!BF65:BG65,'[6]ПОНТОННЫЙ Июнь'!BF65:BG65,'[7]ПОНТОННЫЙ  Июль'!BF65:BG65,'[8]ПОНТОННЫЙ  Авг.'!BF65:BG65,'[9]ПОНТОННЫЙ  Сент.'!BF65:BG65,'[10]ПОНТОННЫЙ  Окт.'!BF65:BG65,'[11]ПОНТОННЫЙ  Нояб.'!BF65:BG65,'[12]ПОНТОННЫЙ  Дек.'!BF65:BG65)</f>
        <v>0</v>
      </c>
      <c r="BH66" s="47"/>
      <c r="BI66" s="53">
        <f>SUM('[1]ПОНТОННЫЙ Янв.'!BH65:BI65,'[2]ПОНТОННЫЙ Февр.'!BH65:BI65,'[3]ПОНТОННЫЙ Март'!BH65:BI65,'[4]ПОНТОННЫЙ  Апр.'!BH65:BI65,'[5]ПОНТОННЫЙ Май'!BH65:BI65,'[6]ПОНТОННЫЙ Июнь'!BH65:BI65,'[7]ПОНТОННЫЙ  Июль'!BH65:BI65,'[8]ПОНТОННЫЙ  Авг.'!BH65:BI65,'[9]ПОНТОННЫЙ  Сент.'!BH65:BI65,'[10]ПОНТОННЫЙ  Окт.'!BH65:BI65,'[11]ПОНТОННЫЙ  Нояб.'!BH65:BI65,'[12]ПОНТОННЫЙ  Дек.'!BH65:BI65)</f>
        <v>0</v>
      </c>
      <c r="BJ66" s="47"/>
      <c r="BK66" s="53">
        <f>SUM('[1]ПОНТОННЫЙ Янв.'!BJ65:BK65,'[2]ПОНТОННЫЙ Февр.'!BJ65:BK65,'[3]ПОНТОННЫЙ Март'!BJ65:BK65,'[4]ПОНТОННЫЙ  Апр.'!BJ65:BK65,'[5]ПОНТОННЫЙ Май'!BJ65:BK65,'[6]ПОНТОННЫЙ Июнь'!BJ65:BK65,'[7]ПОНТОННЫЙ  Июль'!BJ65:BK65,'[8]ПОНТОННЫЙ  Авг.'!BJ65:BK65,'[9]ПОНТОННЫЙ  Сент.'!BJ65:BK65,'[10]ПОНТОННЫЙ  Окт.'!BJ65:BK65,'[11]ПОНТОННЫЙ  Нояб.'!BJ65:BK65,'[12]ПОНТОННЫЙ  Дек.'!BJ65:BK65)</f>
        <v>0</v>
      </c>
      <c r="BL66" s="47"/>
      <c r="BM66" s="53">
        <f>SUM('[1]ПОНТОННЫЙ Янв.'!BL65:BM65,'[2]ПОНТОННЫЙ Февр.'!BL65:BM65,'[3]ПОНТОННЫЙ Март'!BL65:BM65,'[4]ПОНТОННЫЙ  Апр.'!BL65:BM65,'[5]ПОНТОННЫЙ Май'!BL65:BM65,'[6]ПОНТОННЫЙ Июнь'!BL65:BM65,'[7]ПОНТОННЫЙ  Июль'!BL65:BM65,'[8]ПОНТОННЫЙ  Авг.'!BL65:BM65,'[9]ПОНТОННЫЙ  Сент.'!BL65:BM65,'[10]ПОНТОННЫЙ  Окт.'!BL65:BM65,'[11]ПОНТОННЫЙ  Нояб.'!BL65:BM65,'[12]ПОНТОННЫЙ  Дек.'!BL65:BM65)</f>
        <v>0</v>
      </c>
      <c r="BN66" s="47"/>
      <c r="BO66" s="53">
        <f>SUM('[1]ПОНТОННЫЙ Янв.'!BN65:BO65,'[2]ПОНТОННЫЙ Февр.'!BN65:BO65,'[3]ПОНТОННЫЙ Март'!BN65:BO65,'[4]ПОНТОННЫЙ  Апр.'!BN65:BO65,'[5]ПОНТОННЫЙ Май'!BN65:BO65,'[6]ПОНТОННЫЙ Июнь'!BN65:BO65,'[7]ПОНТОННЫЙ  Июль'!BN65:BO65,'[8]ПОНТОННЫЙ  Авг.'!BN65:BO65,'[9]ПОНТОННЫЙ  Сент.'!BN65:BO65,'[10]ПОНТОННЫЙ  Окт.'!BN65:BO65,'[11]ПОНТОННЫЙ  Нояб.'!BN65:BO65,'[12]ПОНТОННЫЙ  Дек.'!BN65:BO65)</f>
        <v>1.5069999999999999</v>
      </c>
      <c r="BP66" s="47"/>
      <c r="BQ66" s="53">
        <f>SUM('[1]ПОНТОННЫЙ Янв.'!BP65:BQ65,'[2]ПОНТОННЫЙ Февр.'!BP65:BQ65,'[3]ПОНТОННЫЙ Март'!BP65:BQ65,'[4]ПОНТОННЫЙ  Апр.'!BP65:BQ65,'[5]ПОНТОННЫЙ Май'!BP65:BQ65,'[6]ПОНТОННЫЙ Июнь'!BP65:BQ65,'[7]ПОНТОННЫЙ  Июль'!BP65:BQ65,'[8]ПОНТОННЫЙ  Авг.'!BP65:BQ65,'[9]ПОНТОННЫЙ  Сент.'!BP65:BQ65,'[10]ПОНТОННЫЙ  Окт.'!BP65:BQ65,'[11]ПОНТОННЫЙ  Нояб.'!BP65:BQ65,'[12]ПОНТОННЫЙ  Дек.'!BP65:BQ65)</f>
        <v>23.127000000000002</v>
      </c>
      <c r="BR66" s="47"/>
      <c r="BS66" s="53">
        <f>SUM('[1]ПОНТОННЫЙ Янв.'!BR65:BS65,'[2]ПОНТОННЫЙ Февр.'!BR65:BS65,'[3]ПОНТОННЫЙ Март'!BR65:BS65,'[4]ПОНТОННЫЙ  Апр.'!BR65:BS65,'[5]ПОНТОННЫЙ Май'!BR65:BS65,'[6]ПОНТОННЫЙ Июнь'!BR65:BS65,'[7]ПОНТОННЫЙ  Июль'!BR65:BS65,'[8]ПОНТОННЫЙ  Авг.'!BR65:BS65,'[9]ПОНТОННЫЙ  Сент.'!BR65:BS65,'[10]ПОНТОННЫЙ  Окт.'!BR65:BS65,'[11]ПОНТОННЫЙ  Нояб.'!BR65:BS65,'[12]ПОНТОННЫЙ  Дек.'!BR65:BS65)</f>
        <v>5.173</v>
      </c>
      <c r="BT66" s="47"/>
      <c r="BU66" s="53">
        <f>SUM('[1]ПОНТОННЫЙ Янв.'!BT65:BU65,'[2]ПОНТОННЫЙ Февр.'!BT65:BU65,'[3]ПОНТОННЫЙ Март'!BT65:BU65,'[4]ПОНТОННЫЙ  Апр.'!BT65:BU65,'[5]ПОНТОННЫЙ Май'!BT65:BU65,'[6]ПОНТОННЫЙ Июнь'!BT65:BU65,'[7]ПОНТОННЫЙ  Июль'!BT65:BU65,'[8]ПОНТОННЫЙ  Авг.'!BT65:BU65,'[9]ПОНТОННЫЙ  Сент.'!BT65:BU65,'[10]ПОНТОННЫЙ  Окт.'!BT65:BU65,'[11]ПОНТОННЫЙ  Нояб.'!BT65:BU65,'[12]ПОНТОННЫЙ  Дек.'!BT65:BU65)</f>
        <v>0</v>
      </c>
      <c r="BV66" s="47"/>
      <c r="BW66" s="53">
        <f>SUM('[1]ПОНТОННЫЙ Янв.'!BV65:BW65,'[2]ПОНТОННЫЙ Февр.'!BV65:BW65,'[3]ПОНТОННЫЙ Март'!BV65:BW65,'[4]ПОНТОННЫЙ  Апр.'!BV65:BW65,'[5]ПОНТОННЫЙ Май'!BV65:BW65,'[6]ПОНТОННЫЙ Июнь'!BV65:BW65,'[7]ПОНТОННЫЙ  Июль'!BV65:BW65,'[8]ПОНТОННЫЙ  Авг.'!BV65:BW65,'[9]ПОНТОННЫЙ  Сент.'!BV65:BW65,'[10]ПОНТОННЫЙ  Окт.'!BV65:BW65,'[11]ПОНТОННЫЙ  Нояб.'!BV65:BW65,'[12]ПОНТОННЫЙ  Дек.'!BV65:BW65)</f>
        <v>0</v>
      </c>
      <c r="BX66" s="47"/>
      <c r="BY66" s="53">
        <f>SUM('[1]ПОНТОННЫЙ Янв.'!BX65:BY65,'[2]ПОНТОННЫЙ Февр.'!BX65:BY65,'[3]ПОНТОННЫЙ Март'!BX65:BY65,'[4]ПОНТОННЫЙ  Апр.'!BX65:BY65,'[5]ПОНТОННЫЙ Май'!BX65:BY65,'[6]ПОНТОННЫЙ Июнь'!BX65:BY65,'[7]ПОНТОННЫЙ  Июль'!BX65:BY65,'[8]ПОНТОННЫЙ  Авг.'!BX65:BY65,'[9]ПОНТОННЫЙ  Сент.'!BX65:BY65,'[10]ПОНТОННЫЙ  Окт.'!BX65:BY65,'[11]ПОНТОННЫЙ  Нояб.'!BX65:BY65,'[12]ПОНТОННЫЙ  Дек.'!BX65:BY65)</f>
        <v>0</v>
      </c>
      <c r="BZ66" s="47"/>
      <c r="CA66" s="53">
        <f>SUM('[1]ПОНТОННЫЙ Янв.'!BZ65:CA65,'[2]ПОНТОННЫЙ Февр.'!BZ65:CA65,'[3]ПОНТОННЫЙ Март'!BZ65:CA65,'[4]ПОНТОННЫЙ  Апр.'!BZ65:CA65,'[5]ПОНТОННЫЙ Май'!BZ65:CA65,'[6]ПОНТОННЫЙ Июнь'!BZ65:CA65,'[7]ПОНТОННЫЙ  Июль'!BZ65:CA65,'[8]ПОНТОННЫЙ  Авг.'!BZ65:CA65,'[9]ПОНТОННЫЙ  Сент.'!BZ65:CA65,'[10]ПОНТОННЫЙ  Окт.'!BZ65:CA65,'[11]ПОНТОННЫЙ  Нояб.'!BZ65:CA65,'[12]ПОНТОННЫЙ  Дек.'!BZ65:CA65)</f>
        <v>10.791</v>
      </c>
      <c r="CB66" s="47"/>
      <c r="CC66" s="53">
        <f>SUM('[1]ПОНТОННЫЙ Янв.'!CB65:CC65,'[2]ПОНТОННЫЙ Февр.'!CB65:CC65,'[3]ПОНТОННЫЙ Март'!CB65:CC65,'[4]ПОНТОННЫЙ  Апр.'!CB65:CC65,'[5]ПОНТОННЫЙ Май'!CB65:CC65,'[6]ПОНТОННЫЙ Июнь'!CB65:CC65,'[7]ПОНТОННЫЙ  Июль'!CB65:CC65,'[8]ПОНТОННЫЙ  Авг.'!CB65:CC65,'[9]ПОНТОННЫЙ  Сент.'!CB65:CC65,'[10]ПОНТОННЫЙ  Окт.'!CB65:CC65,'[11]ПОНТОННЫЙ  Нояб.'!CB65:CC65,'[12]ПОНТОННЫЙ  Дек.'!CB65:CC65)</f>
        <v>0</v>
      </c>
      <c r="CD66" s="47"/>
      <c r="CE66" s="53">
        <f>SUM('[1]ПОНТОННЫЙ Янв.'!CD65:CE65,'[2]ПОНТОННЫЙ Февр.'!CD65:CE65,'[3]ПОНТОННЫЙ Март'!CD65:CE65,'[4]ПОНТОННЫЙ  Апр.'!CD65:CE65,'[5]ПОНТОННЫЙ Май'!CD65:CE65,'[6]ПОНТОННЫЙ Июнь'!CD65:CE65,'[7]ПОНТОННЫЙ  Июль'!CD65:CE65,'[8]ПОНТОННЫЙ  Авг.'!CD65:CE65,'[9]ПОНТОННЫЙ  Сент.'!CD65:CE65,'[10]ПОНТОННЫЙ  Окт.'!CD65:CE65,'[11]ПОНТОННЫЙ  Нояб.'!CD65:CE65,'[12]ПОНТОННЫЙ  Дек.'!CD65:CE65)</f>
        <v>0</v>
      </c>
      <c r="CF66" s="47"/>
      <c r="CG66" s="53">
        <f>SUM('[1]ПОНТОННЫЙ Янв.'!CF65:CG65,'[2]ПОНТОННЫЙ Февр.'!CF65:CG65,'[3]ПОНТОННЫЙ Март'!CF65:CG65,'[4]ПОНТОННЫЙ  Апр.'!CF65:CG65,'[5]ПОНТОННЫЙ Май'!CF65:CG65,'[6]ПОНТОННЫЙ Июнь'!CF65:CG65,'[7]ПОНТОННЫЙ  Июль'!CF65:CG65,'[8]ПОНТОННЫЙ  Авг.'!CF65:CG65,'[9]ПОНТОННЫЙ  Сент.'!CF65:CG65,'[10]ПОНТОННЫЙ  Окт.'!CF65:CG65,'[11]ПОНТОННЫЙ  Нояб.'!CF65:CG65,'[12]ПОНТОННЫЙ  Дек.'!CF65:CG65)</f>
        <v>0</v>
      </c>
      <c r="CH66" s="47"/>
      <c r="CI66" s="53">
        <f>SUM('[1]ПОНТОННЫЙ Янв.'!CH65:CI65,'[2]ПОНТОННЫЙ Февр.'!CH65:CI65,'[3]ПОНТОННЫЙ Март'!CH65:CI65,'[4]ПОНТОННЫЙ  Апр.'!CH65:CI65,'[5]ПОНТОННЫЙ Май'!CH65:CI65,'[6]ПОНТОННЫЙ Июнь'!CH65:CI65,'[7]ПОНТОННЫЙ  Июль'!CH65:CI65,'[8]ПОНТОННЫЙ  Авг.'!CH65:CI65,'[9]ПОНТОННЫЙ  Сент.'!CH65:CI65,'[10]ПОНТОННЫЙ  Окт.'!CH65:CI65,'[11]ПОНТОННЫЙ  Нояб.'!CH65:CI65,'[12]ПОНТОННЫЙ  Дек.'!CH65:CI65)</f>
        <v>0</v>
      </c>
      <c r="CJ66" s="47"/>
      <c r="CK66" s="53">
        <f>SUM('[1]ПОНТОННЫЙ Янв.'!CJ65:CK65,'[2]ПОНТОННЫЙ Февр.'!CJ65:CK65,'[3]ПОНТОННЫЙ Март'!CJ65:CK65,'[4]ПОНТОННЫЙ  Апр.'!CJ65:CK65,'[5]ПОНТОННЫЙ Май'!CJ65:CK65,'[6]ПОНТОННЫЙ Июнь'!CJ65:CK65,'[7]ПОНТОННЫЙ  Июль'!CJ65:CK65,'[8]ПОНТОННЫЙ  Авг.'!CJ65:CK65,'[9]ПОНТОННЫЙ  Сент.'!CJ65:CK65,'[10]ПОНТОННЫЙ  Окт.'!CJ65:CK65,'[11]ПОНТОННЫЙ  Нояб.'!CJ65:CK65,'[12]ПОНТОННЫЙ  Дек.'!CJ65:CK65)</f>
        <v>4.9480000000000004</v>
      </c>
      <c r="CL66" s="47"/>
      <c r="CM66" s="53">
        <f>SUM('[1]ПОНТОННЫЙ Янв.'!CL65:CM65,'[2]ПОНТОННЫЙ Февр.'!CL65:CM65,'[3]ПОНТОННЫЙ Март'!CL65:CM65,'[4]ПОНТОННЫЙ  Апр.'!CL65:CM65,'[5]ПОНТОННЫЙ Май'!CL65:CM65,'[6]ПОНТОННЫЙ Июнь'!CL65:CM65,'[7]ПОНТОННЫЙ  Июль'!CL65:CM65,'[8]ПОНТОННЫЙ  Авг.'!CL65:CM65,'[9]ПОНТОННЫЙ  Сент.'!CL65:CM65,'[10]ПОНТОННЫЙ  Окт.'!CL65:CM65,'[11]ПОНТОННЫЙ  Нояб.'!CL65:CM65,'[12]ПОНТОННЫЙ  Дек.'!CL65:CM65)</f>
        <v>0</v>
      </c>
      <c r="CN66" s="47"/>
      <c r="CO66" s="53">
        <f>SUM('[1]ПОНТОННЫЙ Янв.'!CN65:CO65,'[2]ПОНТОННЫЙ Февр.'!CN65:CO65,'[3]ПОНТОННЫЙ Март'!CN65:CO65,'[4]ПОНТОННЫЙ  Апр.'!CN65:CO65,'[5]ПОНТОННЫЙ Май'!CN65:CO65,'[6]ПОНТОННЫЙ Июнь'!CN65:CO65,'[7]ПОНТОННЫЙ  Июль'!CN65:CO65,'[8]ПОНТОННЫЙ  Авг.'!CN65:CO65,'[9]ПОНТОННЫЙ  Сент.'!CN65:CO65,'[10]ПОНТОННЫЙ  Окт.'!CN65:CO65,'[11]ПОНТОННЫЙ  Нояб.'!CN65:CO65,'[12]ПОНТОННЫЙ  Дек.'!CN65:CO65)</f>
        <v>0</v>
      </c>
      <c r="CQ66" s="93"/>
    </row>
    <row r="67" spans="1:96" ht="15.95" customHeight="1" x14ac:dyDescent="0.25">
      <c r="A67" s="216" t="s">
        <v>76</v>
      </c>
      <c r="B67" s="230" t="s">
        <v>67</v>
      </c>
      <c r="C67" s="22" t="s">
        <v>10</v>
      </c>
      <c r="D67" s="47">
        <v>1</v>
      </c>
      <c r="E67" s="53">
        <f>SUM('[1]ПОНТОННЫЙ Янв.'!D66:E66,'[2]ПОНТОННЫЙ Февр.'!D66:E66,'[3]ПОНТОННЫЙ Март'!D66:E66,'[4]ПОНТОННЫЙ  Апр.'!D66:E66,'[5]ПОНТОННЫЙ Май'!D66:E66,'[6]ПОНТОННЫЙ Июнь'!D66:E66,'[7]ПОНТОННЫЙ  Июль'!D66:E66,'[8]ПОНТОННЫЙ  Авг.'!D66:E66,'[9]ПОНТОННЫЙ  Сент.'!D66:E66,'[10]ПОНТОННЫЙ  Окт.'!D66:E66,'[11]ПОНТОННЫЙ  Нояб.'!D66:E66,'[12]ПОНТОННЫЙ  Дек.'!D66:E66)</f>
        <v>1</v>
      </c>
      <c r="F67" s="47"/>
      <c r="G67" s="53">
        <f>SUM('[1]ПОНТОННЫЙ Янв.'!F66:G66,'[2]ПОНТОННЫЙ Февр.'!F66:G66,'[3]ПОНТОННЫЙ Март'!F66:G66,'[4]ПОНТОННЫЙ  Апр.'!F66:G66,'[5]ПОНТОННЫЙ Май'!F66:G66,'[6]ПОНТОННЫЙ Июнь'!F66:G66,'[7]ПОНТОННЫЙ  Июль'!F66:G66,'[8]ПОНТОННЫЙ  Авг.'!F66:G66,'[9]ПОНТОННЫЙ  Сент.'!F66:G66,'[10]ПОНТОННЫЙ  Окт.'!F66:G66,'[11]ПОНТОННЫЙ  Нояб.'!F66:G66,'[12]ПОНТОННЫЙ  Дек.'!F66:G66)</f>
        <v>1</v>
      </c>
      <c r="H67" s="47"/>
      <c r="I67" s="53">
        <f>SUM('[1]ПОНТОННЫЙ Янв.'!H66:I66,'[2]ПОНТОННЫЙ Февр.'!H66:I66,'[3]ПОНТОННЫЙ Март'!H66:I66,'[4]ПОНТОННЫЙ  Апр.'!H66:I66,'[5]ПОНТОННЫЙ Май'!H66:I66,'[6]ПОНТОННЫЙ Июнь'!H66:I66,'[7]ПОНТОННЫЙ  Июль'!H66:I66,'[8]ПОНТОННЫЙ  Авг.'!H66:I66,'[9]ПОНТОННЫЙ  Сент.'!H66:I66,'[10]ПОНТОННЫЙ  Окт.'!H66:I66,'[11]ПОНТОННЫЙ  Нояб.'!H66:I66,'[12]ПОНТОННЫЙ  Дек.'!H66:I66)</f>
        <v>1</v>
      </c>
      <c r="J67" s="47"/>
      <c r="K67" s="53">
        <f>SUM('[1]ПОНТОННЫЙ Янв.'!J66:K66,'[2]ПОНТОННЫЙ Февр.'!J66:K66,'[3]ПОНТОННЫЙ Март'!J66:K66,'[4]ПОНТОННЫЙ  Апр.'!J66:K66,'[5]ПОНТОННЫЙ Май'!J66:K66,'[6]ПОНТОННЫЙ Июнь'!J66:K66,'[7]ПОНТОННЫЙ  Июль'!J66:K66,'[8]ПОНТОННЫЙ  Авг.'!J66:K66,'[9]ПОНТОННЫЙ  Сент.'!J66:K66,'[10]ПОНТОННЫЙ  Окт.'!J66:K66,'[11]ПОНТОННЫЙ  Нояб.'!J66:K66,'[12]ПОНТОННЫЙ  Дек.'!J66:K66)</f>
        <v>1</v>
      </c>
      <c r="L67" s="47"/>
      <c r="M67" s="53">
        <f>SUM('[1]ПОНТОННЫЙ Янв.'!L66:M66,'[2]ПОНТОННЫЙ Февр.'!L66:M66,'[3]ПОНТОННЫЙ Март'!L66:M66,'[4]ПОНТОННЫЙ  Апр.'!L66:M66,'[5]ПОНТОННЫЙ Май'!L66:M66,'[6]ПОНТОННЫЙ Июнь'!L66:M66,'[7]ПОНТОННЫЙ  Июль'!L66:M66,'[8]ПОНТОННЫЙ  Авг.'!L66:M66,'[9]ПОНТОННЫЙ  Сент.'!L66:M66,'[10]ПОНТОННЫЙ  Окт.'!L66:M66,'[11]ПОНТОННЫЙ  Нояб.'!L66:M66,'[12]ПОНТОННЫЙ  Дек.'!L66:M66)</f>
        <v>0</v>
      </c>
      <c r="N67" s="47"/>
      <c r="O67" s="53">
        <f>SUM('[1]ПОНТОННЫЙ Янв.'!N66:O66,'[2]ПОНТОННЫЙ Февр.'!N66:O66,'[3]ПОНТОННЫЙ Март'!N66:O66,'[4]ПОНТОННЫЙ  Апр.'!N66:O66,'[5]ПОНТОННЫЙ Май'!N66:O66,'[6]ПОНТОННЫЙ Июнь'!N66:O66,'[7]ПОНТОННЫЙ  Июль'!N66:O66,'[8]ПОНТОННЫЙ  Авг.'!N66:O66,'[9]ПОНТОННЫЙ  Сент.'!N66:O66,'[10]ПОНТОННЫЙ  Окт.'!N66:O66,'[11]ПОНТОННЫЙ  Нояб.'!N66:O66,'[12]ПОНТОННЫЙ  Дек.'!N66:O66)</f>
        <v>3</v>
      </c>
      <c r="P67" s="47"/>
      <c r="Q67" s="53">
        <f>SUM('[1]ПОНТОННЫЙ Янв.'!P66:Q66,'[2]ПОНТОННЫЙ Февр.'!P66:Q66,'[3]ПОНТОННЫЙ Март'!P66:Q66,'[4]ПОНТОННЫЙ  Апр.'!P66:Q66,'[5]ПОНТОННЫЙ Май'!P66:Q66,'[6]ПОНТОННЫЙ Июнь'!P66:Q66,'[7]ПОНТОННЫЙ  Июль'!P66:Q66,'[8]ПОНТОННЫЙ  Авг.'!P66:Q66,'[9]ПОНТОННЫЙ  Сент.'!P66:Q66,'[10]ПОНТОННЫЙ  Окт.'!P66:Q66,'[11]ПОНТОННЫЙ  Нояб.'!P66:Q66,'[12]ПОНТОННЫЙ  Дек.'!P66:Q66)</f>
        <v>3</v>
      </c>
      <c r="R67" s="47"/>
      <c r="S67" s="53">
        <f>SUM('[1]ПОНТОННЫЙ Янв.'!R66:S66,'[2]ПОНТОННЫЙ Февр.'!R66:S66,'[3]ПОНТОННЫЙ Март'!R66:S66,'[4]ПОНТОННЫЙ  Апр.'!R66:S66,'[5]ПОНТОННЫЙ Май'!R66:S66,'[6]ПОНТОННЫЙ Июнь'!R66:S66,'[7]ПОНТОННЫЙ  Июль'!R66:S66,'[8]ПОНТОННЫЙ  Авг.'!R66:S66,'[9]ПОНТОННЫЙ  Сент.'!R66:S66,'[10]ПОНТОННЫЙ  Окт.'!R66:S66,'[11]ПОНТОННЫЙ  Нояб.'!R66:S66,'[12]ПОНТОННЫЙ  Дек.'!R66:S66)</f>
        <v>12</v>
      </c>
      <c r="T67" s="47"/>
      <c r="U67" s="53">
        <f>SUM('[1]ПОНТОННЫЙ Янв.'!T66:U66,'[2]ПОНТОННЫЙ Февр.'!T66:U66,'[3]ПОНТОННЫЙ Март'!T66:U66,'[4]ПОНТОННЫЙ  Апр.'!T66:U66,'[5]ПОНТОННЫЙ Май'!T66:U66,'[6]ПОНТОННЫЙ Июнь'!T66:U66,'[7]ПОНТОННЫЙ  Июль'!T66:U66,'[8]ПОНТОННЫЙ  Авг.'!T66:U66,'[9]ПОНТОННЫЙ  Сент.'!T66:U66,'[10]ПОНТОННЫЙ  Окт.'!T66:U66,'[11]ПОНТОННЫЙ  Нояб.'!T66:U66,'[12]ПОНТОННЫЙ  Дек.'!T66:U66)</f>
        <v>13</v>
      </c>
      <c r="V67" s="47">
        <v>10</v>
      </c>
      <c r="W67" s="53">
        <f>SUM('[1]ПОНТОННЫЙ Янв.'!V66:W66,'[2]ПОНТОННЫЙ Февр.'!V66:W66,'[3]ПОНТОННЫЙ Март'!V66:W66,'[4]ПОНТОННЫЙ  Апр.'!V66:W66,'[5]ПОНТОННЫЙ Май'!V66:W66,'[6]ПОНТОННЫЙ Июнь'!V66:W66,'[7]ПОНТОННЫЙ  Июль'!V66:W66,'[8]ПОНТОННЫЙ  Авг.'!V66:W66,'[9]ПОНТОННЫЙ  Сент.'!V66:W66,'[10]ПОНТОННЫЙ  Окт.'!V66:W66,'[11]ПОНТОННЫЙ  Нояб.'!V66:W66,'[12]ПОНТОННЫЙ  Дек.'!V66:W66)</f>
        <v>17</v>
      </c>
      <c r="X67" s="47"/>
      <c r="Y67" s="53">
        <f>SUM('[1]ПОНТОННЫЙ Янв.'!X66:Y66,'[2]ПОНТОННЫЙ Февр.'!X66:Y66,'[3]ПОНТОННЫЙ Март'!X66:Y66,'[4]ПОНТОННЫЙ  Апр.'!X66:Y66,'[5]ПОНТОННЫЙ Май'!X66:Y66,'[6]ПОНТОННЫЙ Июнь'!X66:Y66,'[7]ПОНТОННЫЙ  Июль'!X66:Y66,'[8]ПОНТОННЫЙ  Авг.'!X66:Y66,'[9]ПОНТОННЫЙ  Сент.'!X66:Y66,'[10]ПОНТОННЫЙ  Окт.'!X66:Y66,'[11]ПОНТОННЫЙ  Нояб.'!X66:Y66,'[12]ПОНТОННЫЙ  Дек.'!X66:Y66)</f>
        <v>4</v>
      </c>
      <c r="Z67" s="47"/>
      <c r="AA67" s="53">
        <f>SUM('[1]ПОНТОННЫЙ Янв.'!Z66:AA66,'[2]ПОНТОННЫЙ Февр.'!Z66:AA66,'[3]ПОНТОННЫЙ Март'!Z66:AA66,'[4]ПОНТОННЫЙ  Апр.'!Z66:AA66,'[5]ПОНТОННЫЙ Май'!Z66:AA66,'[6]ПОНТОННЫЙ Июнь'!Z66:AA66,'[7]ПОНТОННЫЙ  Июль'!Z66:AA66,'[8]ПОНТОННЫЙ  Авг.'!Z66:AA66,'[9]ПОНТОННЫЙ  Сент.'!Z66:AA66,'[10]ПОНТОННЫЙ  Окт.'!Z66:AA66,'[11]ПОНТОННЫЙ  Нояб.'!Z66:AA66,'[12]ПОНТОННЫЙ  Дек.'!Z66:AA66)</f>
        <v>4</v>
      </c>
      <c r="AB67" s="47"/>
      <c r="AC67" s="53">
        <f>SUM('[1]ПОНТОННЫЙ Янв.'!AB66:AC66,'[2]ПОНТОННЫЙ Февр.'!AB66:AC66,'[3]ПОНТОННЫЙ Март'!AB66:AC66,'[4]ПОНТОННЫЙ  Апр.'!AB66:AC66,'[5]ПОНТОННЫЙ Май'!AB66:AC66,'[6]ПОНТОННЫЙ Июнь'!AB66:AC66,'[7]ПОНТОННЫЙ  Июль'!AB66:AC66,'[8]ПОНТОННЫЙ  Авг.'!AB66:AC66,'[9]ПОНТОННЫЙ  Сент.'!AB66:AC66,'[10]ПОНТОННЫЙ  Окт.'!AB66:AC66,'[11]ПОНТОННЫЙ  Нояб.'!AB66:AC66,'[12]ПОНТОННЫЙ  Дек.'!AB66:AC66)</f>
        <v>0</v>
      </c>
      <c r="AD67" s="47"/>
      <c r="AE67" s="53">
        <f>SUM('[1]ПОНТОННЫЙ Янв.'!AD66:AE66,'[2]ПОНТОННЫЙ Февр.'!AD66:AE66,'[3]ПОНТОННЫЙ Март'!AD66:AE66,'[4]ПОНТОННЫЙ  Апр.'!AD66:AE66,'[5]ПОНТОННЫЙ Май'!AD66:AE66,'[6]ПОНТОННЫЙ Июнь'!AD66:AE66,'[7]ПОНТОННЫЙ  Июль'!AD66:AE66,'[8]ПОНТОННЫЙ  Авг.'!AD66:AE66,'[9]ПОНТОННЫЙ  Сент.'!AD66:AE66,'[10]ПОНТОННЫЙ  Окт.'!AD66:AE66,'[11]ПОНТОННЫЙ  Нояб.'!AD66:AE66,'[12]ПОНТОННЫЙ  Дек.'!AD66:AE66)</f>
        <v>0</v>
      </c>
      <c r="AF67" s="47"/>
      <c r="AG67" s="53">
        <f>SUM('[1]ПОНТОННЫЙ Янв.'!AF66:AG66,'[2]ПОНТОННЫЙ Февр.'!AF66:AG66,'[3]ПОНТОННЫЙ Март'!AF66:AG66,'[4]ПОНТОННЫЙ  Апр.'!AF66:AG66,'[5]ПОНТОННЫЙ Май'!AF66:AG66,'[6]ПОНТОННЫЙ Июнь'!AF66:AG66,'[7]ПОНТОННЫЙ  Июль'!AF66:AG66,'[8]ПОНТОННЫЙ  Авг.'!AF66:AG66,'[9]ПОНТОННЫЙ  Сент.'!AF66:AG66,'[10]ПОНТОННЫЙ  Окт.'!AF66:AG66,'[11]ПОНТОННЫЙ  Нояб.'!AF66:AG66,'[12]ПОНТОННЫЙ  Дек.'!AF66:AG66)</f>
        <v>2</v>
      </c>
      <c r="AH67" s="47"/>
      <c r="AI67" s="53">
        <f>SUM('[1]ПОНТОННЫЙ Янв.'!AH66:AI66,'[2]ПОНТОННЫЙ Февр.'!AH66:AI66,'[3]ПОНТОННЫЙ Март'!AH66:AI66,'[4]ПОНТОННЫЙ  Апр.'!AH66:AI66,'[5]ПОНТОННЫЙ Май'!AH66:AI66,'[6]ПОНТОННЫЙ Июнь'!AH66:AI66,'[7]ПОНТОННЫЙ  Июль'!AH66:AI66,'[8]ПОНТОННЫЙ  Авг.'!AH66:AI66,'[9]ПОНТОННЫЙ  Сент.'!AH66:AI66,'[10]ПОНТОННЫЙ  Окт.'!AH66:AI66,'[11]ПОНТОННЫЙ  Нояб.'!AH66:AI66,'[12]ПОНТОННЫЙ  Дек.'!AH66:AI66)</f>
        <v>0</v>
      </c>
      <c r="AJ67" s="47"/>
      <c r="AK67" s="53">
        <f>SUM('[1]ПОНТОННЫЙ Янв.'!AJ66:AK66,'[2]ПОНТОННЫЙ Февр.'!AJ66:AK66,'[3]ПОНТОННЫЙ Март'!AJ66:AK66,'[4]ПОНТОННЫЙ  Апр.'!AJ66:AK66,'[5]ПОНТОННЫЙ Май'!AJ66:AK66,'[6]ПОНТОННЫЙ Июнь'!AJ66:AK66,'[7]ПОНТОННЫЙ  Июль'!AJ66:AK66,'[8]ПОНТОННЫЙ  Авг.'!AJ66:AK66,'[9]ПОНТОННЫЙ  Сент.'!AJ66:AK66,'[10]ПОНТОННЫЙ  Окт.'!AJ66:AK66,'[11]ПОНТОННЫЙ  Нояб.'!AJ66:AK66,'[12]ПОНТОННЫЙ  Дек.'!AJ66:AK66)</f>
        <v>2</v>
      </c>
      <c r="AL67" s="47"/>
      <c r="AM67" s="53">
        <f>SUM('[1]ПОНТОННЫЙ Янв.'!AL66:AM66,'[2]ПОНТОННЫЙ Февр.'!AL66:AM66,'[3]ПОНТОННЫЙ Март'!AL66:AM66,'[4]ПОНТОННЫЙ  Апр.'!AL66:AM66,'[5]ПОНТОННЫЙ Май'!AL66:AM66,'[6]ПОНТОННЫЙ Июнь'!AL66:AM66,'[7]ПОНТОННЫЙ  Июль'!AL66:AM66,'[8]ПОНТОННЫЙ  Авг.'!AL66:AM66,'[9]ПОНТОННЫЙ  Сент.'!AL66:AM66,'[10]ПОНТОННЫЙ  Окт.'!AL66:AM66,'[11]ПОНТОННЫЙ  Нояб.'!AL66:AM66,'[12]ПОНТОННЫЙ  Дек.'!AL66:AM66)</f>
        <v>0</v>
      </c>
      <c r="AN67" s="47"/>
      <c r="AO67" s="53">
        <f>SUM('[1]ПОНТОННЫЙ Янв.'!AN66:AO66,'[2]ПОНТОННЫЙ Февр.'!AN66:AO66,'[3]ПОНТОННЫЙ Март'!AN66:AO66,'[4]ПОНТОННЫЙ  Апр.'!AN66:AO66,'[5]ПОНТОННЫЙ Май'!AN66:AO66,'[6]ПОНТОННЫЙ Июнь'!AN66:AO66,'[7]ПОНТОННЫЙ  Июль'!AN66:AO66,'[8]ПОНТОННЫЙ  Авг.'!AN66:AO66,'[9]ПОНТОННЫЙ  Сент.'!AN66:AO66,'[10]ПОНТОННЫЙ  Окт.'!AN66:AO66,'[11]ПОНТОННЫЙ  Нояб.'!AN66:AO66,'[12]ПОНТОННЫЙ  Дек.'!AN66:AO66)</f>
        <v>7</v>
      </c>
      <c r="AP67" s="47"/>
      <c r="AQ67" s="53">
        <f>SUM('[1]ПОНТОННЫЙ Янв.'!AP66:AQ66,'[2]ПОНТОННЫЙ Февр.'!AP66:AQ66,'[3]ПОНТОННЫЙ Март'!AP66:AQ66,'[4]ПОНТОННЫЙ  Апр.'!AP66:AQ66,'[5]ПОНТОННЫЙ Май'!AP66:AQ66,'[6]ПОНТОННЫЙ Июнь'!AP66:AQ66,'[7]ПОНТОННЫЙ  Июль'!AP66:AQ66,'[8]ПОНТОННЫЙ  Авг.'!AP66:AQ66,'[9]ПОНТОННЫЙ  Сент.'!AP66:AQ66,'[10]ПОНТОННЫЙ  Окт.'!AP66:AQ66,'[11]ПОНТОННЫЙ  Нояб.'!AP66:AQ66,'[12]ПОНТОННЫЙ  Дек.'!AP66:AQ66)</f>
        <v>3</v>
      </c>
      <c r="AR67" s="47"/>
      <c r="AS67" s="53">
        <f>SUM('[1]ПОНТОННЫЙ Янв.'!AR66:AS66,'[2]ПОНТОННЫЙ Февр.'!AR66:AS66,'[3]ПОНТОННЫЙ Март'!AR66:AS66,'[4]ПОНТОННЫЙ  Апр.'!AR66:AS66,'[5]ПОНТОННЫЙ Май'!AR66:AS66,'[6]ПОНТОННЫЙ Июнь'!AR66:AS66,'[7]ПОНТОННЫЙ  Июль'!AR66:AS66,'[8]ПОНТОННЫЙ  Авг.'!AR66:AS66,'[9]ПОНТОННЫЙ  Сент.'!AR66:AS66,'[10]ПОНТОННЫЙ  Окт.'!AR66:AS66,'[11]ПОНТОННЫЙ  Нояб.'!AR66:AS66,'[12]ПОНТОННЫЙ  Дек.'!AR66:AS66)</f>
        <v>3</v>
      </c>
      <c r="AT67" s="47"/>
      <c r="AU67" s="53">
        <f>SUM('[1]ПОНТОННЫЙ Янв.'!AT66:AU66,'[2]ПОНТОННЫЙ Февр.'!AT66:AU66,'[3]ПОНТОННЫЙ Март'!AT66:AU66,'[4]ПОНТОННЫЙ  Апр.'!AT66:AU66,'[5]ПОНТОННЫЙ Май'!AT66:AU66,'[6]ПОНТОННЫЙ Июнь'!AT66:AU66,'[7]ПОНТОННЫЙ  Июль'!AT66:AU66,'[8]ПОНТОННЫЙ  Авг.'!AT66:AU66,'[9]ПОНТОННЫЙ  Сент.'!AT66:AU66,'[10]ПОНТОННЫЙ  Окт.'!AT66:AU66,'[11]ПОНТОННЫЙ  Нояб.'!AT66:AU66,'[12]ПОНТОННЫЙ  Дек.'!AT66:AU66)</f>
        <v>4</v>
      </c>
      <c r="AV67" s="47"/>
      <c r="AW67" s="53">
        <f>SUM('[1]ПОНТОННЫЙ Янв.'!AV66:AW66,'[2]ПОНТОННЫЙ Февр.'!AV66:AW66,'[3]ПОНТОННЫЙ Март'!AV66:AW66,'[4]ПОНТОННЫЙ  Апр.'!AV66:AW66,'[5]ПОНТОННЫЙ Май'!AV66:AW66,'[6]ПОНТОННЫЙ Июнь'!AV66:AW66,'[7]ПОНТОННЫЙ  Июль'!AV66:AW66,'[8]ПОНТОННЫЙ  Авг.'!AV66:AW66,'[9]ПОНТОННЫЙ  Сент.'!AV66:AW66,'[10]ПОНТОННЫЙ  Окт.'!AV66:AW66,'[11]ПОНТОННЫЙ  Нояб.'!AV66:AW66,'[12]ПОНТОННЫЙ  Дек.'!AV66:AW66)</f>
        <v>11</v>
      </c>
      <c r="AX67" s="47"/>
      <c r="AY67" s="53">
        <f>SUM('[1]ПОНТОННЫЙ Янв.'!AX66:AY66,'[2]ПОНТОННЫЙ Февр.'!AX66:AY66,'[3]ПОНТОННЫЙ Март'!AX66:AY66,'[4]ПОНТОННЫЙ  Апр.'!AX66:AY66,'[5]ПОНТОННЫЙ Май'!AX66:AY66,'[6]ПОНТОННЫЙ Июнь'!AX66:AY66,'[7]ПОНТОННЫЙ  Июль'!AX66:AY66,'[8]ПОНТОННЫЙ  Авг.'!AX66:AY66,'[9]ПОНТОННЫЙ  Сент.'!AX66:AY66,'[10]ПОНТОННЫЙ  Окт.'!AX66:AY66,'[11]ПОНТОННЫЙ  Нояб.'!AX66:AY66,'[12]ПОНТОННЫЙ  Дек.'!AX66:AY66)</f>
        <v>1</v>
      </c>
      <c r="AZ67" s="47"/>
      <c r="BA67" s="53">
        <f>SUM('[1]ПОНТОННЫЙ Янв.'!AZ66:BA66,'[2]ПОНТОННЫЙ Февр.'!AZ66:BA66,'[3]ПОНТОННЫЙ Март'!AZ66:BA66,'[4]ПОНТОННЫЙ  Апр.'!AZ66:BA66,'[5]ПОНТОННЫЙ Май'!AZ66:BA66,'[6]ПОНТОННЫЙ Июнь'!AZ66:BA66,'[7]ПОНТОННЫЙ  Июль'!AZ66:BA66,'[8]ПОНТОННЫЙ  Авг.'!AZ66:BA66,'[9]ПОНТОННЫЙ  Сент.'!AZ66:BA66,'[10]ПОНТОННЫЙ  Окт.'!AZ66:BA66,'[11]ПОНТОННЫЙ  Нояб.'!AZ66:BA66,'[12]ПОНТОННЫЙ  Дек.'!AZ66:BA66)</f>
        <v>0</v>
      </c>
      <c r="BB67" s="47"/>
      <c r="BC67" s="53">
        <f>SUM('[1]ПОНТОННЫЙ Янв.'!BB66:BC66,'[2]ПОНТОННЫЙ Февр.'!BB66:BC66,'[3]ПОНТОННЫЙ Март'!BB66:BC66,'[4]ПОНТОННЫЙ  Апр.'!BB66:BC66,'[5]ПОНТОННЫЙ Май'!BB66:BC66,'[6]ПОНТОННЫЙ Июнь'!BB66:BC66,'[7]ПОНТОННЫЙ  Июль'!BB66:BC66,'[8]ПОНТОННЫЙ  Авг.'!BB66:BC66,'[9]ПОНТОННЫЙ  Сент.'!BB66:BC66,'[10]ПОНТОННЫЙ  Окт.'!BB66:BC66,'[11]ПОНТОННЫЙ  Нояб.'!BB66:BC66,'[12]ПОНТОННЫЙ  Дек.'!BB66:BC66)</f>
        <v>0</v>
      </c>
      <c r="BD67" s="47"/>
      <c r="BE67" s="53">
        <f>SUM('[1]ПОНТОННЫЙ Янв.'!BD66:BE66,'[2]ПОНТОННЫЙ Февр.'!BD66:BE66,'[3]ПОНТОННЫЙ Март'!BD66:BE66,'[4]ПОНТОННЫЙ  Апр.'!BD66:BE66,'[5]ПОНТОННЫЙ Май'!BD66:BE66,'[6]ПОНТОННЫЙ Июнь'!BD66:BE66,'[7]ПОНТОННЫЙ  Июль'!BD66:BE66,'[8]ПОНТОННЫЙ  Авг.'!BD66:BE66,'[9]ПОНТОННЫЙ  Сент.'!BD66:BE66,'[10]ПОНТОННЫЙ  Окт.'!BD66:BE66,'[11]ПОНТОННЫЙ  Нояб.'!BD66:BE66,'[12]ПОНТОННЫЙ  Дек.'!BD66:BE66)</f>
        <v>3</v>
      </c>
      <c r="BF67" s="47">
        <v>30</v>
      </c>
      <c r="BG67" s="53">
        <f>SUM('[1]ПОНТОННЫЙ Янв.'!BF66:BG66,'[2]ПОНТОННЫЙ Февр.'!BF66:BG66,'[3]ПОНТОННЫЙ Март'!BF66:BG66,'[4]ПОНТОННЫЙ  Апр.'!BF66:BG66,'[5]ПОНТОННЫЙ Май'!BF66:BG66,'[6]ПОНТОННЫЙ Июнь'!BF66:BG66,'[7]ПОНТОННЫЙ  Июль'!BF66:BG66,'[8]ПОНТОННЫЙ  Авг.'!BF66:BG66,'[9]ПОНТОННЫЙ  Сент.'!BF66:BG66,'[10]ПОНТОННЫЙ  Окт.'!BF66:BG66,'[11]ПОНТОННЫЙ  Нояб.'!BF66:BG66,'[12]ПОНТОННЫЙ  Дек.'!BF66:BG66)</f>
        <v>58</v>
      </c>
      <c r="BH67" s="47"/>
      <c r="BI67" s="53">
        <f>SUM('[1]ПОНТОННЫЙ Янв.'!BH66:BI66,'[2]ПОНТОННЫЙ Февр.'!BH66:BI66,'[3]ПОНТОННЫЙ Март'!BH66:BI66,'[4]ПОНТОННЫЙ  Апр.'!BH66:BI66,'[5]ПОНТОННЫЙ Май'!BH66:BI66,'[6]ПОНТОННЫЙ Июнь'!BH66:BI66,'[7]ПОНТОННЫЙ  Июль'!BH66:BI66,'[8]ПОНТОННЫЙ  Авг.'!BH66:BI66,'[9]ПОНТОННЫЙ  Сент.'!BH66:BI66,'[10]ПОНТОННЫЙ  Окт.'!BH66:BI66,'[11]ПОНТОННЫЙ  Нояб.'!BH66:BI66,'[12]ПОНТОННЫЙ  Дек.'!BH66:BI66)</f>
        <v>2</v>
      </c>
      <c r="BJ67" s="47">
        <v>40</v>
      </c>
      <c r="BK67" s="53">
        <f>SUM('[1]ПОНТОННЫЙ Янв.'!BJ66:BK66,'[2]ПОНТОННЫЙ Февр.'!BJ66:BK66,'[3]ПОНТОННЫЙ Март'!BJ66:BK66,'[4]ПОНТОННЫЙ  Апр.'!BJ66:BK66,'[5]ПОНТОННЫЙ Май'!BJ66:BK66,'[6]ПОНТОННЫЙ Июнь'!BJ66:BK66,'[7]ПОНТОННЫЙ  Июль'!BJ66:BK66,'[8]ПОНТОННЫЙ  Авг.'!BJ66:BK66,'[9]ПОНТОННЫЙ  Сент.'!BJ66:BK66,'[10]ПОНТОННЫЙ  Окт.'!BJ66:BK66,'[11]ПОНТОННЫЙ  Нояб.'!BJ66:BK66,'[12]ПОНТОННЫЙ  Дек.'!BJ66:BK66)</f>
        <v>41</v>
      </c>
      <c r="BL67" s="47"/>
      <c r="BM67" s="53">
        <f>SUM('[1]ПОНТОННЫЙ Янв.'!BL66:BM66,'[2]ПОНТОННЫЙ Февр.'!BL66:BM66,'[3]ПОНТОННЫЙ Март'!BL66:BM66,'[4]ПОНТОННЫЙ  Апр.'!BL66:BM66,'[5]ПОНТОННЫЙ Май'!BL66:BM66,'[6]ПОНТОННЫЙ Июнь'!BL66:BM66,'[7]ПОНТОННЫЙ  Июль'!BL66:BM66,'[8]ПОНТОННЫЙ  Авг.'!BL66:BM66,'[9]ПОНТОННЫЙ  Сент.'!BL66:BM66,'[10]ПОНТОННЫЙ  Окт.'!BL66:BM66,'[11]ПОНТОННЫЙ  Нояб.'!BL66:BM66,'[12]ПОНТОННЫЙ  Дек.'!BL66:BM66)</f>
        <v>1</v>
      </c>
      <c r="BN67" s="47">
        <v>18</v>
      </c>
      <c r="BO67" s="53">
        <f>SUM('[1]ПОНТОННЫЙ Янв.'!BN66:BO66,'[2]ПОНТОННЫЙ Февр.'!BN66:BO66,'[3]ПОНТОННЫЙ Март'!BN66:BO66,'[4]ПОНТОННЫЙ  Апр.'!BN66:BO66,'[5]ПОНТОННЫЙ Май'!BN66:BO66,'[6]ПОНТОННЫЙ Июнь'!BN66:BO66,'[7]ПОНТОННЫЙ  Июль'!BN66:BO66,'[8]ПОНТОННЫЙ  Авг.'!BN66:BO66,'[9]ПОНТОННЫЙ  Сент.'!BN66:BO66,'[10]ПОНТОННЫЙ  Окт.'!BN66:BO66,'[11]ПОНТОННЫЙ  Нояб.'!BN66:BO66,'[12]ПОНТОННЫЙ  Дек.'!BN66:BO66)</f>
        <v>101</v>
      </c>
      <c r="BP67" s="47"/>
      <c r="BQ67" s="53">
        <f>SUM('[1]ПОНТОННЫЙ Янв.'!BP66:BQ66,'[2]ПОНТОННЫЙ Февр.'!BP66:BQ66,'[3]ПОНТОННЫЙ Март'!BP66:BQ66,'[4]ПОНТОННЫЙ  Апр.'!BP66:BQ66,'[5]ПОНТОННЫЙ Май'!BP66:BQ66,'[6]ПОНТОННЫЙ Июнь'!BP66:BQ66,'[7]ПОНТОННЫЙ  Июль'!BP66:BQ66,'[8]ПОНТОННЫЙ  Авг.'!BP66:BQ66,'[9]ПОНТОННЫЙ  Сент.'!BP66:BQ66,'[10]ПОНТОННЫЙ  Окт.'!BP66:BQ66,'[11]ПОНТОННЫЙ  Нояб.'!BP66:BQ66,'[12]ПОНТОННЫЙ  Дек.'!BP66:BQ66)</f>
        <v>5</v>
      </c>
      <c r="BR67" s="47"/>
      <c r="BS67" s="53">
        <f>SUM('[1]ПОНТОННЫЙ Янв.'!BR66:BS66,'[2]ПОНТОННЫЙ Февр.'!BR66:BS66,'[3]ПОНТОННЫЙ Март'!BR66:BS66,'[4]ПОНТОННЫЙ  Апр.'!BR66:BS66,'[5]ПОНТОННЫЙ Май'!BR66:BS66,'[6]ПОНТОННЫЙ Июнь'!BR66:BS66,'[7]ПОНТОННЫЙ  Июль'!BR66:BS66,'[8]ПОНТОННЫЙ  Авг.'!BR66:BS66,'[9]ПОНТОННЫЙ  Сент.'!BR66:BS66,'[10]ПОНТОННЫЙ  Окт.'!BR66:BS66,'[11]ПОНТОННЫЙ  Нояб.'!BR66:BS66,'[12]ПОНТОННЫЙ  Дек.'!BR66:BS66)</f>
        <v>16</v>
      </c>
      <c r="BT67" s="47">
        <v>24</v>
      </c>
      <c r="BU67" s="53">
        <f>SUM('[1]ПОНТОННЫЙ Янв.'!BT66:BU66,'[2]ПОНТОННЫЙ Февр.'!BT66:BU66,'[3]ПОНТОННЫЙ Март'!BT66:BU66,'[4]ПОНТОННЫЙ  Апр.'!BT66:BU66,'[5]ПОНТОННЫЙ Май'!BT66:BU66,'[6]ПОНТОННЫЙ Июнь'!BT66:BU66,'[7]ПОНТОННЫЙ  Июль'!BT66:BU66,'[8]ПОНТОННЫЙ  Авг.'!BT66:BU66,'[9]ПОНТОННЫЙ  Сент.'!BT66:BU66,'[10]ПОНТОННЫЙ  Окт.'!BT66:BU66,'[11]ПОНТОННЫЙ  Нояб.'!BT66:BU66,'[12]ПОНТОННЫЙ  Дек.'!BT66:BU66)</f>
        <v>1</v>
      </c>
      <c r="BV67" s="47"/>
      <c r="BW67" s="53">
        <f>SUM('[1]ПОНТОННЫЙ Янв.'!BV66:BW66,'[2]ПОНТОННЫЙ Февр.'!BV66:BW66,'[3]ПОНТОННЫЙ Март'!BV66:BW66,'[4]ПОНТОННЫЙ  Апр.'!BV66:BW66,'[5]ПОНТОННЫЙ Май'!BV66:BW66,'[6]ПОНТОННЫЙ Июнь'!BV66:BW66,'[7]ПОНТОННЫЙ  Июль'!BV66:BW66,'[8]ПОНТОННЫЙ  Авг.'!BV66:BW66,'[9]ПОНТОННЫЙ  Сент.'!BV66:BW66,'[10]ПОНТОННЫЙ  Окт.'!BV66:BW66,'[11]ПОНТОННЫЙ  Нояб.'!BV66:BW66,'[12]ПОНТОННЫЙ  Дек.'!BV66:BW66)</f>
        <v>2</v>
      </c>
      <c r="BX67" s="47"/>
      <c r="BY67" s="53">
        <f>SUM('[1]ПОНТОННЫЙ Янв.'!BX66:BY66,'[2]ПОНТОННЫЙ Февр.'!BX66:BY66,'[3]ПОНТОННЫЙ Март'!BX66:BY66,'[4]ПОНТОННЫЙ  Апр.'!BX66:BY66,'[5]ПОНТОННЫЙ Май'!BX66:BY66,'[6]ПОНТОННЫЙ Июнь'!BX66:BY66,'[7]ПОНТОННЫЙ  Июль'!BX66:BY66,'[8]ПОНТОННЫЙ  Авг.'!BX66:BY66,'[9]ПОНТОННЫЙ  Сент.'!BX66:BY66,'[10]ПОНТОННЫЙ  Окт.'!BX66:BY66,'[11]ПОНТОННЫЙ  Нояб.'!BX66:BY66,'[12]ПОНТОННЫЙ  Дек.'!BX66:BY66)</f>
        <v>8</v>
      </c>
      <c r="BZ67" s="47">
        <v>90</v>
      </c>
      <c r="CA67" s="53">
        <f>SUM('[1]ПОНТОННЫЙ Янв.'!BZ66:CA66,'[2]ПОНТОННЫЙ Февр.'!BZ66:CA66,'[3]ПОНТОННЫЙ Март'!BZ66:CA66,'[4]ПОНТОННЫЙ  Апр.'!BZ66:CA66,'[5]ПОНТОННЫЙ Май'!BZ66:CA66,'[6]ПОНТОННЫЙ Июнь'!BZ66:CA66,'[7]ПОНТОННЫЙ  Июль'!BZ66:CA66,'[8]ПОНТОННЫЙ  Авг.'!BZ66:CA66,'[9]ПОНТОННЫЙ  Сент.'!BZ66:CA66,'[10]ПОНТОННЫЙ  Окт.'!BZ66:CA66,'[11]ПОНТОННЫЙ  Нояб.'!BZ66:CA66,'[12]ПОНТОННЫЙ  Дек.'!BZ66:CA66)</f>
        <v>57</v>
      </c>
      <c r="CB67" s="47"/>
      <c r="CC67" s="53">
        <f>SUM('[1]ПОНТОННЫЙ Янв.'!CB66:CC66,'[2]ПОНТОННЫЙ Февр.'!CB66:CC66,'[3]ПОНТОННЫЙ Март'!CB66:CC66,'[4]ПОНТОННЫЙ  Апр.'!CB66:CC66,'[5]ПОНТОННЫЙ Май'!CB66:CC66,'[6]ПОНТОННЫЙ Июнь'!CB66:CC66,'[7]ПОНТОННЫЙ  Июль'!CB66:CC66,'[8]ПОНТОННЫЙ  Авг.'!CB66:CC66,'[9]ПОНТОННЫЙ  Сент.'!CB66:CC66,'[10]ПОНТОННЫЙ  Окт.'!CB66:CC66,'[11]ПОНТОННЫЙ  Нояб.'!CB66:CC66,'[12]ПОНТОННЫЙ  Дек.'!CB66:CC66)</f>
        <v>7</v>
      </c>
      <c r="CD67" s="47"/>
      <c r="CE67" s="53">
        <f>SUM('[1]ПОНТОННЫЙ Янв.'!CD66:CE66,'[2]ПОНТОННЫЙ Февр.'!CD66:CE66,'[3]ПОНТОННЫЙ Март'!CD66:CE66,'[4]ПОНТОННЫЙ  Апр.'!CD66:CE66,'[5]ПОНТОННЫЙ Май'!CD66:CE66,'[6]ПОНТОННЫЙ Июнь'!CD66:CE66,'[7]ПОНТОННЫЙ  Июль'!CD66:CE66,'[8]ПОНТОННЫЙ  Авг.'!CD66:CE66,'[9]ПОНТОННЫЙ  Сент.'!CD66:CE66,'[10]ПОНТОННЫЙ  Окт.'!CD66:CE66,'[11]ПОНТОННЫЙ  Нояб.'!CD66:CE66,'[12]ПОНТОННЫЙ  Дек.'!CD66:CE66)</f>
        <v>6</v>
      </c>
      <c r="CF67" s="47">
        <v>5</v>
      </c>
      <c r="CG67" s="53">
        <f>SUM('[1]ПОНТОННЫЙ Янв.'!CF66:CG66,'[2]ПОНТОННЫЙ Февр.'!CF66:CG66,'[3]ПОНТОННЫЙ Март'!CF66:CG66,'[4]ПОНТОННЫЙ  Апр.'!CF66:CG66,'[5]ПОНТОННЫЙ Май'!CF66:CG66,'[6]ПОНТОННЫЙ Июнь'!CF66:CG66,'[7]ПОНТОННЫЙ  Июль'!CF66:CG66,'[8]ПОНТОННЫЙ  Авг.'!CF66:CG66,'[9]ПОНТОННЫЙ  Сент.'!CF66:CG66,'[10]ПОНТОННЫЙ  Окт.'!CF66:CG66,'[11]ПОНТОННЫЙ  Нояб.'!CF66:CG66,'[12]ПОНТОННЫЙ  Дек.'!CF66:CG66)</f>
        <v>10</v>
      </c>
      <c r="CH67" s="47"/>
      <c r="CI67" s="53">
        <f>SUM('[1]ПОНТОННЫЙ Янв.'!CH66:CI66,'[2]ПОНТОННЫЙ Февр.'!CH66:CI66,'[3]ПОНТОННЫЙ Март'!CH66:CI66,'[4]ПОНТОННЫЙ  Апр.'!CH66:CI66,'[5]ПОНТОННЫЙ Май'!CH66:CI66,'[6]ПОНТОННЫЙ Июнь'!CH66:CI66,'[7]ПОНТОННЫЙ  Июль'!CH66:CI66,'[8]ПОНТОННЫЙ  Авг.'!CH66:CI66,'[9]ПОНТОННЫЙ  Сент.'!CH66:CI66,'[10]ПОНТОННЫЙ  Окт.'!CH66:CI66,'[11]ПОНТОННЫЙ  Нояб.'!CH66:CI66,'[12]ПОНТОННЫЙ  Дек.'!CH66:CI66)</f>
        <v>26</v>
      </c>
      <c r="CJ67" s="47">
        <v>40</v>
      </c>
      <c r="CK67" s="53">
        <f>SUM('[1]ПОНТОННЫЙ Янв.'!CJ66:CK66,'[2]ПОНТОННЫЙ Февр.'!CJ66:CK66,'[3]ПОНТОННЫЙ Март'!CJ66:CK66,'[4]ПОНТОННЫЙ  Апр.'!CJ66:CK66,'[5]ПОНТОННЫЙ Май'!CJ66:CK66,'[6]ПОНТОННЫЙ Июнь'!CJ66:CK66,'[7]ПОНТОННЫЙ  Июль'!CJ66:CK66,'[8]ПОНТОННЫЙ  Авг.'!CJ66:CK66,'[9]ПОНТОННЫЙ  Сент.'!CJ66:CK66,'[10]ПОНТОННЫЙ  Окт.'!CJ66:CK66,'[11]ПОНТОННЫЙ  Нояб.'!CJ66:CK66,'[12]ПОНТОННЫЙ  Дек.'!CJ66:CK66)</f>
        <v>48</v>
      </c>
      <c r="CL67" s="47"/>
      <c r="CM67" s="53">
        <f>SUM('[1]ПОНТОННЫЙ Янв.'!CL66:CM66,'[2]ПОНТОННЫЙ Февр.'!CL66:CM66,'[3]ПОНТОННЫЙ Март'!CL66:CM66,'[4]ПОНТОННЫЙ  Апр.'!CL66:CM66,'[5]ПОНТОННЫЙ Май'!CL66:CM66,'[6]ПОНТОННЫЙ Июнь'!CL66:CM66,'[7]ПОНТОННЫЙ  Июль'!CL66:CM66,'[8]ПОНТОННЫЙ  Авг.'!CL66:CM66,'[9]ПОНТОННЫЙ  Сент.'!CL66:CM66,'[10]ПОНТОННЫЙ  Окт.'!CL66:CM66,'[11]ПОНТОННЫЙ  Нояб.'!CL66:CM66,'[12]ПОНТОННЫЙ  Дек.'!CL66:CM66)</f>
        <v>1</v>
      </c>
      <c r="CN67" s="47"/>
      <c r="CO67" s="53">
        <f>SUM('[1]ПОНТОННЫЙ Янв.'!CN66:CO66,'[2]ПОНТОННЫЙ Февр.'!CN66:CO66,'[3]ПОНТОННЫЙ Март'!CN66:CO66,'[4]ПОНТОННЫЙ  Апр.'!CN66:CO66,'[5]ПОНТОННЫЙ Май'!CN66:CO66,'[6]ПОНТОННЫЙ Июнь'!CN66:CO66,'[7]ПОНТОННЫЙ  Июль'!CN66:CO66,'[8]ПОНТОННЫЙ  Авг.'!CN66:CO66,'[9]ПОНТОННЫЙ  Сент.'!CN66:CO66,'[10]ПОНТОННЫЙ  Окт.'!CN66:CO66,'[11]ПОНТОННЫЙ  Нояб.'!CN66:CO66,'[12]ПОНТОННЫЙ  Дек.'!CN66:CO66)</f>
        <v>2</v>
      </c>
      <c r="CQ67" s="93"/>
    </row>
    <row r="68" spans="1:96" ht="15.95" customHeight="1" thickBot="1" x14ac:dyDescent="0.3">
      <c r="A68" s="218"/>
      <c r="B68" s="231"/>
      <c r="C68" s="26" t="s">
        <v>5</v>
      </c>
      <c r="D68" s="55">
        <v>1.2</v>
      </c>
      <c r="E68" s="54">
        <f>SUM('[1]ПОНТОННЫЙ Янв.'!D67:E67,'[2]ПОНТОННЫЙ Февр.'!D67:E67,'[3]ПОНТОННЫЙ Март'!D67:E67,'[4]ПОНТОННЫЙ  Апр.'!D67:E67,'[5]ПОНТОННЫЙ Май'!D67:E67,'[6]ПОНТОННЫЙ Июнь'!D67:E67,'[7]ПОНТОННЫЙ  Июль'!D67:E67,'[8]ПОНТОННЫЙ  Авг.'!D67:E67,'[9]ПОНТОННЫЙ  Сент.'!D67:E67,'[10]ПОНТОННЫЙ  Окт.'!D67:E67,'[11]ПОНТОННЫЙ  Нояб.'!D67:E67,'[12]ПОНТОННЫЙ  Дек.'!D67:E67)</f>
        <v>0.41199999999999998</v>
      </c>
      <c r="F68" s="47"/>
      <c r="G68" s="54">
        <f>SUM('[1]ПОНТОННЫЙ Янв.'!F67:G67,'[2]ПОНТОННЫЙ Февр.'!F67:G67,'[3]ПОНТОННЫЙ Март'!F67:G67,'[4]ПОНТОННЫЙ  Апр.'!F67:G67,'[5]ПОНТОННЫЙ Май'!F67:G67,'[6]ПОНТОННЫЙ Июнь'!F67:G67,'[7]ПОНТОННЫЙ  Июль'!F67:G67,'[8]ПОНТОННЫЙ  Авг.'!F67:G67,'[9]ПОНТОННЫЙ  Сент.'!F67:G67,'[10]ПОНТОННЫЙ  Окт.'!F67:G67,'[11]ПОНТОННЫЙ  Нояб.'!F67:G67,'[12]ПОНТОННЫЙ  Дек.'!F67:G67)</f>
        <v>0.41199999999999998</v>
      </c>
      <c r="H68" s="47"/>
      <c r="I68" s="54">
        <f>SUM('[1]ПОНТОННЫЙ Янв.'!H67:I67,'[2]ПОНТОННЫЙ Февр.'!H67:I67,'[3]ПОНТОННЫЙ Март'!H67:I67,'[4]ПОНТОННЫЙ  Апр.'!H67:I67,'[5]ПОНТОННЫЙ Май'!H67:I67,'[6]ПОНТОННЫЙ Июнь'!H67:I67,'[7]ПОНТОННЫЙ  Июль'!H67:I67,'[8]ПОНТОННЫЙ  Авг.'!H67:I67,'[9]ПОНТОННЫЙ  Сент.'!H67:I67,'[10]ПОНТОННЫЙ  Окт.'!H67:I67,'[11]ПОНТОННЫЙ  Нояб.'!H67:I67,'[12]ПОНТОННЫЙ  Дек.'!H67:I67)</f>
        <v>0.40200000000000002</v>
      </c>
      <c r="J68" s="47"/>
      <c r="K68" s="54">
        <f>SUM('[1]ПОНТОННЫЙ Янв.'!J67:K67,'[2]ПОНТОННЫЙ Февр.'!J67:K67,'[3]ПОНТОННЫЙ Март'!J67:K67,'[4]ПОНТОННЫЙ  Апр.'!J67:K67,'[5]ПОНТОННЫЙ Май'!J67:K67,'[6]ПОНТОННЫЙ Июнь'!J67:K67,'[7]ПОНТОННЫЙ  Июль'!J67:K67,'[8]ПОНТОННЫЙ  Авг.'!J67:K67,'[9]ПОНТОННЫЙ  Сент.'!J67:K67,'[10]ПОНТОННЫЙ  Окт.'!J67:K67,'[11]ПОНТОННЫЙ  Нояб.'!J67:K67,'[12]ПОНТОННЫЙ  Дек.'!J67:K67)</f>
        <v>0.40200000000000002</v>
      </c>
      <c r="L68" s="47"/>
      <c r="M68" s="54">
        <f>SUM('[1]ПОНТОННЫЙ Янв.'!L67:M67,'[2]ПОНТОННЫЙ Февр.'!L67:M67,'[3]ПОНТОННЫЙ Март'!L67:M67,'[4]ПОНТОННЫЙ  Апр.'!L67:M67,'[5]ПОНТОННЫЙ Май'!L67:M67,'[6]ПОНТОННЫЙ Июнь'!L67:M67,'[7]ПОНТОННЫЙ  Июль'!L67:M67,'[8]ПОНТОННЫЙ  Авг.'!L67:M67,'[9]ПОНТОННЫЙ  Сент.'!L67:M67,'[10]ПОНТОННЫЙ  Окт.'!L67:M67,'[11]ПОНТОННЫЙ  Нояб.'!L67:M67,'[12]ПОНТОННЫЙ  Дек.'!L67:M67)</f>
        <v>0</v>
      </c>
      <c r="N68" s="47"/>
      <c r="O68" s="54">
        <f>SUM('[1]ПОНТОННЫЙ Янв.'!N67:O67,'[2]ПОНТОННЫЙ Февр.'!N67:O67,'[3]ПОНТОННЫЙ Март'!N67:O67,'[4]ПОНТОННЫЙ  Апр.'!N67:O67,'[5]ПОНТОННЫЙ Май'!N67:O67,'[6]ПОНТОННЫЙ Июнь'!N67:O67,'[7]ПОНТОННЫЙ  Июль'!N67:O67,'[8]ПОНТОННЫЙ  Авг.'!N67:O67,'[9]ПОНТОННЫЙ  Сент.'!N67:O67,'[10]ПОНТОННЫЙ  Окт.'!N67:O67,'[11]ПОНТОННЫЙ  Нояб.'!N67:O67,'[12]ПОНТОННЫЙ  Дек.'!N67:O67)</f>
        <v>1.1260000000000001</v>
      </c>
      <c r="P68" s="47"/>
      <c r="Q68" s="54">
        <f>SUM('[1]ПОНТОННЫЙ Янв.'!P67:Q67,'[2]ПОНТОННЫЙ Февр.'!P67:Q67,'[3]ПОНТОННЫЙ Март'!P67:Q67,'[4]ПОНТОННЫЙ  Апр.'!P67:Q67,'[5]ПОНТОННЫЙ Май'!P67:Q67,'[6]ПОНТОННЫЙ Июнь'!P67:Q67,'[7]ПОНТОННЫЙ  Июль'!P67:Q67,'[8]ПОНТОННЫЙ  Авг.'!P67:Q67,'[9]ПОНТОННЫЙ  Сент.'!P67:Q67,'[10]ПОНТОННЫЙ  Окт.'!P67:Q67,'[11]ПОНТОННЫЙ  Нояб.'!P67:Q67,'[12]ПОНТОННЫЙ  Дек.'!P67:Q67)</f>
        <v>2.5329999999999999</v>
      </c>
      <c r="R68" s="47"/>
      <c r="S68" s="54">
        <f>SUM('[1]ПОНТОННЫЙ Янв.'!R67:S67,'[2]ПОНТОННЫЙ Февр.'!R67:S67,'[3]ПОНТОННЫЙ Март'!R67:S67,'[4]ПОНТОННЫЙ  Апр.'!R67:S67,'[5]ПОНТОННЫЙ Май'!R67:S67,'[6]ПОНТОННЫЙ Июнь'!R67:S67,'[7]ПОНТОННЫЙ  Июль'!R67:S67,'[8]ПОНТОННЫЙ  Авг.'!R67:S67,'[9]ПОНТОННЫЙ  Сент.'!R67:S67,'[10]ПОНТОННЫЙ  Окт.'!R67:S67,'[11]ПОНТОННЫЙ  Нояб.'!R67:S67,'[12]ПОНТОННЫЙ  Дек.'!R67:S67)</f>
        <v>6.1050000000000004</v>
      </c>
      <c r="T68" s="47"/>
      <c r="U68" s="54">
        <f>SUM('[1]ПОНТОННЫЙ Янв.'!T67:U67,'[2]ПОНТОННЫЙ Февр.'!T67:U67,'[3]ПОНТОННЫЙ Март'!T67:U67,'[4]ПОНТОННЫЙ  Апр.'!T67:U67,'[5]ПОНТОННЫЙ Май'!T67:U67,'[6]ПОНТОННЫЙ Июнь'!T67:U67,'[7]ПОНТОННЫЙ  Июль'!T67:U67,'[8]ПОНТОННЫЙ  Авг.'!T67:U67,'[9]ПОНТОННЫЙ  Сент.'!T67:U67,'[10]ПОНТОННЫЙ  Окт.'!T67:U67,'[11]ПОНТОННЫЙ  Нояб.'!T67:U67,'[12]ПОНТОННЫЙ  Дек.'!T67:U67)</f>
        <v>5.0839999999999996</v>
      </c>
      <c r="V68" s="55">
        <v>15</v>
      </c>
      <c r="W68" s="54">
        <f>SUM('[1]ПОНТОННЫЙ Янв.'!V67:W67,'[2]ПОНТОННЫЙ Февр.'!V67:W67,'[3]ПОНТОННЫЙ Март'!V67:W67,'[4]ПОНТОННЫЙ  Апр.'!V67:W67,'[5]ПОНТОННЫЙ Май'!V67:W67,'[6]ПОНТОННЫЙ Июнь'!V67:W67,'[7]ПОНТОННЫЙ  Июль'!V67:W67,'[8]ПОНТОННЫЙ  Авг.'!V67:W67,'[9]ПОНТОННЫЙ  Сент.'!V67:W67,'[10]ПОНТОННЫЙ  Окт.'!V67:W67,'[11]ПОНТОННЫЙ  Нояб.'!V67:W67,'[12]ПОНТОННЫЙ  Дек.'!V67:W67)</f>
        <v>16.580000000000002</v>
      </c>
      <c r="X68" s="47"/>
      <c r="Y68" s="54">
        <f>SUM('[1]ПОНТОННЫЙ Янв.'!X67:Y67,'[2]ПОНТОННЫЙ Февр.'!X67:Y67,'[3]ПОНТОННЫЙ Март'!X67:Y67,'[4]ПОНТОННЫЙ  Апр.'!X67:Y67,'[5]ПОНТОННЫЙ Май'!X67:Y67,'[6]ПОНТОННЫЙ Июнь'!X67:Y67,'[7]ПОНТОННЫЙ  Июль'!X67:Y67,'[8]ПОНТОННЫЙ  Авг.'!X67:Y67,'[9]ПОНТОННЫЙ  Сент.'!X67:Y67,'[10]ПОНТОННЫЙ  Окт.'!X67:Y67,'[11]ПОНТОННЫЙ  Нояб.'!X67:Y67,'[12]ПОНТОННЫЙ  Дек.'!X67:Y67)</f>
        <v>3.8090000000000002</v>
      </c>
      <c r="Z68" s="47"/>
      <c r="AA68" s="54">
        <f>SUM('[1]ПОНТОННЫЙ Янв.'!Z67:AA67,'[2]ПОНТОННЫЙ Февр.'!Z67:AA67,'[3]ПОНТОННЫЙ Март'!Z67:AA67,'[4]ПОНТОННЫЙ  Апр.'!Z67:AA67,'[5]ПОНТОННЫЙ Май'!Z67:AA67,'[6]ПОНТОННЫЙ Июнь'!Z67:AA67,'[7]ПОНТОННЫЙ  Июль'!Z67:AA67,'[8]ПОНТОННЫЙ  Авг.'!Z67:AA67,'[9]ПОНТОННЫЙ  Сент.'!Z67:AA67,'[10]ПОНТОННЫЙ  Окт.'!Z67:AA67,'[11]ПОНТОННЫЙ  Нояб.'!Z67:AA67,'[12]ПОНТОННЫЙ  Дек.'!Z67:AA67)</f>
        <v>1.5980000000000001</v>
      </c>
      <c r="AB68" s="47"/>
      <c r="AC68" s="54">
        <f>SUM('[1]ПОНТОННЫЙ Янв.'!AB67:AC67,'[2]ПОНТОННЫЙ Февр.'!AB67:AC67,'[3]ПОНТОННЫЙ Март'!AB67:AC67,'[4]ПОНТОННЫЙ  Апр.'!AB67:AC67,'[5]ПОНТОННЫЙ Май'!AB67:AC67,'[6]ПОНТОННЫЙ Июнь'!AB67:AC67,'[7]ПОНТОННЫЙ  Июль'!AB67:AC67,'[8]ПОНТОННЫЙ  Авг.'!AB67:AC67,'[9]ПОНТОННЫЙ  Сент.'!AB67:AC67,'[10]ПОНТОННЫЙ  Окт.'!AB67:AC67,'[11]ПОНТОННЫЙ  Нояб.'!AB67:AC67,'[12]ПОНТОННЫЙ  Дек.'!AB67:AC67)</f>
        <v>0</v>
      </c>
      <c r="AD68" s="47"/>
      <c r="AE68" s="54">
        <f>SUM('[1]ПОНТОННЫЙ Янв.'!AD67:AE67,'[2]ПОНТОННЫЙ Февр.'!AD67:AE67,'[3]ПОНТОННЫЙ Март'!AD67:AE67,'[4]ПОНТОННЫЙ  Апр.'!AD67:AE67,'[5]ПОНТОННЫЙ Май'!AD67:AE67,'[6]ПОНТОННЫЙ Июнь'!AD67:AE67,'[7]ПОНТОННЫЙ  Июль'!AD67:AE67,'[8]ПОНТОННЫЙ  Авг.'!AD67:AE67,'[9]ПОНТОННЫЙ  Сент.'!AD67:AE67,'[10]ПОНТОННЫЙ  Окт.'!AD67:AE67,'[11]ПОНТОННЫЙ  Нояб.'!AD67:AE67,'[12]ПОНТОННЫЙ  Дек.'!AD67:AE67)</f>
        <v>0</v>
      </c>
      <c r="AF68" s="47"/>
      <c r="AG68" s="54">
        <f>SUM('[1]ПОНТОННЫЙ Янв.'!AF67:AG67,'[2]ПОНТОННЫЙ Февр.'!AF67:AG67,'[3]ПОНТОННЫЙ Март'!AF67:AG67,'[4]ПОНТОННЫЙ  Апр.'!AF67:AG67,'[5]ПОНТОННЫЙ Май'!AF67:AG67,'[6]ПОНТОННЫЙ Июнь'!AF67:AG67,'[7]ПОНТОННЫЙ  Июль'!AF67:AG67,'[8]ПОНТОННЫЙ  Авг.'!AF67:AG67,'[9]ПОНТОННЫЙ  Сент.'!AF67:AG67,'[10]ПОНТОННЫЙ  Окт.'!AF67:AG67,'[11]ПОНТОННЫЙ  Нояб.'!AF67:AG67,'[12]ПОНТОННЫЙ  Дек.'!AF67:AG67)</f>
        <v>1.288</v>
      </c>
      <c r="AH68" s="47"/>
      <c r="AI68" s="54">
        <f>SUM('[1]ПОНТОННЫЙ Янв.'!AH67:AI67,'[2]ПОНТОННЫЙ Февр.'!AH67:AI67,'[3]ПОНТОННЫЙ Март'!AH67:AI67,'[4]ПОНТОННЫЙ  Апр.'!AH67:AI67,'[5]ПОНТОННЫЙ Май'!AH67:AI67,'[6]ПОНТОННЫЙ Июнь'!AH67:AI67,'[7]ПОНТОННЫЙ  Июль'!AH67:AI67,'[8]ПОНТОННЫЙ  Авг.'!AH67:AI67,'[9]ПОНТОННЫЙ  Сент.'!AH67:AI67,'[10]ПОНТОННЫЙ  Окт.'!AH67:AI67,'[11]ПОНТОННЫЙ  Нояб.'!AH67:AI67,'[12]ПОНТОННЫЙ  Дек.'!AH67:AI67)</f>
        <v>0</v>
      </c>
      <c r="AJ68" s="47"/>
      <c r="AK68" s="54">
        <f>SUM('[1]ПОНТОННЫЙ Янв.'!AJ67:AK67,'[2]ПОНТОННЫЙ Февр.'!AJ67:AK67,'[3]ПОНТОННЫЙ Март'!AJ67:AK67,'[4]ПОНТОННЫЙ  Апр.'!AJ67:AK67,'[5]ПОНТОННЫЙ Май'!AJ67:AK67,'[6]ПОНТОННЫЙ Июнь'!AJ67:AK67,'[7]ПОНТОННЫЙ  Июль'!AJ67:AK67,'[8]ПОНТОННЫЙ  Авг.'!AJ67:AK67,'[9]ПОНТОННЫЙ  Сент.'!AJ67:AK67,'[10]ПОНТОННЫЙ  Окт.'!AJ67:AK67,'[11]ПОНТОННЫЙ  Нояб.'!AJ67:AK67,'[12]ПОНТОННЫЙ  Дек.'!AJ67:AK67)</f>
        <v>1.083</v>
      </c>
      <c r="AL68" s="47"/>
      <c r="AM68" s="54">
        <f>SUM('[1]ПОНТОННЫЙ Янв.'!AL67:AM67,'[2]ПОНТОННЫЙ Февр.'!AL67:AM67,'[3]ПОНТОННЫЙ Март'!AL67:AM67,'[4]ПОНТОННЫЙ  Апр.'!AL67:AM67,'[5]ПОНТОННЫЙ Май'!AL67:AM67,'[6]ПОНТОННЫЙ Июнь'!AL67:AM67,'[7]ПОНТОННЫЙ  Июль'!AL67:AM67,'[8]ПОНТОННЫЙ  Авг.'!AL67:AM67,'[9]ПОНТОННЫЙ  Сент.'!AL67:AM67,'[10]ПОНТОННЫЙ  Окт.'!AL67:AM67,'[11]ПОНТОННЫЙ  Нояб.'!AL67:AM67,'[12]ПОНТОННЫЙ  Дек.'!AL67:AM67)</f>
        <v>0</v>
      </c>
      <c r="AN68" s="47"/>
      <c r="AO68" s="54">
        <f>SUM('[1]ПОНТОННЫЙ Янв.'!AN67:AO67,'[2]ПОНТОННЫЙ Февр.'!AN67:AO67,'[3]ПОНТОННЫЙ Март'!AN67:AO67,'[4]ПОНТОННЫЙ  Апр.'!AN67:AO67,'[5]ПОНТОННЫЙ Май'!AN67:AO67,'[6]ПОНТОННЫЙ Июнь'!AN67:AO67,'[7]ПОНТОННЫЙ  Июль'!AN67:AO67,'[8]ПОНТОННЫЙ  Авг.'!AN67:AO67,'[9]ПОНТОННЫЙ  Сент.'!AN67:AO67,'[10]ПОНТОННЫЙ  Окт.'!AN67:AO67,'[11]ПОНТОННЫЙ  Нояб.'!AN67:AO67,'[12]ПОНТОННЫЙ  Дек.'!AN67:AO67)</f>
        <v>2.673</v>
      </c>
      <c r="AP68" s="47"/>
      <c r="AQ68" s="54">
        <f>SUM('[1]ПОНТОННЫЙ Янв.'!AP67:AQ67,'[2]ПОНТОННЫЙ Февр.'!AP67:AQ67,'[3]ПОНТОННЫЙ Март'!AP67:AQ67,'[4]ПОНТОННЫЙ  Апр.'!AP67:AQ67,'[5]ПОНТОННЫЙ Май'!AP67:AQ67,'[6]ПОНТОННЫЙ Июнь'!AP67:AQ67,'[7]ПОНТОННЫЙ  Июль'!AP67:AQ67,'[8]ПОНТОННЫЙ  Авг.'!AP67:AQ67,'[9]ПОНТОННЫЙ  Сент.'!AP67:AQ67,'[10]ПОНТОННЫЙ  Окт.'!AP67:AQ67,'[11]ПОНТОННЫЙ  Нояб.'!AP67:AQ67,'[12]ПОНТОННЫЙ  Дек.'!AP67:AQ67)</f>
        <v>1.196</v>
      </c>
      <c r="AR68" s="47"/>
      <c r="AS68" s="54">
        <f>SUM('[1]ПОНТОННЫЙ Янв.'!AR67:AS67,'[2]ПОНТОННЫЙ Февр.'!AR67:AS67,'[3]ПОНТОННЫЙ Март'!AR67:AS67,'[4]ПОНТОННЫЙ  Апр.'!AR67:AS67,'[5]ПОНТОННЫЙ Май'!AR67:AS67,'[6]ПОНТОННЫЙ Июнь'!AR67:AS67,'[7]ПОНТОННЫЙ  Июль'!AR67:AS67,'[8]ПОНТОННЫЙ  Авг.'!AR67:AS67,'[9]ПОНТОННЫЙ  Сент.'!AR67:AS67,'[10]ПОНТОННЫЙ  Окт.'!AR67:AS67,'[11]ПОНТОННЫЙ  Нояб.'!AR67:AS67,'[12]ПОНТОННЫЙ  Дек.'!AR67:AS67)</f>
        <v>1.073</v>
      </c>
      <c r="AT68" s="47"/>
      <c r="AU68" s="54">
        <f>SUM('[1]ПОНТОННЫЙ Янв.'!AT67:AU67,'[2]ПОНТОННЫЙ Февр.'!AT67:AU67,'[3]ПОНТОННЫЙ Март'!AT67:AU67,'[4]ПОНТОННЫЙ  Апр.'!AT67:AU67,'[5]ПОНТОННЫЙ Май'!AT67:AU67,'[6]ПОНТОННЫЙ Июнь'!AT67:AU67,'[7]ПОНТОННЫЙ  Июль'!AT67:AU67,'[8]ПОНТОННЫЙ  Авг.'!AT67:AU67,'[9]ПОНТОННЫЙ  Сент.'!AT67:AU67,'[10]ПОНТОННЫЙ  Окт.'!AT67:AU67,'[11]ПОНТОННЫЙ  Нояб.'!AT67:AU67,'[12]ПОНТОННЫЙ  Дек.'!AT67:AU67)</f>
        <v>1.6850000000000001</v>
      </c>
      <c r="AV68" s="47"/>
      <c r="AW68" s="54">
        <f>SUM('[1]ПОНТОННЫЙ Янв.'!AV67:AW67,'[2]ПОНТОННЫЙ Февр.'!AV67:AW67,'[3]ПОНТОННЫЙ Март'!AV67:AW67,'[4]ПОНТОННЫЙ  Апр.'!AV67:AW67,'[5]ПОНТОННЫЙ Май'!AV67:AW67,'[6]ПОНТОННЫЙ Июнь'!AV67:AW67,'[7]ПОНТОННЫЙ  Июль'!AV67:AW67,'[8]ПОНТОННЫЙ  Авг.'!AV67:AW67,'[9]ПОНТОННЫЙ  Сент.'!AV67:AW67,'[10]ПОНТОННЫЙ  Окт.'!AV67:AW67,'[11]ПОНТОННЫЙ  Нояб.'!AV67:AW67,'[12]ПОНТОННЫЙ  Дек.'!AV67:AW67)</f>
        <v>5.2430000000000003</v>
      </c>
      <c r="AX68" s="47"/>
      <c r="AY68" s="54">
        <f>SUM('[1]ПОНТОННЫЙ Янв.'!AX67:AY67,'[2]ПОНТОННЫЙ Февр.'!AX67:AY67,'[3]ПОНТОННЫЙ Март'!AX67:AY67,'[4]ПОНТОННЫЙ  Апр.'!AX67:AY67,'[5]ПОНТОННЫЙ Май'!AX67:AY67,'[6]ПОНТОННЫЙ Июнь'!AX67:AY67,'[7]ПОНТОННЫЙ  Июль'!AX67:AY67,'[8]ПОНТОННЫЙ  Авг.'!AX67:AY67,'[9]ПОНТОННЫЙ  Сент.'!AX67:AY67,'[10]ПОНТОННЫЙ  Окт.'!AX67:AY67,'[11]ПОНТОННЫЙ  Нояб.'!AX67:AY67,'[12]ПОНТОННЫЙ  Дек.'!AX67:AY67)</f>
        <v>0.35899999999999999</v>
      </c>
      <c r="AZ68" s="47"/>
      <c r="BA68" s="54">
        <f>SUM('[1]ПОНТОННЫЙ Янв.'!AZ67:BA67,'[2]ПОНТОННЫЙ Февр.'!AZ67:BA67,'[3]ПОНТОННЫЙ Март'!AZ67:BA67,'[4]ПОНТОННЫЙ  Апр.'!AZ67:BA67,'[5]ПОНТОННЫЙ Май'!AZ67:BA67,'[6]ПОНТОННЫЙ Июнь'!AZ67:BA67,'[7]ПОНТОННЫЙ  Июль'!AZ67:BA67,'[8]ПОНТОННЫЙ  Авг.'!AZ67:BA67,'[9]ПОНТОННЫЙ  Сент.'!AZ67:BA67,'[10]ПОНТОННЫЙ  Окт.'!AZ67:BA67,'[11]ПОНТОННЫЙ  Нояб.'!AZ67:BA67,'[12]ПОНТОННЫЙ  Дек.'!AZ67:BA67)</f>
        <v>0</v>
      </c>
      <c r="BB68" s="47"/>
      <c r="BC68" s="54">
        <f>SUM('[1]ПОНТОННЫЙ Янв.'!BB67:BC67,'[2]ПОНТОННЫЙ Февр.'!BB67:BC67,'[3]ПОНТОННЫЙ Март'!BB67:BC67,'[4]ПОНТОННЫЙ  Апр.'!BB67:BC67,'[5]ПОНТОННЫЙ Май'!BB67:BC67,'[6]ПОНТОННЫЙ Июнь'!BB67:BC67,'[7]ПОНТОННЫЙ  Июль'!BB67:BC67,'[8]ПОНТОННЫЙ  Авг.'!BB67:BC67,'[9]ПОНТОННЫЙ  Сент.'!BB67:BC67,'[10]ПОНТОННЫЙ  Окт.'!BB67:BC67,'[11]ПОНТОННЫЙ  Нояб.'!BB67:BC67,'[12]ПОНТОННЫЙ  Дек.'!BB67:BC67)</f>
        <v>0</v>
      </c>
      <c r="BD68" s="47"/>
      <c r="BE68" s="54">
        <f>SUM('[1]ПОНТОННЫЙ Янв.'!BD67:BE67,'[2]ПОНТОННЫЙ Февр.'!BD67:BE67,'[3]ПОНТОННЫЙ Март'!BD67:BE67,'[4]ПОНТОННЫЙ  Апр.'!BD67:BE67,'[5]ПОНТОННЫЙ Май'!BD67:BE67,'[6]ПОНТОННЫЙ Июнь'!BD67:BE67,'[7]ПОНТОННЫЙ  Июль'!BD67:BE67,'[8]ПОНТОННЫЙ  Авг.'!BD67:BE67,'[9]ПОНТОННЫЙ  Сент.'!BD67:BE67,'[10]ПОНТОННЫЙ  Окт.'!BD67:BE67,'[11]ПОНТОННЫЙ  Нояб.'!BD67:BE67,'[12]ПОНТОННЫЙ  Дек.'!BD67:BE67)</f>
        <v>0.997</v>
      </c>
      <c r="BF68" s="55">
        <v>45</v>
      </c>
      <c r="BG68" s="54">
        <f>SUM('[1]ПОНТОННЫЙ Янв.'!BF67:BG67,'[2]ПОНТОННЫЙ Февр.'!BF67:BG67,'[3]ПОНТОННЫЙ Март'!BF67:BG67,'[4]ПОНТОННЫЙ  Апр.'!BF67:BG67,'[5]ПОНТОННЫЙ Май'!BF67:BG67,'[6]ПОНТОННЫЙ Июнь'!BF67:BG67,'[7]ПОНТОННЫЙ  Июль'!BF67:BG67,'[8]ПОНТОННЫЙ  Авг.'!BF67:BG67,'[9]ПОНТОННЫЙ  Сент.'!BF67:BG67,'[10]ПОНТОННЫЙ  Окт.'!BF67:BG67,'[11]ПОНТОННЫЙ  Нояб.'!BF67:BG67,'[12]ПОНТОННЫЙ  Дек.'!BF67:BG67)</f>
        <v>24.308</v>
      </c>
      <c r="BH68" s="47"/>
      <c r="BI68" s="54">
        <f>SUM('[1]ПОНТОННЫЙ Янв.'!BH67:BI67,'[2]ПОНТОННЫЙ Февр.'!BH67:BI67,'[3]ПОНТОННЫЙ Март'!BH67:BI67,'[4]ПОНТОННЫЙ  Апр.'!BH67:BI67,'[5]ПОНТОННЫЙ Май'!BH67:BI67,'[6]ПОНТОННЫЙ Июнь'!BH67:BI67,'[7]ПОНТОННЫЙ  Июль'!BH67:BI67,'[8]ПОНТОННЫЙ  Авг.'!BH67:BI67,'[9]ПОНТОННЫЙ  Сент.'!BH67:BI67,'[10]ПОНТОННЫЙ  Окт.'!BH67:BI67,'[11]ПОНТОННЫЙ  Нояб.'!BH67:BI67,'[12]ПОНТОННЫЙ  Дек.'!BH67:BI67)</f>
        <v>0.86299999999999999</v>
      </c>
      <c r="BJ68" s="55">
        <v>48</v>
      </c>
      <c r="BK68" s="54">
        <f>SUM('[1]ПОНТОННЫЙ Янв.'!BJ67:BK67,'[2]ПОНТОННЫЙ Февр.'!BJ67:BK67,'[3]ПОНТОННЫЙ Март'!BJ67:BK67,'[4]ПОНТОННЫЙ  Апр.'!BJ67:BK67,'[5]ПОНТОННЫЙ Май'!BJ67:BK67,'[6]ПОНТОННЫЙ Июнь'!BJ67:BK67,'[7]ПОНТОННЫЙ  Июль'!BJ67:BK67,'[8]ПОНТОННЫЙ  Авг.'!BJ67:BK67,'[9]ПОНТОННЫЙ  Сент.'!BJ67:BK67,'[10]ПОНТОННЫЙ  Окт.'!BJ67:BK67,'[11]ПОНТОННЫЙ  Нояб.'!BJ67:BK67,'[12]ПОНТОННЫЙ  Дек.'!BJ67:BK67)</f>
        <v>36.994</v>
      </c>
      <c r="BL68" s="47"/>
      <c r="BM68" s="54">
        <f>SUM('[1]ПОНТОННЫЙ Янв.'!BL67:BM67,'[2]ПОНТОННЫЙ Февр.'!BL67:BM67,'[3]ПОНТОННЫЙ Март'!BL67:BM67,'[4]ПОНТОННЫЙ  Апр.'!BL67:BM67,'[5]ПОНТОННЫЙ Май'!BL67:BM67,'[6]ПОНТОННЫЙ Июнь'!BL67:BM67,'[7]ПОНТОННЫЙ  Июль'!BL67:BM67,'[8]ПОНТОННЫЙ  Авг.'!BL67:BM67,'[9]ПОНТОННЫЙ  Сент.'!BL67:BM67,'[10]ПОНТОННЫЙ  Окт.'!BL67:BM67,'[11]ПОНТОННЫЙ  Нояб.'!BL67:BM67,'[12]ПОНТОННЫЙ  Дек.'!BL67:BM67)</f>
        <v>0.54300000000000004</v>
      </c>
      <c r="BN68" s="55">
        <v>21.6</v>
      </c>
      <c r="BO68" s="54">
        <f>SUM('[1]ПОНТОННЫЙ Янв.'!BN67:BO67,'[2]ПОНТОННЫЙ Февр.'!BN67:BO67,'[3]ПОНТОННЫЙ Март'!BN67:BO67,'[4]ПОНТОННЫЙ  Апр.'!BN67:BO67,'[5]ПОНТОННЫЙ Май'!BN67:BO67,'[6]ПОНТОННЫЙ Июнь'!BN67:BO67,'[7]ПОНТОННЫЙ  Июль'!BN67:BO67,'[8]ПОНТОННЫЙ  Авг.'!BN67:BO67,'[9]ПОНТОННЫЙ  Сент.'!BN67:BO67,'[10]ПОНТОННЫЙ  Окт.'!BN67:BO67,'[11]ПОНТОННЫЙ  Нояб.'!BN67:BO67,'[12]ПОНТОННЫЙ  Дек.'!BN67:BO67)</f>
        <v>135.71</v>
      </c>
      <c r="BP68" s="47"/>
      <c r="BQ68" s="54">
        <f>SUM('[1]ПОНТОННЫЙ Янв.'!BP67:BQ67,'[2]ПОНТОННЫЙ Февр.'!BP67:BQ67,'[3]ПОНТОННЫЙ Март'!BP67:BQ67,'[4]ПОНТОННЫЙ  Апр.'!BP67:BQ67,'[5]ПОНТОННЫЙ Май'!BP67:BQ67,'[6]ПОНТОННЫЙ Июнь'!BP67:BQ67,'[7]ПОНТОННЫЙ  Июль'!BP67:BQ67,'[8]ПОНТОННЫЙ  Авг.'!BP67:BQ67,'[9]ПОНТОННЫЙ  Сент.'!BP67:BQ67,'[10]ПОНТОННЫЙ  Окт.'!BP67:BQ67,'[11]ПОНТОННЫЙ  Нояб.'!BP67:BQ67,'[12]ПОНТОННЫЙ  Дек.'!BP67:BQ67)</f>
        <v>15.366</v>
      </c>
      <c r="BR68" s="47"/>
      <c r="BS68" s="54">
        <f>SUM('[1]ПОНТОННЫЙ Янв.'!BR67:BS67,'[2]ПОНТОННЫЙ Февр.'!BR67:BS67,'[3]ПОНТОННЫЙ Март'!BR67:BS67,'[4]ПОНТОННЫЙ  Апр.'!BR67:BS67,'[5]ПОНТОННЫЙ Май'!BR67:BS67,'[6]ПОНТОННЫЙ Июнь'!BR67:BS67,'[7]ПОНТОННЫЙ  Июль'!BR67:BS67,'[8]ПОНТОННЫЙ  Авг.'!BR67:BS67,'[9]ПОНТОННЫЙ  Сент.'!BR67:BS67,'[10]ПОНТОННЫЙ  Окт.'!BR67:BS67,'[11]ПОНТОННЫЙ  Нояб.'!BR67:BS67,'[12]ПОНТОННЫЙ  Дек.'!BR67:BS67)</f>
        <v>10.028</v>
      </c>
      <c r="BT68" s="55">
        <v>28.2</v>
      </c>
      <c r="BU68" s="54">
        <f>SUM('[1]ПОНТОННЫЙ Янв.'!BT67:BU67,'[2]ПОНТОННЫЙ Февр.'!BT67:BU67,'[3]ПОНТОННЫЙ Март'!BT67:BU67,'[4]ПОНТОННЫЙ  Апр.'!BT67:BU67,'[5]ПОНТОННЫЙ Май'!BT67:BU67,'[6]ПОНТОННЫЙ Июнь'!BT67:BU67,'[7]ПОНТОННЫЙ  Июль'!BT67:BU67,'[8]ПОНТОННЫЙ  Авг.'!BT67:BU67,'[9]ПОНТОННЫЙ  Сент.'!BT67:BU67,'[10]ПОНТОННЫЙ  Окт.'!BT67:BU67,'[11]ПОНТОННЫЙ  Нояб.'!BT67:BU67,'[12]ПОНТОННЫЙ  Дек.'!BT67:BU67)</f>
        <v>0.66700000000000004</v>
      </c>
      <c r="BV68" s="47"/>
      <c r="BW68" s="54">
        <f>SUM('[1]ПОНТОННЫЙ Янв.'!BV67:BW67,'[2]ПОНТОННЫЙ Февр.'!BV67:BW67,'[3]ПОНТОННЫЙ Март'!BV67:BW67,'[4]ПОНТОННЫЙ  Апр.'!BV67:BW67,'[5]ПОНТОННЫЙ Май'!BV67:BW67,'[6]ПОНТОННЫЙ Июнь'!BV67:BW67,'[7]ПОНТОННЫЙ  Июль'!BV67:BW67,'[8]ПОНТОННЫЙ  Авг.'!BV67:BW67,'[9]ПОНТОННЫЙ  Сент.'!BV67:BW67,'[10]ПОНТОННЫЙ  Окт.'!BV67:BW67,'[11]ПОНТОННЫЙ  Нояб.'!BV67:BW67,'[12]ПОНТОННЫЙ  Дек.'!BV67:BW67)</f>
        <v>1.8089999999999999</v>
      </c>
      <c r="BX68" s="47"/>
      <c r="BY68" s="54">
        <f>SUM('[1]ПОНТОННЫЙ Янв.'!BX67:BY67,'[2]ПОНТОННЫЙ Февр.'!BX67:BY67,'[3]ПОНТОННЫЙ Март'!BX67:BY67,'[4]ПОНТОННЫЙ  Апр.'!BX67:BY67,'[5]ПОНТОННЫЙ Май'!BX67:BY67,'[6]ПОНТОННЫЙ Июнь'!BX67:BY67,'[7]ПОНТОННЫЙ  Июль'!BX67:BY67,'[8]ПОНТОННЫЙ  Авг.'!BX67:BY67,'[9]ПОНТОННЫЙ  Сент.'!BX67:BY67,'[10]ПОНТОННЫЙ  Окт.'!BX67:BY67,'[11]ПОНТОННЫЙ  Нояб.'!BX67:BY67,'[12]ПОНТОННЫЙ  Дек.'!BX67:BY67)</f>
        <v>4.7880000000000003</v>
      </c>
      <c r="BZ68" s="55">
        <v>135</v>
      </c>
      <c r="CA68" s="54">
        <f>SUM('[1]ПОНТОННЫЙ Янв.'!BZ67:CA67,'[2]ПОНТОННЫЙ Февр.'!BZ67:CA67,'[3]ПОНТОННЫЙ Март'!BZ67:CA67,'[4]ПОНТОННЫЙ  Апр.'!BZ67:CA67,'[5]ПОНТОННЫЙ Май'!BZ67:CA67,'[6]ПОНТОННЫЙ Июнь'!BZ67:CA67,'[7]ПОНТОННЫЙ  Июль'!BZ67:CA67,'[8]ПОНТОННЫЙ  Авг.'!BZ67:CA67,'[9]ПОНТОННЫЙ  Сент.'!BZ67:CA67,'[10]ПОНТОННЫЙ  Окт.'!BZ67:CA67,'[11]ПОНТОННЫЙ  Нояб.'!BZ67:CA67,'[12]ПОНТОННЫЙ  Дек.'!BZ67:CA67)</f>
        <v>49.656999999999996</v>
      </c>
      <c r="CB68" s="47"/>
      <c r="CC68" s="54">
        <f>SUM('[1]ПОНТОННЫЙ Янв.'!CB67:CC67,'[2]ПОНТОННЫЙ Февр.'!CB67:CC67,'[3]ПОНТОННЫЙ Март'!CB67:CC67,'[4]ПОНТОННЫЙ  Апр.'!CB67:CC67,'[5]ПОНТОННЫЙ Май'!CB67:CC67,'[6]ПОНТОННЫЙ Июнь'!CB67:CC67,'[7]ПОНТОННЫЙ  Июль'!CB67:CC67,'[8]ПОНТОННЫЙ  Авг.'!CB67:CC67,'[9]ПОНТОННЫЙ  Сент.'!CB67:CC67,'[10]ПОНТОННЫЙ  Окт.'!CB67:CC67,'[11]ПОНТОННЫЙ  Нояб.'!CB67:CC67,'[12]ПОНТОННЫЙ  Дек.'!CB67:CC67)</f>
        <v>4.2430000000000003</v>
      </c>
      <c r="CD68" s="55"/>
      <c r="CE68" s="54">
        <f>SUM('[1]ПОНТОННЫЙ Янв.'!CD67:CE67,'[2]ПОНТОННЫЙ Февр.'!CD67:CE67,'[3]ПОНТОННЫЙ Март'!CD67:CE67,'[4]ПОНТОННЫЙ  Апр.'!CD67:CE67,'[5]ПОНТОННЫЙ Май'!CD67:CE67,'[6]ПОНТОННЫЙ Июнь'!CD67:CE67,'[7]ПОНТОННЫЙ  Июль'!CD67:CE67,'[8]ПОНТОННЫЙ  Авг.'!CD67:CE67,'[9]ПОНТОННЫЙ  Сент.'!CD67:CE67,'[10]ПОНТОННЫЙ  Окт.'!CD67:CE67,'[11]ПОНТОННЫЙ  Нояб.'!CD67:CE67,'[12]ПОНТОННЫЙ  Дек.'!CD67:CE67)</f>
        <v>4.7569999999999997</v>
      </c>
      <c r="CF68" s="55">
        <v>6</v>
      </c>
      <c r="CG68" s="54">
        <f>SUM('[1]ПОНТОННЫЙ Янв.'!CF67:CG67,'[2]ПОНТОННЫЙ Февр.'!CF67:CG67,'[3]ПОНТОННЫЙ Март'!CF67:CG67,'[4]ПОНТОННЫЙ  Апр.'!CF67:CG67,'[5]ПОНТОННЫЙ Май'!CF67:CG67,'[6]ПОНТОННЫЙ Июнь'!CF67:CG67,'[7]ПОНТОННЫЙ  Июль'!CF67:CG67,'[8]ПОНТОННЫЙ  Авг.'!CF67:CG67,'[9]ПОНТОННЫЙ  Сент.'!CF67:CG67,'[10]ПОНТОННЫЙ  Окт.'!CF67:CG67,'[11]ПОНТОННЫЙ  Нояб.'!CF67:CG67,'[12]ПОНТОННЫЙ  Дек.'!CF67:CG67)</f>
        <v>10.763</v>
      </c>
      <c r="CH68" s="55"/>
      <c r="CI68" s="54">
        <f>SUM('[1]ПОНТОННЫЙ Янв.'!CH67:CI67,'[2]ПОНТОННЫЙ Февр.'!CH67:CI67,'[3]ПОНТОННЫЙ Март'!CH67:CI67,'[4]ПОНТОННЫЙ  Апр.'!CH67:CI67,'[5]ПОНТОННЫЙ Май'!CH67:CI67,'[6]ПОНТОННЫЙ Июнь'!CH67:CI67,'[7]ПОНТОННЫЙ  Июль'!CH67:CI67,'[8]ПОНТОННЫЙ  Авг.'!CH67:CI67,'[9]ПОНТОННЫЙ  Сент.'!CH67:CI67,'[10]ПОНТОННЫЙ  Окт.'!CH67:CI67,'[11]ПОНТОННЫЙ  Нояб.'!CH67:CI67,'[12]ПОНТОННЫЙ  Дек.'!CH67:CI67)</f>
        <v>20.483000000000001</v>
      </c>
      <c r="CJ68" s="55">
        <v>48</v>
      </c>
      <c r="CK68" s="54">
        <f>SUM('[1]ПОНТОННЫЙ Янв.'!CJ67:CK67,'[2]ПОНТОННЫЙ Февр.'!CJ67:CK67,'[3]ПОНТОННЫЙ Март'!CJ67:CK67,'[4]ПОНТОННЫЙ  Апр.'!CJ67:CK67,'[5]ПОНТОННЫЙ Май'!CJ67:CK67,'[6]ПОНТОННЫЙ Июнь'!CJ67:CK67,'[7]ПОНТОННЫЙ  Июль'!CJ67:CK67,'[8]ПОНТОННЫЙ  Авг.'!CJ67:CK67,'[9]ПОНТОННЫЙ  Сент.'!CJ67:CK67,'[10]ПОНТОННЫЙ  Окт.'!CJ67:CK67,'[11]ПОНТОННЫЙ  Нояб.'!CJ67:CK67,'[12]ПОНТОННЫЙ  Дек.'!CJ67:CK67)</f>
        <v>41.834999999999994</v>
      </c>
      <c r="CL68" s="47"/>
      <c r="CM68" s="54">
        <f>SUM('[1]ПОНТОННЫЙ Янв.'!CL67:CM67,'[2]ПОНТОННЫЙ Февр.'!CL67:CM67,'[3]ПОНТОННЫЙ Март'!CL67:CM67,'[4]ПОНТОННЫЙ  Апр.'!CL67:CM67,'[5]ПОНТОННЫЙ Май'!CL67:CM67,'[6]ПОНТОННЫЙ Июнь'!CL67:CM67,'[7]ПОНТОННЫЙ  Июль'!CL67:CM67,'[8]ПОНТОННЫЙ  Авг.'!CL67:CM67,'[9]ПОНТОННЫЙ  Сент.'!CL67:CM67,'[10]ПОНТОННЫЙ  Окт.'!CL67:CM67,'[11]ПОНТОННЫЙ  Нояб.'!CL67:CM67,'[12]ПОНТОННЫЙ  Дек.'!CL67:CM67)</f>
        <v>0.61399999999999999</v>
      </c>
      <c r="CN68" s="47"/>
      <c r="CO68" s="54">
        <f>SUM('[1]ПОНТОННЫЙ Янв.'!CN67:CO67,'[2]ПОНТОННЫЙ Февр.'!CN67:CO67,'[3]ПОНТОННЫЙ Март'!CN67:CO67,'[4]ПОНТОННЫЙ  Апр.'!CN67:CO67,'[5]ПОНТОННЫЙ Май'!CN67:CO67,'[6]ПОНТОННЫЙ Июнь'!CN67:CO67,'[7]ПОНТОННЫЙ  Июль'!CN67:CO67,'[8]ПОНТОННЫЙ  Авг.'!CN67:CO67,'[9]ПОНТОННЫЙ  Сент.'!CN67:CO67,'[10]ПОНТОННЫЙ  Окт.'!CN67:CO67,'[11]ПОНТОННЫЙ  Нояб.'!CN67:CO67,'[12]ПОНТОННЫЙ  Дек.'!CN67:CO67)</f>
        <v>1.26</v>
      </c>
      <c r="CQ68" s="93"/>
    </row>
    <row r="69" spans="1:96" ht="32.1" customHeight="1" thickBot="1" x14ac:dyDescent="0.3">
      <c r="A69" s="6" t="s">
        <v>44</v>
      </c>
      <c r="B69" s="3" t="s">
        <v>45</v>
      </c>
      <c r="C69" s="29" t="s">
        <v>5</v>
      </c>
      <c r="D69" s="62">
        <f>D71+D73+D75+D76+D77</f>
        <v>15</v>
      </c>
      <c r="E69" s="58">
        <f>SUM('[1]ПОНТОННЫЙ Янв.'!D68:E68,'[2]ПОНТОННЫЙ Февр.'!D68:E68,'[3]ПОНТОННЫЙ Март'!D68:E68,'[4]ПОНТОННЫЙ  Апр.'!D68:E68,'[5]ПОНТОННЫЙ Май'!D68:E68,'[6]ПОНТОННЫЙ Июнь'!D68:E68,'[7]ПОНТОННЫЙ  Июль'!D68:E68,'[8]ПОНТОННЫЙ  Авг.'!D68:E68,'[9]ПОНТОННЫЙ  Сент.'!D68:E68,'[10]ПОНТОННЫЙ  Окт.'!D68:E68,'[11]ПОНТОННЫЙ  Нояб.'!D68:E68,'[12]ПОНТОННЫЙ  Дек.'!D68:E68)</f>
        <v>1.2170000000000001</v>
      </c>
      <c r="F69" s="62">
        <f>F71+F73+F75+F76+F77</f>
        <v>64</v>
      </c>
      <c r="G69" s="58">
        <f>SUM('[1]ПОНТОННЫЙ Янв.'!F68:G68,'[2]ПОНТОННЫЙ Февр.'!F68:G68,'[3]ПОНТОННЫЙ Март'!F68:G68,'[4]ПОНТОННЫЙ  Апр.'!F68:G68,'[5]ПОНТОННЫЙ Май'!F68:G68,'[6]ПОНТОННЫЙ Июнь'!F68:G68,'[7]ПОНТОННЫЙ  Июль'!F68:G68,'[8]ПОНТОННЫЙ  Авг.'!F68:G68,'[9]ПОНТОННЫЙ  Сент.'!F68:G68,'[10]ПОНТОННЫЙ  Окт.'!F68:G68,'[11]ПОНТОННЫЙ  Нояб.'!F68:G68,'[12]ПОНТОННЫЙ  Дек.'!F68:G68)</f>
        <v>16.558999999999997</v>
      </c>
      <c r="H69" s="62">
        <f>H71+H73+H75+H76+H77</f>
        <v>15</v>
      </c>
      <c r="I69" s="58">
        <f>SUM('[1]ПОНТОННЫЙ Янв.'!H68:I68,'[2]ПОНТОННЫЙ Февр.'!H68:I68,'[3]ПОНТОННЫЙ Март'!H68:I68,'[4]ПОНТОННЫЙ  Апр.'!H68:I68,'[5]ПОНТОННЫЙ Май'!H68:I68,'[6]ПОНТОННЫЙ Июнь'!H68:I68,'[7]ПОНТОННЫЙ  Июль'!H68:I68,'[8]ПОНТОННЫЙ  Авг.'!H68:I68,'[9]ПОНТОННЫЙ  Сент.'!H68:I68,'[10]ПОНТОННЫЙ  Окт.'!H68:I68,'[11]ПОНТОННЫЙ  Нояб.'!H68:I68,'[12]ПОНТОННЫЙ  Дек.'!H68:I68)</f>
        <v>4.0049999999999999</v>
      </c>
      <c r="J69" s="62">
        <f>J71+J73+J75+J76+J77</f>
        <v>15</v>
      </c>
      <c r="K69" s="58">
        <f>SUM('[1]ПОНТОННЫЙ Янв.'!J68:K68,'[2]ПОНТОННЫЙ Февр.'!J68:K68,'[3]ПОНТОННЫЙ Март'!J68:K68,'[4]ПОНТОННЫЙ  Апр.'!J68:K68,'[5]ПОНТОННЫЙ Май'!J68:K68,'[6]ПОНТОННЫЙ Июнь'!J68:K68,'[7]ПОНТОННЫЙ  Июль'!J68:K68,'[8]ПОНТОННЫЙ  Авг.'!J68:K68,'[9]ПОНТОННЫЙ  Сент.'!J68:K68,'[10]ПОНТОННЫЙ  Окт.'!J68:K68,'[11]ПОНТОННЫЙ  Нояб.'!J68:K68,'[12]ПОНТОННЫЙ  Дек.'!J68:K68)</f>
        <v>0</v>
      </c>
      <c r="L69" s="62">
        <f>L71+L73+L75+L76+L77</f>
        <v>22</v>
      </c>
      <c r="M69" s="58">
        <f>SUM('[1]ПОНТОННЫЙ Янв.'!L68:M68,'[2]ПОНТОННЫЙ Февр.'!L68:M68,'[3]ПОНТОННЫЙ Март'!L68:M68,'[4]ПОНТОННЫЙ  Апр.'!L68:M68,'[5]ПОНТОННЫЙ Май'!L68:M68,'[6]ПОНТОННЫЙ Июнь'!L68:M68,'[7]ПОНТОННЫЙ  Июль'!L68:M68,'[8]ПОНТОННЫЙ  Авг.'!L68:M68,'[9]ПОНТОННЫЙ  Сент.'!L68:M68,'[10]ПОНТОННЫЙ  Окт.'!L68:M68,'[11]ПОНТОННЫЙ  Нояб.'!L68:M68,'[12]ПОНТОННЫЙ  Дек.'!L68:M68)</f>
        <v>5.8920000000000003</v>
      </c>
      <c r="N69" s="62">
        <f>N71+N73+N75+N76+N77</f>
        <v>32.5</v>
      </c>
      <c r="O69" s="58">
        <f>SUM('[1]ПОНТОННЫЙ Янв.'!N68:O68,'[2]ПОНТОННЫЙ Февр.'!N68:O68,'[3]ПОНТОННЫЙ Март'!N68:O68,'[4]ПОНТОННЫЙ  Апр.'!N68:O68,'[5]ПОНТОННЫЙ Май'!N68:O68,'[6]ПОНТОННЫЙ Июнь'!N68:O68,'[7]ПОНТОННЫЙ  Июль'!N68:O68,'[8]ПОНТОННЫЙ  Авг.'!N68:O68,'[9]ПОНТОННЫЙ  Сент.'!N68:O68,'[10]ПОНТОННЫЙ  Окт.'!N68:O68,'[11]ПОНТОННЫЙ  Нояб.'!N68:O68,'[12]ПОНТОННЫЙ  Дек.'!N68:O68)</f>
        <v>17.071000000000002</v>
      </c>
      <c r="P69" s="62">
        <f>P71+P73+P75+P76+P77</f>
        <v>15</v>
      </c>
      <c r="Q69" s="58">
        <f>SUM('[1]ПОНТОННЫЙ Янв.'!P68:Q68,'[2]ПОНТОННЫЙ Февр.'!P68:Q68,'[3]ПОНТОННЫЙ Март'!P68:Q68,'[4]ПОНТОННЫЙ  Апр.'!P68:Q68,'[5]ПОНТОННЫЙ Май'!P68:Q68,'[6]ПОНТОННЫЙ Июнь'!P68:Q68,'[7]ПОНТОННЫЙ  Июль'!P68:Q68,'[8]ПОНТОННЫЙ  Авг.'!P68:Q68,'[9]ПОНТОННЫЙ  Сент.'!P68:Q68,'[10]ПОНТОННЫЙ  Окт.'!P68:Q68,'[11]ПОНТОННЫЙ  Нояб.'!P68:Q68,'[12]ПОНТОННЫЙ  Дек.'!P68:Q68)</f>
        <v>0</v>
      </c>
      <c r="R69" s="62">
        <f>R71+R73+R75+R76+R77</f>
        <v>224</v>
      </c>
      <c r="S69" s="58">
        <f>SUM('[1]ПОНТОННЫЙ Янв.'!R68:S68,'[2]ПОНТОННЫЙ Февр.'!R68:S68,'[3]ПОНТОННЫЙ Март'!R68:S68,'[4]ПОНТОННЫЙ  Апр.'!R68:S68,'[5]ПОНТОННЫЙ Май'!R68:S68,'[6]ПОНТОННЫЙ Июнь'!R68:S68,'[7]ПОНТОННЫЙ  Июль'!R68:S68,'[8]ПОНТОННЫЙ  Авг.'!R68:S68,'[9]ПОНТОННЫЙ  Сент.'!R68:S68,'[10]ПОНТОННЫЙ  Окт.'!R68:S68,'[11]ПОНТОННЫЙ  Нояб.'!R68:S68,'[12]ПОНТОННЫЙ  Дек.'!R68:S68)</f>
        <v>16.457000000000001</v>
      </c>
      <c r="T69" s="62">
        <f>T71+T73+T75+T76+T77</f>
        <v>15</v>
      </c>
      <c r="U69" s="58">
        <f>SUM('[1]ПОНТОННЫЙ Янв.'!T68:U68,'[2]ПОНТОННЫЙ Февр.'!T68:U68,'[3]ПОНТОННЫЙ Март'!T68:U68,'[4]ПОНТОННЫЙ  Апр.'!T68:U68,'[5]ПОНТОННЫЙ Май'!T68:U68,'[6]ПОНТОННЫЙ Июнь'!T68:U68,'[7]ПОНТОННЫЙ  Июль'!T68:U68,'[8]ПОНТОННЫЙ  Авг.'!T68:U68,'[9]ПОНТОННЫЙ  Сент.'!T68:U68,'[10]ПОНТОННЫЙ  Окт.'!T68:U68,'[11]ПОНТОННЫЙ  Нояб.'!T68:U68,'[12]ПОНТОННЫЙ  Дек.'!T68:U68)</f>
        <v>1.113</v>
      </c>
      <c r="V69" s="62">
        <f>V71+V73+V75+V76+V77</f>
        <v>15</v>
      </c>
      <c r="W69" s="58">
        <f>SUM('[1]ПОНТОННЫЙ Янв.'!V68:W68,'[2]ПОНТОННЫЙ Февр.'!V68:W68,'[3]ПОНТОННЫЙ Март'!V68:W68,'[4]ПОНТОННЫЙ  Апр.'!V68:W68,'[5]ПОНТОННЫЙ Май'!V68:W68,'[6]ПОНТОННЫЙ Июнь'!V68:W68,'[7]ПОНТОННЫЙ  Июль'!V68:W68,'[8]ПОНТОННЫЙ  Авг.'!V68:W68,'[9]ПОНТОННЫЙ  Сент.'!V68:W68,'[10]ПОНТОННЫЙ  Окт.'!V68:W68,'[11]ПОНТОННЫЙ  Нояб.'!V68:W68,'[12]ПОНТОННЫЙ  Дек.'!V68:W68)</f>
        <v>0</v>
      </c>
      <c r="X69" s="62">
        <f>X71+X73+X75+X76+X77</f>
        <v>15</v>
      </c>
      <c r="Y69" s="58">
        <f>SUM('[1]ПОНТОННЫЙ Янв.'!X68:Y68,'[2]ПОНТОННЫЙ Февр.'!X68:Y68,'[3]ПОНТОННЫЙ Март'!X68:Y68,'[4]ПОНТОННЫЙ  Апр.'!X68:Y68,'[5]ПОНТОННЫЙ Май'!X68:Y68,'[6]ПОНТОННЫЙ Июнь'!X68:Y68,'[7]ПОНТОННЫЙ  Июль'!X68:Y68,'[8]ПОНТОННЫЙ  Авг.'!X68:Y68,'[9]ПОНТОННЫЙ  Сент.'!X68:Y68,'[10]ПОНТОННЫЙ  Окт.'!X68:Y68,'[11]ПОНТОННЫЙ  Нояб.'!X68:Y68,'[12]ПОНТОННЫЙ  Дек.'!X68:Y68)</f>
        <v>1.8679999999999999</v>
      </c>
      <c r="Z69" s="62">
        <f>Z71+Z73+Z75+Z76+Z77</f>
        <v>57</v>
      </c>
      <c r="AA69" s="58">
        <f>SUM('[1]ПОНТОННЫЙ Янв.'!Z68:AA68,'[2]ПОНТОННЫЙ Февр.'!Z68:AA68,'[3]ПОНТОННЫЙ Март'!Z68:AA68,'[4]ПОНТОННЫЙ  Апр.'!Z68:AA68,'[5]ПОНТОННЫЙ Май'!Z68:AA68,'[6]ПОНТОННЫЙ Июнь'!Z68:AA68,'[7]ПОНТОННЫЙ  Июль'!Z68:AA68,'[8]ПОНТОННЫЙ  Авг.'!Z68:AA68,'[9]ПОНТОННЫЙ  Сент.'!Z68:AA68,'[10]ПОНТОННЫЙ  Окт.'!Z68:AA68,'[11]ПОНТОННЫЙ  Нояб.'!Z68:AA68,'[12]ПОНТОННЫЙ  Дек.'!Z68:AA68)</f>
        <v>21.530999999999999</v>
      </c>
      <c r="AB69" s="62">
        <f>AB71+AB73+AB75+AB76+AB77</f>
        <v>35</v>
      </c>
      <c r="AC69" s="58">
        <f>SUM('[1]ПОНТОННЫЙ Янв.'!AB68:AC68,'[2]ПОНТОННЫЙ Февр.'!AB68:AC68,'[3]ПОНТОННЫЙ Март'!AB68:AC68,'[4]ПОНТОННЫЙ  Апр.'!AB68:AC68,'[5]ПОНТОННЫЙ Май'!AB68:AC68,'[6]ПОНТОННЫЙ Июнь'!AB68:AC68,'[7]ПОНТОННЫЙ  Июль'!AB68:AC68,'[8]ПОНТОННЫЙ  Авг.'!AB68:AC68,'[9]ПОНТОННЫЙ  Сент.'!AB68:AC68,'[10]ПОНТОННЫЙ  Окт.'!AB68:AC68,'[11]ПОНТОННЫЙ  Нояб.'!AB68:AC68,'[12]ПОНТОННЫЙ  Дек.'!AB68:AC68)</f>
        <v>8.9580000000000002</v>
      </c>
      <c r="AD69" s="62">
        <f>AD71+AD73+AD75+AD76+AD77</f>
        <v>55</v>
      </c>
      <c r="AE69" s="58">
        <f>SUM('[1]ПОНТОННЫЙ Янв.'!AD68:AE68,'[2]ПОНТОННЫЙ Февр.'!AD68:AE68,'[3]ПОНТОННЫЙ Март'!AD68:AE68,'[4]ПОНТОННЫЙ  Апр.'!AD68:AE68,'[5]ПОНТОННЫЙ Май'!AD68:AE68,'[6]ПОНТОННЫЙ Июнь'!AD68:AE68,'[7]ПОНТОННЫЙ  Июль'!AD68:AE68,'[8]ПОНТОННЫЙ  Авг.'!AD68:AE68,'[9]ПОНТОННЫЙ  Сент.'!AD68:AE68,'[10]ПОНТОННЫЙ  Окт.'!AD68:AE68,'[11]ПОНТОННЫЙ  Нояб.'!AD68:AE68,'[12]ПОНТОННЫЙ  Дек.'!AD68:AE68)</f>
        <v>13.498999999999999</v>
      </c>
      <c r="AF69" s="62">
        <f>AF71+AF73+AF75+AF76+AF77</f>
        <v>29</v>
      </c>
      <c r="AG69" s="58">
        <f>SUM('[1]ПОНТОННЫЙ Янв.'!AF68:AG68,'[2]ПОНТОННЫЙ Февр.'!AF68:AG68,'[3]ПОНТОННЫЙ Март'!AF68:AG68,'[4]ПОНТОННЫЙ  Апр.'!AF68:AG68,'[5]ПОНТОННЫЙ Май'!AF68:AG68,'[6]ПОНТОННЫЙ Июнь'!AF68:AG68,'[7]ПОНТОННЫЙ  Июль'!AF68:AG68,'[8]ПОНТОННЫЙ  Авг.'!AF68:AG68,'[9]ПОНТОННЫЙ  Сент.'!AF68:AG68,'[10]ПОНТОННЫЙ  Окт.'!AF68:AG68,'[11]ПОНТОННЫЙ  Нояб.'!AF68:AG68,'[12]ПОНТОННЫЙ  Дек.'!AF68:AG68)</f>
        <v>3.9239999999999995</v>
      </c>
      <c r="AH69" s="62">
        <f>AH71+AH73+AH75+AH76+AH77</f>
        <v>15</v>
      </c>
      <c r="AI69" s="58">
        <f>SUM('[1]ПОНТОННЫЙ Янв.'!AH68:AI68,'[2]ПОНТОННЫЙ Февр.'!AH68:AI68,'[3]ПОНТОННЫЙ Март'!AH68:AI68,'[4]ПОНТОННЫЙ  Апр.'!AH68:AI68,'[5]ПОНТОННЫЙ Май'!AH68:AI68,'[6]ПОНТОННЫЙ Июнь'!AH68:AI68,'[7]ПОНТОННЫЙ  Июль'!AH68:AI68,'[8]ПОНТОННЫЙ  Авг.'!AH68:AI68,'[9]ПОНТОННЫЙ  Сент.'!AH68:AI68,'[10]ПОНТОННЫЙ  Окт.'!AH68:AI68,'[11]ПОНТОННЫЙ  Нояб.'!AH68:AI68,'[12]ПОНТОННЫЙ  Дек.'!AH68:AI68)</f>
        <v>9.14</v>
      </c>
      <c r="AJ69" s="62">
        <f>AJ71+AJ73+AJ75+AJ76+AJ77</f>
        <v>29</v>
      </c>
      <c r="AK69" s="58">
        <f>SUM('[1]ПОНТОННЫЙ Янв.'!AJ68:AK68,'[2]ПОНТОННЫЙ Февр.'!AJ68:AK68,'[3]ПОНТОННЫЙ Март'!AJ68:AK68,'[4]ПОНТОННЫЙ  Апр.'!AJ68:AK68,'[5]ПОНТОННЫЙ Май'!AJ68:AK68,'[6]ПОНТОННЫЙ Июнь'!AJ68:AK68,'[7]ПОНТОННЫЙ  Июль'!AJ68:AK68,'[8]ПОНТОННЫЙ  Авг.'!AJ68:AK68,'[9]ПОНТОННЫЙ  Сент.'!AJ68:AK68,'[10]ПОНТОННЫЙ  Окт.'!AJ68:AK68,'[11]ПОНТОННЫЙ  Нояб.'!AJ68:AK68,'[12]ПОНТОННЫЙ  Дек.'!AJ68:AK68)</f>
        <v>5.3879999999999999</v>
      </c>
      <c r="AL69" s="62">
        <f>AL71+AL73+AL75+AL76+AL77</f>
        <v>30</v>
      </c>
      <c r="AM69" s="58">
        <f>SUM('[1]ПОНТОННЫЙ Янв.'!AL68:AM68,'[2]ПОНТОННЫЙ Февр.'!AL68:AM68,'[3]ПОНТОННЫЙ Март'!AL68:AM68,'[4]ПОНТОННЫЙ  Апр.'!AL68:AM68,'[5]ПОНТОННЫЙ Май'!AL68:AM68,'[6]ПОНТОННЫЙ Июнь'!AL68:AM68,'[7]ПОНТОННЫЙ  Июль'!AL68:AM68,'[8]ПОНТОННЫЙ  Авг.'!AL68:AM68,'[9]ПОНТОННЫЙ  Сент.'!AL68:AM68,'[10]ПОНТОННЫЙ  Окт.'!AL68:AM68,'[11]ПОНТОННЫЙ  Нояб.'!AL68:AM68,'[12]ПОНТОННЫЙ  Дек.'!AL68:AM68)</f>
        <v>1.8220000000000001</v>
      </c>
      <c r="AN69" s="62">
        <f>AN71+AN73+AN75+AN76+AN77</f>
        <v>25.5</v>
      </c>
      <c r="AO69" s="58">
        <f>SUM('[1]ПОНТОННЫЙ Янв.'!AN68:AO68,'[2]ПОНТОННЫЙ Февр.'!AN68:AO68,'[3]ПОНТОННЫЙ Март'!AN68:AO68,'[4]ПОНТОННЫЙ  Апр.'!AN68:AO68,'[5]ПОНТОННЫЙ Май'!AN68:AO68,'[6]ПОНТОННЫЙ Июнь'!AN68:AO68,'[7]ПОНТОННЫЙ  Июль'!AN68:AO68,'[8]ПОНТОННЫЙ  Авг.'!AN68:AO68,'[9]ПОНТОННЫЙ  Сент.'!AN68:AO68,'[10]ПОНТОННЫЙ  Окт.'!AN68:AO68,'[11]ПОНТОННЫЙ  Нояб.'!AN68:AO68,'[12]ПОНТОННЫЙ  Дек.'!AN68:AO68)</f>
        <v>72.557000000000002</v>
      </c>
      <c r="AP69" s="62">
        <f>AP71+AP73+AP75+AP76+AP77</f>
        <v>26.5</v>
      </c>
      <c r="AQ69" s="58">
        <f>SUM('[1]ПОНТОННЫЙ Янв.'!AP68:AQ68,'[2]ПОНТОННЫЙ Февр.'!AP68:AQ68,'[3]ПОНТОННЫЙ Март'!AP68:AQ68,'[4]ПОНТОННЫЙ  Апр.'!AP68:AQ68,'[5]ПОНТОННЫЙ Май'!AP68:AQ68,'[6]ПОНТОННЫЙ Июнь'!AP68:AQ68,'[7]ПОНТОННЫЙ  Июль'!AP68:AQ68,'[8]ПОНТОННЫЙ  Авг.'!AP68:AQ68,'[9]ПОНТОННЫЙ  Сент.'!AP68:AQ68,'[10]ПОНТОННЫЙ  Окт.'!AP68:AQ68,'[11]ПОНТОННЫЙ  Нояб.'!AP68:AQ68,'[12]ПОНТОННЫЙ  Дек.'!AP68:AQ68)</f>
        <v>6.7620000000000005</v>
      </c>
      <c r="AR69" s="62">
        <f>AR71+AR73+AR75+AR76+AR77</f>
        <v>52.5</v>
      </c>
      <c r="AS69" s="58">
        <f>SUM('[1]ПОНТОННЫЙ Янв.'!AR68:AS68,'[2]ПОНТОННЫЙ Февр.'!AR68:AS68,'[3]ПОНТОННЫЙ Март'!AR68:AS68,'[4]ПОНТОННЫЙ  Апр.'!AR68:AS68,'[5]ПОНТОННЫЙ Май'!AR68:AS68,'[6]ПОНТОННЫЙ Июнь'!AR68:AS68,'[7]ПОНТОННЫЙ  Июль'!AR68:AS68,'[8]ПОНТОННЫЙ  Авг.'!AR68:AS68,'[9]ПОНТОННЫЙ  Сент.'!AR68:AS68,'[10]ПОНТОННЫЙ  Окт.'!AR68:AS68,'[11]ПОНТОННЫЙ  Нояб.'!AR68:AS68,'[12]ПОНТОННЫЙ  Дек.'!AR68:AS68)</f>
        <v>13.928000000000001</v>
      </c>
      <c r="AT69" s="62">
        <f>AT71+AT73+AT75+AT76+AT77</f>
        <v>46.5</v>
      </c>
      <c r="AU69" s="58">
        <f>SUM('[1]ПОНТОННЫЙ Янв.'!AT68:AU68,'[2]ПОНТОННЫЙ Февр.'!AT68:AU68,'[3]ПОНТОННЫЙ Март'!AT68:AU68,'[4]ПОНТОННЫЙ  Апр.'!AT68:AU68,'[5]ПОНТОННЫЙ Май'!AT68:AU68,'[6]ПОНТОННЫЙ Июнь'!AT68:AU68,'[7]ПОНТОННЫЙ  Июль'!AT68:AU68,'[8]ПОНТОННЫЙ  Авг.'!AT68:AU68,'[9]ПОНТОННЫЙ  Сент.'!AT68:AU68,'[10]ПОНТОННЫЙ  Окт.'!AT68:AU68,'[11]ПОНТОННЫЙ  Нояб.'!AT68:AU68,'[12]ПОНТОННЫЙ  Дек.'!AT68:AU68)</f>
        <v>23.311999999999998</v>
      </c>
      <c r="AV69" s="62">
        <f>AV71+AV73+AV75+AV76+AV77</f>
        <v>25.5</v>
      </c>
      <c r="AW69" s="58">
        <f>SUM('[1]ПОНТОННЫЙ Янв.'!AV68:AW68,'[2]ПОНТОННЫЙ Февр.'!AV68:AW68,'[3]ПОНТОННЫЙ Март'!AV68:AW68,'[4]ПОНТОННЫЙ  Апр.'!AV68:AW68,'[5]ПОНТОННЫЙ Май'!AV68:AW68,'[6]ПОНТОННЫЙ Июнь'!AV68:AW68,'[7]ПОНТОННЫЙ  Июль'!AV68:AW68,'[8]ПОНТОННЫЙ  Авг.'!AV68:AW68,'[9]ПОНТОННЫЙ  Сент.'!AV68:AW68,'[10]ПОНТОННЫЙ  Окт.'!AV68:AW68,'[11]ПОНТОННЫЙ  Нояб.'!AV68:AW68,'[12]ПОНТОННЫЙ  Дек.'!AV68:AW68)</f>
        <v>13.691000000000001</v>
      </c>
      <c r="AX69" s="62">
        <f>AX71+AX73+AX75+AX76+AX77</f>
        <v>22</v>
      </c>
      <c r="AY69" s="58">
        <f>SUM('[1]ПОНТОННЫЙ Янв.'!AX68:AY68,'[2]ПОНТОННЫЙ Февр.'!AX68:AY68,'[3]ПОНТОННЫЙ Март'!AX68:AY68,'[4]ПОНТОННЫЙ  Апр.'!AX68:AY68,'[5]ПОНТОННЫЙ Май'!AX68:AY68,'[6]ПОНТОННЫЙ Июнь'!AX68:AY68,'[7]ПОНТОННЫЙ  Июль'!AX68:AY68,'[8]ПОНТОННЫЙ  Авг.'!AX68:AY68,'[9]ПОНТОННЫЙ  Сент.'!AX68:AY68,'[10]ПОНТОННЫЙ  Окт.'!AX68:AY68,'[11]ПОНТОННЫЙ  Нояб.'!AX68:AY68,'[12]ПОНТОННЫЙ  Дек.'!AX68:AY68)</f>
        <v>45.433</v>
      </c>
      <c r="AZ69" s="62">
        <f>AZ71+AZ73+AZ75+AZ76+AZ77</f>
        <v>32.5</v>
      </c>
      <c r="BA69" s="58">
        <f>SUM('[1]ПОНТОННЫЙ Янв.'!AZ68:BA68,'[2]ПОНТОННЫЙ Февр.'!AZ68:BA68,'[3]ПОНТОННЫЙ Март'!AZ68:BA68,'[4]ПОНТОННЫЙ  Апр.'!AZ68:BA68,'[5]ПОНТОННЫЙ Май'!AZ68:BA68,'[6]ПОНТОННЫЙ Июнь'!AZ68:BA68,'[7]ПОНТОННЫЙ  Июль'!AZ68:BA68,'[8]ПОНТОННЫЙ  Авг.'!AZ68:BA68,'[9]ПОНТОННЫЙ  Сент.'!AZ68:BA68,'[10]ПОНТОННЫЙ  Окт.'!AZ68:BA68,'[11]ПОНТОННЫЙ  Нояб.'!AZ68:BA68,'[12]ПОНТОННЫЙ  Дек.'!AZ68:BA68)</f>
        <v>6.7540000000000004</v>
      </c>
      <c r="BB69" s="62">
        <f>BB71+BB73+BB75+BB76+BB77</f>
        <v>15</v>
      </c>
      <c r="BC69" s="58">
        <f>SUM('[1]ПОНТОННЫЙ Янв.'!BB68:BC68,'[2]ПОНТОННЫЙ Февр.'!BB68:BC68,'[3]ПОНТОННЫЙ Март'!BB68:BC68,'[4]ПОНТОННЫЙ  Апр.'!BB68:BC68,'[5]ПОНТОННЫЙ Май'!BB68:BC68,'[6]ПОНТОННЫЙ Июнь'!BB68:BC68,'[7]ПОНТОННЫЙ  Июль'!BB68:BC68,'[8]ПОНТОННЫЙ  Авг.'!BB68:BC68,'[9]ПОНТОННЫЙ  Сент.'!BB68:BC68,'[10]ПОНТОННЫЙ  Окт.'!BB68:BC68,'[11]ПОНТОННЫЙ  Нояб.'!BB68:BC68,'[12]ПОНТОННЫЙ  Дек.'!BB68:BC68)</f>
        <v>7.0999999999999994E-2</v>
      </c>
      <c r="BD69" s="62">
        <f>BD71+BD73+BD75+BD76+BD77</f>
        <v>15</v>
      </c>
      <c r="BE69" s="58">
        <f>SUM('[1]ПОНТОННЫЙ Янв.'!BD68:BE68,'[2]ПОНТОННЫЙ Февр.'!BD68:BE68,'[3]ПОНТОННЫЙ Март'!BD68:BE68,'[4]ПОНТОННЫЙ  Апр.'!BD68:BE68,'[5]ПОНТОННЫЙ Май'!BD68:BE68,'[6]ПОНТОННЫЙ Июнь'!BD68:BE68,'[7]ПОНТОННЫЙ  Июль'!BD68:BE68,'[8]ПОНТОННЫЙ  Авг.'!BD68:BE68,'[9]ПОНТОННЫЙ  Сент.'!BD68:BE68,'[10]ПОНТОННЫЙ  Окт.'!BD68:BE68,'[11]ПОНТОННЫЙ  Нояб.'!BD68:BE68,'[12]ПОНТОННЫЙ  Дек.'!BD68:BE68)</f>
        <v>0</v>
      </c>
      <c r="BF69" s="62">
        <f>BF71+BF73+BF75+BF76+BF77</f>
        <v>18.5</v>
      </c>
      <c r="BG69" s="58">
        <f>SUM('[1]ПОНТОННЫЙ Янв.'!BF68:BG68,'[2]ПОНТОННЫЙ Февр.'!BF68:BG68,'[3]ПОНТОННЫЙ Март'!BF68:BG68,'[4]ПОНТОННЫЙ  Апр.'!BF68:BG68,'[5]ПОНТОННЫЙ Май'!BF68:BG68,'[6]ПОНТОННЫЙ Июнь'!BF68:BG68,'[7]ПОНТОННЫЙ  Июль'!BF68:BG68,'[8]ПОНТОННЫЙ  Авг.'!BF68:BG68,'[9]ПОНТОННЫЙ  Сент.'!BF68:BG68,'[10]ПОНТОННЫЙ  Окт.'!BF68:BG68,'[11]ПОНТОННЫЙ  Нояб.'!BF68:BG68,'[12]ПОНТОННЫЙ  Дек.'!BF68:BG68)</f>
        <v>6.2610000000000001</v>
      </c>
      <c r="BH69" s="62">
        <f>BH71+BH73+BH75+BH76+BH77</f>
        <v>41</v>
      </c>
      <c r="BI69" s="58">
        <f>SUM('[1]ПОНТОННЫЙ Янв.'!BH68:BI68,'[2]ПОНТОННЫЙ Февр.'!BH68:BI68,'[3]ПОНТОННЫЙ Март'!BH68:BI68,'[4]ПОНТОННЫЙ  Апр.'!BH68:BI68,'[5]ПОНТОННЫЙ Май'!BH68:BI68,'[6]ПОНТОННЫЙ Июнь'!BH68:BI68,'[7]ПОНТОННЫЙ  Июль'!BH68:BI68,'[8]ПОНТОННЫЙ  Авг.'!BH68:BI68,'[9]ПОНТОННЫЙ  Сент.'!BH68:BI68,'[10]ПОНТОННЫЙ  Окт.'!BH68:BI68,'[11]ПОНТОННЫЙ  Нояб.'!BH68:BI68,'[12]ПОНТОННЫЙ  Дек.'!BH68:BI68)</f>
        <v>9.772000000000002</v>
      </c>
      <c r="BJ69" s="62">
        <f>BJ71+BJ73+BJ75+BJ76+BJ77</f>
        <v>15</v>
      </c>
      <c r="BK69" s="58">
        <f>SUM('[1]ПОНТОННЫЙ Янв.'!BJ68:BK68,'[2]ПОНТОННЫЙ Февр.'!BJ68:BK68,'[3]ПОНТОННЫЙ Март'!BJ68:BK68,'[4]ПОНТОННЫЙ  Апр.'!BJ68:BK68,'[5]ПОНТОННЫЙ Май'!BJ68:BK68,'[6]ПОНТОННЫЙ Июнь'!BJ68:BK68,'[7]ПОНТОННЫЙ  Июль'!BJ68:BK68,'[8]ПОНТОННЫЙ  Авг.'!BJ68:BK68,'[9]ПОНТОННЫЙ  Сент.'!BJ68:BK68,'[10]ПОНТОННЫЙ  Окт.'!BJ68:BK68,'[11]ПОНТОННЫЙ  Нояб.'!BJ68:BK68,'[12]ПОНТОННЫЙ  Дек.'!BJ68:BK68)</f>
        <v>29.923999999999999</v>
      </c>
      <c r="BL69" s="62">
        <f>BL71+BL73+BL75+BL76+BL77</f>
        <v>15</v>
      </c>
      <c r="BM69" s="58">
        <f>SUM('[1]ПОНТОННЫЙ Янв.'!BL68:BM68,'[2]ПОНТОННЫЙ Февр.'!BL68:BM68,'[3]ПОНТОННЫЙ Март'!BL68:BM68,'[4]ПОНТОННЫЙ  Апр.'!BL68:BM68,'[5]ПОНТОННЫЙ Май'!BL68:BM68,'[6]ПОНТОННЫЙ Июнь'!BL68:BM68,'[7]ПОНТОННЫЙ  Июль'!BL68:BM68,'[8]ПОНТОННЫЙ  Авг.'!BL68:BM68,'[9]ПОНТОННЫЙ  Сент.'!BL68:BM68,'[10]ПОНТОННЫЙ  Окт.'!BL68:BM68,'[11]ПОНТОННЫЙ  Нояб.'!BL68:BM68,'[12]ПОНТОННЫЙ  Дек.'!BL68:BM68)</f>
        <v>8.9090000000000007</v>
      </c>
      <c r="BN69" s="62">
        <f>BN71+BN73+BN75+BN76+BN77</f>
        <v>15</v>
      </c>
      <c r="BO69" s="58">
        <f>SUM('[1]ПОНТОННЫЙ Янв.'!BN68:BO68,'[2]ПОНТОННЫЙ Февр.'!BN68:BO68,'[3]ПОНТОННЫЙ Март'!BN68:BO68,'[4]ПОНТОННЫЙ  Апр.'!BN68:BO68,'[5]ПОНТОННЫЙ Май'!BN68:BO68,'[6]ПОНТОННЫЙ Июнь'!BN68:BO68,'[7]ПОНТОННЫЙ  Июль'!BN68:BO68,'[8]ПОНТОННЫЙ  Авг.'!BN68:BO68,'[9]ПОНТОННЫЙ  Сент.'!BN68:BO68,'[10]ПОНТОННЫЙ  Окт.'!BN68:BO68,'[11]ПОНТОННЫЙ  Нояб.'!BN68:BO68,'[12]ПОНТОННЫЙ  Дек.'!BN68:BO68)</f>
        <v>1.1280000000000001</v>
      </c>
      <c r="BP69" s="62">
        <f>BP71+BP73+BP75+BP76+BP77</f>
        <v>46.5</v>
      </c>
      <c r="BQ69" s="58">
        <f>SUM('[1]ПОНТОННЫЙ Янв.'!BP68:BQ68,'[2]ПОНТОННЫЙ Февр.'!BP68:BQ68,'[3]ПОНТОННЫЙ Март'!BP68:BQ68,'[4]ПОНТОННЫЙ  Апр.'!BP68:BQ68,'[5]ПОНТОННЫЙ Май'!BP68:BQ68,'[6]ПОНТОННЫЙ Июнь'!BP68:BQ68,'[7]ПОНТОННЫЙ  Июль'!BP68:BQ68,'[8]ПОНТОННЫЙ  Авг.'!BP68:BQ68,'[9]ПОНТОННЫЙ  Сент.'!BP68:BQ68,'[10]ПОНТОННЫЙ  Окт.'!BP68:BQ68,'[11]ПОНТОННЫЙ  Нояб.'!BP68:BQ68,'[12]ПОНТОННЫЙ  Дек.'!BP68:BQ68)</f>
        <v>30.316999999999997</v>
      </c>
      <c r="BR69" s="62">
        <f>BR71+BR73+BR75+BR76+BR77</f>
        <v>25.5</v>
      </c>
      <c r="BS69" s="58">
        <f>SUM('[1]ПОНТОННЫЙ Янв.'!BR68:BS68,'[2]ПОНТОННЫЙ Февр.'!BR68:BS68,'[3]ПОНТОННЫЙ Март'!BR68:BS68,'[4]ПОНТОННЫЙ  Апр.'!BR68:BS68,'[5]ПОНТОННЫЙ Май'!BR68:BS68,'[6]ПОНТОННЫЙ Июнь'!BR68:BS68,'[7]ПОНТОННЫЙ  Июль'!BR68:BS68,'[8]ПОНТОННЫЙ  Авг.'!BR68:BS68,'[9]ПОНТОННЫЙ  Сент.'!BR68:BS68,'[10]ПОНТОННЫЙ  Окт.'!BR68:BS68,'[11]ПОНТОННЫЙ  Нояб.'!BR68:BS68,'[12]ПОНТОННЫЙ  Дек.'!BR68:BS68)</f>
        <v>30.197000000000003</v>
      </c>
      <c r="BT69" s="62">
        <f>BT71+BT73+BT75+BT76+BT77</f>
        <v>15</v>
      </c>
      <c r="BU69" s="58">
        <f>SUM('[1]ПОНТОННЫЙ Янв.'!BT68:BU68,'[2]ПОНТОННЫЙ Февр.'!BT68:BU68,'[3]ПОНТОННЫЙ Март'!BT68:BU68,'[4]ПОНТОННЫЙ  Апр.'!BT68:BU68,'[5]ПОНТОННЫЙ Май'!BT68:BU68,'[6]ПОНТОННЫЙ Июнь'!BT68:BU68,'[7]ПОНТОННЫЙ  Июль'!BT68:BU68,'[8]ПОНТОННЫЙ  Авг.'!BT68:BU68,'[9]ПОНТОННЫЙ  Сент.'!BT68:BU68,'[10]ПОНТОННЫЙ  Окт.'!BT68:BU68,'[11]ПОНТОННЫЙ  Нояб.'!BT68:BU68,'[12]ПОНТОННЫЙ  Дек.'!BT68:BU68)</f>
        <v>0</v>
      </c>
      <c r="BV69" s="62">
        <f>BV71+BV73+BV75+BV76+BV77</f>
        <v>21</v>
      </c>
      <c r="BW69" s="58">
        <f>SUM('[1]ПОНТОННЫЙ Янв.'!BV68:BW68,'[2]ПОНТОННЫЙ Февр.'!BV68:BW68,'[3]ПОНТОННЫЙ Март'!BV68:BW68,'[4]ПОНТОННЫЙ  Апр.'!BV68:BW68,'[5]ПОНТОННЫЙ Май'!BV68:BW68,'[6]ПОНТОННЫЙ Июнь'!BV68:BW68,'[7]ПОНТОННЫЙ  Июль'!BV68:BW68,'[8]ПОНТОННЫЙ  Авг.'!BV68:BW68,'[9]ПОНТОННЫЙ  Сент.'!BV68:BW68,'[10]ПОНТОННЫЙ  Окт.'!BV68:BW68,'[11]ПОНТОННЫЙ  Нояб.'!BV68:BW68,'[12]ПОНТОННЫЙ  Дек.'!BV68:BW68)</f>
        <v>17.254999999999999</v>
      </c>
      <c r="BX69" s="62">
        <f>BX71+BX73+BX75+BX76+BX77</f>
        <v>77</v>
      </c>
      <c r="BY69" s="58">
        <f>SUM('[1]ПОНТОННЫЙ Янв.'!BX68:BY68,'[2]ПОНТОННЫЙ Февр.'!BX68:BY68,'[3]ПОНТОННЫЙ Март'!BX68:BY68,'[4]ПОНТОННЫЙ  Апр.'!BX68:BY68,'[5]ПОНТОННЫЙ Май'!BX68:BY68,'[6]ПОНТОННЫЙ Июнь'!BX68:BY68,'[7]ПОНТОННЫЙ  Июль'!BX68:BY68,'[8]ПОНТОННЫЙ  Авг.'!BX68:BY68,'[9]ПОНТОННЫЙ  Сент.'!BX68:BY68,'[10]ПОНТОННЫЙ  Окт.'!BX68:BY68,'[11]ПОНТОННЫЙ  Нояб.'!BX68:BY68,'[12]ПОНТОННЫЙ  Дек.'!BX68:BY68)</f>
        <v>3.718</v>
      </c>
      <c r="BZ69" s="62">
        <f>BZ71+BZ73+BZ75+BZ76+BZ77</f>
        <v>15</v>
      </c>
      <c r="CA69" s="58">
        <f>SUM('[1]ПОНТОННЫЙ Янв.'!BZ68:CA68,'[2]ПОНТОННЫЙ Февр.'!BZ68:CA68,'[3]ПОНТОННЫЙ Март'!BZ68:CA68,'[4]ПОНТОННЫЙ  Апр.'!BZ68:CA68,'[5]ПОНТОННЫЙ Май'!BZ68:CA68,'[6]ПОНТОННЫЙ Июнь'!BZ68:CA68,'[7]ПОНТОННЫЙ  Июль'!BZ68:CA68,'[8]ПОНТОННЫЙ  Авг.'!BZ68:CA68,'[9]ПОНТОННЫЙ  Сент.'!BZ68:CA68,'[10]ПОНТОННЫЙ  Окт.'!BZ68:CA68,'[11]ПОНТОННЫЙ  Нояб.'!BZ68:CA68,'[12]ПОНТОННЫЙ  Дек.'!BZ68:CA68)</f>
        <v>24.412999999999997</v>
      </c>
      <c r="CB69" s="62">
        <f>CB71+CB73+CB75+CB76+CB77</f>
        <v>103</v>
      </c>
      <c r="CC69" s="58">
        <f>SUM('[1]ПОНТОННЫЙ Янв.'!CB68:CC68,'[2]ПОНТОННЫЙ Февр.'!CB68:CC68,'[3]ПОНТОННЫЙ Март'!CB68:CC68,'[4]ПОНТОННЫЙ  Апр.'!CB68:CC68,'[5]ПОНТОННЫЙ Май'!CB68:CC68,'[6]ПОНТОННЫЙ Июнь'!CB68:CC68,'[7]ПОНТОННЫЙ  Июль'!CB68:CC68,'[8]ПОНТОННЫЙ  Авг.'!CB68:CC68,'[9]ПОНТОННЫЙ  Сент.'!CB68:CC68,'[10]ПОНТОННЫЙ  Окт.'!CB68:CC68,'[11]ПОНТОННЫЙ  Нояб.'!CB68:CC68,'[12]ПОНТОННЫЙ  Дек.'!CB68:CC68)</f>
        <v>52.281000000000006</v>
      </c>
      <c r="CD69" s="62">
        <f>CD71+CD73+CD75+CD76+CD77</f>
        <v>15</v>
      </c>
      <c r="CE69" s="58">
        <f>SUM('[1]ПОНТОННЫЙ Янв.'!CD68:CE68,'[2]ПОНТОННЫЙ Февр.'!CD68:CE68,'[3]ПОНТОННЫЙ Март'!CD68:CE68,'[4]ПОНТОННЫЙ  Апр.'!CD68:CE68,'[5]ПОНТОННЫЙ Май'!CD68:CE68,'[6]ПОНТОННЫЙ Июнь'!CD68:CE68,'[7]ПОНТОННЫЙ  Июль'!CD68:CE68,'[8]ПОНТОННЫЙ  Авг.'!CD68:CE68,'[9]ПОНТОННЫЙ  Сент.'!CD68:CE68,'[10]ПОНТОННЫЙ  Окт.'!CD68:CE68,'[11]ПОНТОННЫЙ  Нояб.'!CD68:CE68,'[12]ПОНТОННЫЙ  Дек.'!CD68:CE68)</f>
        <v>3.7029999999999998</v>
      </c>
      <c r="CF69" s="62">
        <f>CF71+CF73+CF75+CF76+CF77</f>
        <v>15</v>
      </c>
      <c r="CG69" s="58">
        <f>SUM('[1]ПОНТОННЫЙ Янв.'!CF68:CG68,'[2]ПОНТОННЫЙ Февр.'!CF68:CG68,'[3]ПОНТОННЫЙ Март'!CF68:CG68,'[4]ПОНТОННЫЙ  Апр.'!CF68:CG68,'[5]ПОНТОННЫЙ Май'!CF68:CG68,'[6]ПОНТОННЫЙ Июнь'!CF68:CG68,'[7]ПОНТОННЫЙ  Июль'!CF68:CG68,'[8]ПОНТОННЫЙ  Авг.'!CF68:CG68,'[9]ПОНТОННЫЙ  Сент.'!CF68:CG68,'[10]ПОНТОННЫЙ  Окт.'!CF68:CG68,'[11]ПОНТОННЫЙ  Нояб.'!CF68:CG68,'[12]ПОНТОННЫЙ  Дек.'!CF68:CG68)</f>
        <v>0</v>
      </c>
      <c r="CH69" s="62">
        <f>CH71+CH73+CH75+CH76+CH77</f>
        <v>15</v>
      </c>
      <c r="CI69" s="58">
        <f>SUM('[1]ПОНТОННЫЙ Янв.'!CH68:CI68,'[2]ПОНТОННЫЙ Февр.'!CH68:CI68,'[3]ПОНТОННЫЙ Март'!CH68:CI68,'[4]ПОНТОННЫЙ  Апр.'!CH68:CI68,'[5]ПОНТОННЫЙ Май'!CH68:CI68,'[6]ПОНТОННЫЙ Июнь'!CH68:CI68,'[7]ПОНТОННЫЙ  Июль'!CH68:CI68,'[8]ПОНТОННЫЙ  Авг.'!CH68:CI68,'[9]ПОНТОННЫЙ  Сент.'!CH68:CI68,'[10]ПОНТОННЫЙ  Окт.'!CH68:CI68,'[11]ПОНТОННЫЙ  Нояб.'!CH68:CI68,'[12]ПОНТОННЫЙ  Дек.'!CH68:CI68)</f>
        <v>10.617000000000001</v>
      </c>
      <c r="CJ69" s="62">
        <f>CJ71+CJ73+CJ75+CJ76+CJ77</f>
        <v>15</v>
      </c>
      <c r="CK69" s="58">
        <f>SUM('[1]ПОНТОННЫЙ Янв.'!CJ68:CK68,'[2]ПОНТОННЫЙ Февр.'!CJ68:CK68,'[3]ПОНТОННЫЙ Март'!CJ68:CK68,'[4]ПОНТОННЫЙ  Апр.'!CJ68:CK68,'[5]ПОНТОННЫЙ Май'!CJ68:CK68,'[6]ПОНТОННЫЙ Июнь'!CJ68:CK68,'[7]ПОНТОННЫЙ  Июль'!CJ68:CK68,'[8]ПОНТОННЫЙ  Авг.'!CJ68:CK68,'[9]ПОНТОННЫЙ  Сент.'!CJ68:CK68,'[10]ПОНТОННЫЙ  Окт.'!CJ68:CK68,'[11]ПОНТОННЫЙ  Нояб.'!CJ68:CK68,'[12]ПОНТОННЫЙ  Дек.'!CJ68:CK68)</f>
        <v>4.7699999999999996</v>
      </c>
      <c r="CL69" s="62">
        <f>CL71+CL73+CL75+CL76+CL77</f>
        <v>15</v>
      </c>
      <c r="CM69" s="58">
        <f>SUM('[1]ПОНТОННЫЙ Янв.'!CL68:CM68,'[2]ПОНТОННЫЙ Февр.'!CL68:CM68,'[3]ПОНТОННЫЙ Март'!CL68:CM68,'[4]ПОНТОННЫЙ  Апр.'!CL68:CM68,'[5]ПОНТОННЫЙ Май'!CL68:CM68,'[6]ПОНТОННЫЙ Июнь'!CL68:CM68,'[7]ПОНТОННЫЙ  Июль'!CL68:CM68,'[8]ПОНТОННЫЙ  Авг.'!CL68:CM68,'[9]ПОНТОННЫЙ  Сент.'!CL68:CM68,'[10]ПОНТОННЫЙ  Окт.'!CL68:CM68,'[11]ПОНТОННЫЙ  Нояб.'!CL68:CM68,'[12]ПОНТОННЫЙ  Дек.'!CL68:CM68)</f>
        <v>0</v>
      </c>
      <c r="CN69" s="62">
        <f>CN71+CN73+CN75+CN76+CN77</f>
        <v>57</v>
      </c>
      <c r="CO69" s="58">
        <f>SUM('[1]ПОНТОННЫЙ Янв.'!CN68:CO68,'[2]ПОНТОННЫЙ Февр.'!CN68:CO68,'[3]ПОНТОННЫЙ Март'!CN68:CO68,'[4]ПОНТОННЫЙ  Апр.'!CN68:CO68,'[5]ПОНТОННЫЙ Май'!CN68:CO68,'[6]ПОНТОННЫЙ Июнь'!CN68:CO68,'[7]ПОНТОННЫЙ  Июль'!CN68:CO68,'[8]ПОНТОННЫЙ  Авг.'!CN68:CO68,'[9]ПОНТОННЫЙ  Сент.'!CN68:CO68,'[10]ПОНТОННЫЙ  Окт.'!CN68:CO68,'[11]ПОНТОННЫЙ  Нояб.'!CN68:CO68,'[12]ПОНТОННЫЙ  Дек.'!CN68:CO68)</f>
        <v>45.308</v>
      </c>
      <c r="CQ69" s="93">
        <f>E69+G69+I69+K69+M69+O69+Q69+S69+U69+W69+Y69+AA69+AC69+AE69+AG69+AI69+AK69+AM69+AO69+AQ69+AS69+AU69+AW69+AY69+BA69+BC69+BE69+BG69+BI69+BK69+BM69+BO69+BQ69+BS69+BU69+BW69+BY69+CA69+CC69+CE69+CG69+CI69+CK69+CM69+CO69</f>
        <v>589.52499999999986</v>
      </c>
    </row>
    <row r="70" spans="1:96" ht="15.95" customHeight="1" x14ac:dyDescent="0.25">
      <c r="A70" s="215" t="s">
        <v>77</v>
      </c>
      <c r="B70" s="232" t="s">
        <v>46</v>
      </c>
      <c r="C70" s="21" t="s">
        <v>7</v>
      </c>
      <c r="D70" s="43"/>
      <c r="E70" s="52">
        <f>SUM('[1]ПОНТОННЫЙ Янв.'!D69:E69,'[2]ПОНТОННЫЙ Февр.'!D69:E69,'[3]ПОНТОННЫЙ Март'!D69:E69,'[4]ПОНТОННЫЙ  Апр.'!D69:E69,'[5]ПОНТОННЫЙ Май'!D69:E69,'[6]ПОНТОННЫЙ Июнь'!D69:E69,'[7]ПОНТОННЫЙ  Июль'!D69:E69,'[8]ПОНТОННЫЙ  Авг.'!D69:E69,'[9]ПОНТОННЫЙ  Сент.'!D69:E69,'[10]ПОНТОННЫЙ  Окт.'!D69:E69,'[11]ПОНТОННЫЙ  Нояб.'!D69:E69,'[12]ПОНТОННЫЙ  Дек.'!D69:E69)</f>
        <v>6.5</v>
      </c>
      <c r="F70" s="43"/>
      <c r="G70" s="52">
        <f>SUM('[1]ПОНТОННЫЙ Янв.'!F69:G69,'[2]ПОНТОННЫЙ Февр.'!F69:G69,'[3]ПОНТОННЫЙ Март'!F69:G69,'[4]ПОНТОННЫЙ  Апр.'!F69:G69,'[5]ПОНТОННЫЙ Май'!F69:G69,'[6]ПОНТОННЫЙ Июнь'!F69:G69,'[7]ПОНТОННЫЙ  Июль'!F69:G69,'[8]ПОНТОННЫЙ  Авг.'!F69:G69,'[9]ПОНТОННЫЙ  Сент.'!F69:G69,'[10]ПОНТОННЫЙ  Окт.'!F69:G69,'[11]ПОНТОННЫЙ  Нояб.'!F69:G69,'[12]ПОНТОННЫЙ  Дек.'!F69:G69)</f>
        <v>6.5</v>
      </c>
      <c r="H70" s="43"/>
      <c r="I70" s="52">
        <f>SUM('[1]ПОНТОННЫЙ Янв.'!H69:I69,'[2]ПОНТОННЫЙ Февр.'!H69:I69,'[3]ПОНТОННЫЙ Март'!H69:I69,'[4]ПОНТОННЫЙ  Апр.'!H69:I69,'[5]ПОНТОННЫЙ Май'!H69:I69,'[6]ПОНТОННЫЙ Июнь'!H69:I69,'[7]ПОНТОННЫЙ  Июль'!H69:I69,'[8]ПОНТОННЫЙ  Авг.'!H69:I69,'[9]ПОНТОННЫЙ  Сент.'!H69:I69,'[10]ПОНТОННЫЙ  Окт.'!H69:I69,'[11]ПОНТОННЫЙ  Нояб.'!H69:I69,'[12]ПОНТОННЫЙ  Дек.'!H69:I69)</f>
        <v>0</v>
      </c>
      <c r="J70" s="43"/>
      <c r="K70" s="52">
        <f>SUM('[1]ПОНТОННЫЙ Янв.'!J69:K69,'[2]ПОНТОННЫЙ Февр.'!J69:K69,'[3]ПОНТОННЫЙ Март'!J69:K69,'[4]ПОНТОННЫЙ  Апр.'!J69:K69,'[5]ПОНТОННЫЙ Май'!J69:K69,'[6]ПОНТОННЫЙ Июнь'!J69:K69,'[7]ПОНТОННЫЙ  Июль'!J69:K69,'[8]ПОНТОННЫЙ  Авг.'!J69:K69,'[9]ПОНТОННЫЙ  Сент.'!J69:K69,'[10]ПОНТОННЫЙ  Окт.'!J69:K69,'[11]ПОНТОННЫЙ  Нояб.'!J69:K69,'[12]ПОНТОННЫЙ  Дек.'!J69:K69)</f>
        <v>0</v>
      </c>
      <c r="L70" s="43"/>
      <c r="M70" s="52">
        <f>SUM('[1]ПОНТОННЫЙ Янв.'!L69:M69,'[2]ПОНТОННЫЙ Февр.'!L69:M69,'[3]ПОНТОННЫЙ Март'!L69:M69,'[4]ПОНТОННЫЙ  Апр.'!L69:M69,'[5]ПОНТОННЫЙ Май'!L69:M69,'[6]ПОНТОННЫЙ Июнь'!L69:M69,'[7]ПОНТОННЫЙ  Июль'!L69:M69,'[8]ПОНТОННЫЙ  Авг.'!L69:M69,'[9]ПОНТОННЫЙ  Сент.'!L69:M69,'[10]ПОНТОННЫЙ  Окт.'!L69:M69,'[11]ПОНТОННЫЙ  Нояб.'!L69:M69,'[12]ПОНТОННЫЙ  Дек.'!L69:M69)</f>
        <v>0</v>
      </c>
      <c r="N70" s="43"/>
      <c r="O70" s="52">
        <f>SUM('[1]ПОНТОННЫЙ Янв.'!N69:O69,'[2]ПОНТОННЫЙ Февр.'!N69:O69,'[3]ПОНТОННЫЙ Март'!N69:O69,'[4]ПОНТОННЫЙ  Апр.'!N69:O69,'[5]ПОНТОННЫЙ Май'!N69:O69,'[6]ПОНТОННЫЙ Июнь'!N69:O69,'[7]ПОНТОННЫЙ  Июль'!N69:O69,'[8]ПОНТОННЫЙ  Авг.'!N69:O69,'[9]ПОНТОННЫЙ  Сент.'!N69:O69,'[10]ПОНТОННЫЙ  Окт.'!N69:O69,'[11]ПОНТОННЫЙ  Нояб.'!N69:O69,'[12]ПОНТОННЫЙ  Дек.'!N69:O69)</f>
        <v>0</v>
      </c>
      <c r="P70" s="43"/>
      <c r="Q70" s="52">
        <f>SUM('[1]ПОНТОННЫЙ Янв.'!P69:Q69,'[2]ПОНТОННЫЙ Февр.'!P69:Q69,'[3]ПОНТОННЫЙ Март'!P69:Q69,'[4]ПОНТОННЫЙ  Апр.'!P69:Q69,'[5]ПОНТОННЫЙ Май'!P69:Q69,'[6]ПОНТОННЫЙ Июнь'!P69:Q69,'[7]ПОНТОННЫЙ  Июль'!P69:Q69,'[8]ПОНТОННЫЙ  Авг.'!P69:Q69,'[9]ПОНТОННЫЙ  Сент.'!P69:Q69,'[10]ПОНТОННЫЙ  Окт.'!P69:Q69,'[11]ПОНТОННЫЙ  Нояб.'!P69:Q69,'[12]ПОНТОННЫЙ  Дек.'!P69:Q69)</f>
        <v>0</v>
      </c>
      <c r="R70" s="43"/>
      <c r="S70" s="52">
        <f>SUM('[1]ПОНТОННЫЙ Янв.'!R69:S69,'[2]ПОНТОННЫЙ Февр.'!R69:S69,'[3]ПОНТОННЫЙ Март'!R69:S69,'[4]ПОНТОННЫЙ  Апр.'!R69:S69,'[5]ПОНТОННЫЙ Май'!R69:S69,'[6]ПОНТОННЫЙ Июнь'!R69:S69,'[7]ПОНТОННЫЙ  Июль'!R69:S69,'[8]ПОНТОННЫЙ  Авг.'!R69:S69,'[9]ПОНТОННЫЙ  Сент.'!R69:S69,'[10]ПОНТОННЫЙ  Окт.'!R69:S69,'[11]ПОНТОННЫЙ  Нояб.'!R69:S69,'[12]ПОНТОННЫЙ  Дек.'!R69:S69)</f>
        <v>0</v>
      </c>
      <c r="T70" s="43"/>
      <c r="U70" s="52">
        <f>SUM('[1]ПОНТОННЫЙ Янв.'!T69:U69,'[2]ПОНТОННЫЙ Февр.'!T69:U69,'[3]ПОНТОННЫЙ Март'!T69:U69,'[4]ПОНТОННЫЙ  Апр.'!T69:U69,'[5]ПОНТОННЫЙ Май'!T69:U69,'[6]ПОНТОННЫЙ Июнь'!T69:U69,'[7]ПОНТОННЫЙ  Июль'!T69:U69,'[8]ПОНТОННЫЙ  Авг.'!T69:U69,'[9]ПОНТОННЫЙ  Сент.'!T69:U69,'[10]ПОНТОННЫЙ  Окт.'!T69:U69,'[11]ПОНТОННЫЙ  Нояб.'!T69:U69,'[12]ПОНТОННЫЙ  Дек.'!T69:U69)</f>
        <v>0</v>
      </c>
      <c r="V70" s="43"/>
      <c r="W70" s="52">
        <f>SUM('[1]ПОНТОННЫЙ Янв.'!V69:W69,'[2]ПОНТОННЫЙ Февр.'!V69:W69,'[3]ПОНТОННЫЙ Март'!V69:W69,'[4]ПОНТОННЫЙ  Апр.'!V69:W69,'[5]ПОНТОННЫЙ Май'!V69:W69,'[6]ПОНТОННЫЙ Июнь'!V69:W69,'[7]ПОНТОННЫЙ  Июль'!V69:W69,'[8]ПОНТОННЫЙ  Авг.'!V69:W69,'[9]ПОНТОННЫЙ  Сент.'!V69:W69,'[10]ПОНТОННЫЙ  Окт.'!V69:W69,'[11]ПОНТОННЫЙ  Нояб.'!V69:W69,'[12]ПОНТОННЫЙ  Дек.'!V69:W69)</f>
        <v>0</v>
      </c>
      <c r="X70" s="43"/>
      <c r="Y70" s="52">
        <f>SUM('[1]ПОНТОННЫЙ Янв.'!X69:Y69,'[2]ПОНТОННЫЙ Февр.'!X69:Y69,'[3]ПОНТОННЫЙ Март'!X69:Y69,'[4]ПОНТОННЫЙ  Апр.'!X69:Y69,'[5]ПОНТОННЫЙ Май'!X69:Y69,'[6]ПОНТОННЫЙ Июнь'!X69:Y69,'[7]ПОНТОННЫЙ  Июль'!X69:Y69,'[8]ПОНТОННЫЙ  Авг.'!X69:Y69,'[9]ПОНТОННЫЙ  Сент.'!X69:Y69,'[10]ПОНТОННЫЙ  Окт.'!X69:Y69,'[11]ПОНТОННЫЙ  Нояб.'!X69:Y69,'[12]ПОНТОННЫЙ  Дек.'!X69:Y69)</f>
        <v>7.65</v>
      </c>
      <c r="Z70" s="43"/>
      <c r="AA70" s="52">
        <f>SUM('[1]ПОНТОННЫЙ Янв.'!Z69:AA69,'[2]ПОНТОННЫЙ Февр.'!Z69:AA69,'[3]ПОНТОННЫЙ Март'!Z69:AA69,'[4]ПОНТОННЫЙ  Апр.'!Z69:AA69,'[5]ПОНТОННЫЙ Май'!Z69:AA69,'[6]ПОНТОННЫЙ Июнь'!Z69:AA69,'[7]ПОНТОННЫЙ  Июль'!Z69:AA69,'[8]ПОНТОННЫЙ  Авг.'!Z69:AA69,'[9]ПОНТОННЫЙ  Сент.'!Z69:AA69,'[10]ПОНТОННЫЙ  Окт.'!Z69:AA69,'[11]ПОНТОННЫЙ  Нояб.'!Z69:AA69,'[12]ПОНТОННЫЙ  Дек.'!Z69:AA69)</f>
        <v>10.199999999999999</v>
      </c>
      <c r="AB70" s="43">
        <v>30</v>
      </c>
      <c r="AC70" s="52">
        <f>SUM('[1]ПОНТОННЫЙ Янв.'!AB69:AC69,'[2]ПОНТОННЫЙ Февр.'!AB69:AC69,'[3]ПОНТОННЫЙ Март'!AB69:AC69,'[4]ПОНТОННЫЙ  Апр.'!AB69:AC69,'[5]ПОНТОННЫЙ Май'!AB69:AC69,'[6]ПОНТОННЫЙ Июнь'!AB69:AC69,'[7]ПОНТОННЫЙ  Июль'!AB69:AC69,'[8]ПОНТОННЫЙ  Авг.'!AB69:AC69,'[9]ПОНТОННЫЙ  Сент.'!AB69:AC69,'[10]ПОНТОННЫЙ  Окт.'!AB69:AC69,'[11]ПОНТОННЫЙ  Нояб.'!AB69:AC69,'[12]ПОНТОННЫЙ  Дек.'!AB69:AC69)</f>
        <v>30</v>
      </c>
      <c r="AD70" s="43">
        <v>30</v>
      </c>
      <c r="AE70" s="52">
        <f>SUM('[1]ПОНТОННЫЙ Янв.'!AD69:AE69,'[2]ПОНТОННЫЙ Февр.'!AD69:AE69,'[3]ПОНТОННЫЙ Март'!AD69:AE69,'[4]ПОНТОННЫЙ  Апр.'!AD69:AE69,'[5]ПОНТОННЫЙ Май'!AD69:AE69,'[6]ПОНТОННЫЙ Июнь'!AD69:AE69,'[7]ПОНТОННЫЙ  Июль'!AD69:AE69,'[8]ПОНТОННЫЙ  Авг.'!AD69:AE69,'[9]ПОНТОННЫЙ  Сент.'!AD69:AE69,'[10]ПОНТОННЫЙ  Окт.'!AD69:AE69,'[11]ПОНТОННЫЙ  Нояб.'!AD69:AE69,'[12]ПОНТОННЫЙ  Дек.'!AD69:AE69)</f>
        <v>30.6</v>
      </c>
      <c r="AF70" s="43"/>
      <c r="AG70" s="52">
        <f>SUM('[1]ПОНТОННЫЙ Янв.'!AF69:AG69,'[2]ПОНТОННЫЙ Февр.'!AF69:AG69,'[3]ПОНТОННЫЙ Март'!AF69:AG69,'[4]ПОНТОННЫЙ  Апр.'!AF69:AG69,'[5]ПОНТОННЫЙ Май'!AF69:AG69,'[6]ПОНТОННЫЙ Июнь'!AF69:AG69,'[7]ПОНТОННЫЙ  Июль'!AF69:AG69,'[8]ПОНТОННЫЙ  Авг.'!AF69:AG69,'[9]ПОНТОННЫЙ  Сент.'!AF69:AG69,'[10]ПОНТОННЫЙ  Окт.'!AF69:AG69,'[11]ПОНТОННЫЙ  Нояб.'!AF69:AG69,'[12]ПОНТОННЫЙ  Дек.'!AF69:AG69)</f>
        <v>0</v>
      </c>
      <c r="AH70" s="43"/>
      <c r="AI70" s="52">
        <f>SUM('[1]ПОНТОННЫЙ Янв.'!AH69:AI69,'[2]ПОНТОННЫЙ Февр.'!AH69:AI69,'[3]ПОНТОННЫЙ Март'!AH69:AI69,'[4]ПОНТОННЫЙ  Апр.'!AH69:AI69,'[5]ПОНТОННЫЙ Май'!AH69:AI69,'[6]ПОНТОННЫЙ Июнь'!AH69:AI69,'[7]ПОНТОННЫЙ  Июль'!AH69:AI69,'[8]ПОНТОННЫЙ  Авг.'!AH69:AI69,'[9]ПОНТОННЫЙ  Сент.'!AH69:AI69,'[10]ПОНТОННЫЙ  Окт.'!AH69:AI69,'[11]ПОНТОННЫЙ  Нояб.'!AH69:AI69,'[12]ПОНТОННЫЙ  Дек.'!AH69:AI69)</f>
        <v>0</v>
      </c>
      <c r="AJ70" s="43"/>
      <c r="AK70" s="52">
        <f>SUM('[1]ПОНТОННЫЙ Янв.'!AJ69:AK69,'[2]ПОНТОННЫЙ Февр.'!AJ69:AK69,'[3]ПОНТОННЫЙ Март'!AJ69:AK69,'[4]ПОНТОННЫЙ  Апр.'!AJ69:AK69,'[5]ПОНТОННЫЙ Май'!AJ69:AK69,'[6]ПОНТОННЫЙ Июнь'!AJ69:AK69,'[7]ПОНТОННЫЙ  Июль'!AJ69:AK69,'[8]ПОНТОННЫЙ  Авг.'!AJ69:AK69,'[9]ПОНТОННЫЙ  Сент.'!AJ69:AK69,'[10]ПОНТОННЫЙ  Окт.'!AJ69:AK69,'[11]ПОНТОННЫЙ  Нояб.'!AJ69:AK69,'[12]ПОНТОННЫЙ  Дек.'!AJ69:AK69)</f>
        <v>0</v>
      </c>
      <c r="AL70" s="43">
        <v>5</v>
      </c>
      <c r="AM70" s="52">
        <f>SUM('[1]ПОНТОННЫЙ Янв.'!AL69:AM69,'[2]ПОНТОННЫЙ Февр.'!AL69:AM69,'[3]ПОНТОННЫЙ Март'!AL69:AM69,'[4]ПОНТОННЫЙ  Апр.'!AL69:AM69,'[5]ПОНТОННЫЙ Май'!AL69:AM69,'[6]ПОНТОННЫЙ Июнь'!AL69:AM69,'[7]ПОНТОННЫЙ  Июль'!AL69:AM69,'[8]ПОНТОННЫЙ  Авг.'!AL69:AM69,'[9]ПОНТОННЫЙ  Сент.'!AL69:AM69,'[10]ПОНТОННЫЙ  Окт.'!AL69:AM69,'[11]ПОНТОННЫЙ  Нояб.'!AL69:AM69,'[12]ПОНТОННЫЙ  Дек.'!AL69:AM69)</f>
        <v>0</v>
      </c>
      <c r="AN70" s="43"/>
      <c r="AO70" s="52">
        <f>SUM('[1]ПОНТОННЫЙ Янв.'!AN69:AO69,'[2]ПОНТОННЫЙ Февр.'!AN69:AO69,'[3]ПОНТОННЫЙ Март'!AN69:AO69,'[4]ПОНТОННЫЙ  Апр.'!AN69:AO69,'[5]ПОНТОННЫЙ Май'!AN69:AO69,'[6]ПОНТОННЫЙ Июнь'!AN69:AO69,'[7]ПОНТОННЫЙ  Июль'!AN69:AO69,'[8]ПОНТОННЫЙ  Авг.'!AN69:AO69,'[9]ПОНТОННЫЙ  Сент.'!AN69:AO69,'[10]ПОНТОННЫЙ  Окт.'!AN69:AO69,'[11]ПОНТОННЫЙ  Нояб.'!AN69:AO69,'[12]ПОНТОННЫЙ  Дек.'!AN69:AO69)</f>
        <v>0</v>
      </c>
      <c r="AP70" s="43"/>
      <c r="AQ70" s="52">
        <f>SUM('[1]ПОНТОННЫЙ Янв.'!AP69:AQ69,'[2]ПОНТОННЫЙ Февр.'!AP69:AQ69,'[3]ПОНТОННЫЙ Март'!AP69:AQ69,'[4]ПОНТОННЫЙ  Апр.'!AP69:AQ69,'[5]ПОНТОННЫЙ Май'!AP69:AQ69,'[6]ПОНТОННЫЙ Июнь'!AP69:AQ69,'[7]ПОНТОННЫЙ  Июль'!AP69:AQ69,'[8]ПОНТОННЫЙ  Авг.'!AP69:AQ69,'[9]ПОНТОННЫЙ  Сент.'!AP69:AQ69,'[10]ПОНТОННЫЙ  Окт.'!AP69:AQ69,'[11]ПОНТОННЫЙ  Нояб.'!AP69:AQ69,'[12]ПОНТОННЫЙ  Дек.'!AP69:AQ69)</f>
        <v>2.04</v>
      </c>
      <c r="AR70" s="43">
        <v>30</v>
      </c>
      <c r="AS70" s="52">
        <f>SUM('[1]ПОНТОННЫЙ Янв.'!AR69:AS69,'[2]ПОНТОННЫЙ Февр.'!AR69:AS69,'[3]ПОНТОННЫЙ Март'!AR69:AS69,'[4]ПОНТОННЫЙ  Апр.'!AR69:AS69,'[5]ПОНТОННЫЙ Май'!AR69:AS69,'[6]ПОНТОННЫЙ Июнь'!AR69:AS69,'[7]ПОНТОННЫЙ  Июль'!AR69:AS69,'[8]ПОНТОННЫЙ  Авг.'!AR69:AS69,'[9]ПОНТОННЫЙ  Сент.'!AR69:AS69,'[10]ПОНТОННЫЙ  Окт.'!AR69:AS69,'[11]ПОНТОННЫЙ  Нояб.'!AR69:AS69,'[12]ПОНТОННЫЙ  Дек.'!AR69:AS69)</f>
        <v>51</v>
      </c>
      <c r="AT70" s="43"/>
      <c r="AU70" s="52">
        <f>SUM('[1]ПОНТОННЫЙ Янв.'!AT69:AU69,'[2]ПОНТОННЫЙ Февр.'!AT69:AU69,'[3]ПОНТОННЫЙ Март'!AT69:AU69,'[4]ПОНТОННЫЙ  Апр.'!AT69:AU69,'[5]ПОНТОННЫЙ Май'!AT69:AU69,'[6]ПОНТОННЫЙ Июнь'!AT69:AU69,'[7]ПОНТОННЫЙ  Июль'!AT69:AU69,'[8]ПОНТОННЫЙ  Авг.'!AT69:AU69,'[9]ПОНТОННЫЙ  Сент.'!AT69:AU69,'[10]ПОНТОННЫЙ  Окт.'!AT69:AU69,'[11]ПОНТОННЫЙ  Нояб.'!AT69:AU69,'[12]ПОНТОННЫЙ  Дек.'!AT69:AU69)</f>
        <v>0</v>
      </c>
      <c r="AV70" s="43"/>
      <c r="AW70" s="52">
        <f>SUM('[1]ПОНТОННЫЙ Янв.'!AV69:AW69,'[2]ПОНТОННЫЙ Февр.'!AV69:AW69,'[3]ПОНТОННЫЙ Март'!AV69:AW69,'[4]ПОНТОННЫЙ  Апр.'!AV69:AW69,'[5]ПОНТОННЫЙ Май'!AV69:AW69,'[6]ПОНТОННЫЙ Июнь'!AV69:AW69,'[7]ПОНТОННЫЙ  Июль'!AV69:AW69,'[8]ПОНТОННЫЙ  Авг.'!AV69:AW69,'[9]ПОНТОННЫЙ  Сент.'!AV69:AW69,'[10]ПОНТОННЫЙ  Окт.'!AV69:AW69,'[11]ПОНТОННЫЙ  Нояб.'!AV69:AW69,'[12]ПОНТОННЫЙ  Дек.'!AV69:AW69)</f>
        <v>0</v>
      </c>
      <c r="AX70" s="43"/>
      <c r="AY70" s="52">
        <f>SUM('[1]ПОНТОННЫЙ Янв.'!AX69:AY69,'[2]ПОНТОННЫЙ Февр.'!AX69:AY69,'[3]ПОНТОННЫЙ Март'!AX69:AY69,'[4]ПОНТОННЫЙ  Апр.'!AX69:AY69,'[5]ПОНТОННЫЙ Май'!AX69:AY69,'[6]ПОНТОННЫЙ Июнь'!AX69:AY69,'[7]ПОНТОННЫЙ  Июль'!AX69:AY69,'[8]ПОНТОННЫЙ  Авг.'!AX69:AY69,'[9]ПОНТОННЫЙ  Сент.'!AX69:AY69,'[10]ПОНТОННЫЙ  Окт.'!AX69:AY69,'[11]ПОНТОННЫЙ  Нояб.'!AX69:AY69,'[12]ПОНТОННЫЙ  Дек.'!AX69:AY69)</f>
        <v>0</v>
      </c>
      <c r="AZ70" s="43"/>
      <c r="BA70" s="52">
        <f>SUM('[1]ПОНТОННЫЙ Янв.'!AZ69:BA69,'[2]ПОНТОННЫЙ Февр.'!AZ69:BA69,'[3]ПОНТОННЫЙ Март'!AZ69:BA69,'[4]ПОНТОННЫЙ  Апр.'!AZ69:BA69,'[5]ПОНТОННЫЙ Май'!AZ69:BA69,'[6]ПОНТОННЫЙ Июнь'!AZ69:BA69,'[7]ПОНТОННЫЙ  Июль'!AZ69:BA69,'[8]ПОНТОННЫЙ  Авг.'!AZ69:BA69,'[9]ПОНТОННЫЙ  Сент.'!AZ69:BA69,'[10]ПОНТОННЫЙ  Окт.'!AZ69:BA69,'[11]ПОНТОННЫЙ  Нояб.'!AZ69:BA69,'[12]ПОНТОННЫЙ  Дек.'!AZ69:BA69)</f>
        <v>22.44</v>
      </c>
      <c r="BB70" s="43"/>
      <c r="BC70" s="52">
        <f>SUM('[1]ПОНТОННЫЙ Янв.'!BB69:BC69,'[2]ПОНТОННЫЙ Февр.'!BB69:BC69,'[3]ПОНТОННЫЙ Март'!BB69:BC69,'[4]ПОНТОННЫЙ  Апр.'!BB69:BC69,'[5]ПОНТОННЫЙ Май'!BB69:BC69,'[6]ПОНТОННЫЙ Июнь'!BB69:BC69,'[7]ПОНТОННЫЙ  Июль'!BB69:BC69,'[8]ПОНТОННЫЙ  Авг.'!BB69:BC69,'[9]ПОНТОННЫЙ  Сент.'!BB69:BC69,'[10]ПОНТОННЫЙ  Окт.'!BB69:BC69,'[11]ПОНТОННЫЙ  Нояб.'!BB69:BC69,'[12]ПОНТОННЫЙ  Дек.'!BB69:BC69)</f>
        <v>0</v>
      </c>
      <c r="BD70" s="43"/>
      <c r="BE70" s="52">
        <f>SUM('[1]ПОНТОННЫЙ Янв.'!BD69:BE69,'[2]ПОНТОННЫЙ Февр.'!BD69:BE69,'[3]ПОНТОННЫЙ Март'!BD69:BE69,'[4]ПОНТОННЫЙ  Апр.'!BD69:BE69,'[5]ПОНТОННЫЙ Май'!BD69:BE69,'[6]ПОНТОННЫЙ Июнь'!BD69:BE69,'[7]ПОНТОННЫЙ  Июль'!BD69:BE69,'[8]ПОНТОННЫЙ  Авг.'!BD69:BE69,'[9]ПОНТОННЫЙ  Сент.'!BD69:BE69,'[10]ПОНТОННЫЙ  Окт.'!BD69:BE69,'[11]ПОНТОННЫЙ  Нояб.'!BD69:BE69,'[12]ПОНТОННЫЙ  Дек.'!BD69:BE69)</f>
        <v>0</v>
      </c>
      <c r="BF70" s="43"/>
      <c r="BG70" s="52">
        <f>SUM('[1]ПОНТОННЫЙ Янв.'!BF69:BG69,'[2]ПОНТОННЫЙ Февр.'!BF69:BG69,'[3]ПОНТОННЫЙ Март'!BF69:BG69,'[4]ПОНТОННЫЙ  Апр.'!BF69:BG69,'[5]ПОНТОННЫЙ Май'!BF69:BG69,'[6]ПОНТОННЫЙ Июнь'!BF69:BG69,'[7]ПОНТОННЫЙ  Июль'!BF69:BG69,'[8]ПОНТОННЫЙ  Авг.'!BF69:BG69,'[9]ПОНТОННЫЙ  Сент.'!BF69:BG69,'[10]ПОНТОННЫЙ  Окт.'!BF69:BG69,'[11]ПОНТОННЫЙ  Нояб.'!BF69:BG69,'[12]ПОНТОННЫЙ  Дек.'!BF69:BG69)</f>
        <v>0</v>
      </c>
      <c r="BH70" s="43"/>
      <c r="BI70" s="52">
        <f>SUM('[1]ПОНТОННЫЙ Янв.'!BH69:BI69,'[2]ПОНТОННЫЙ Февр.'!BH69:BI69,'[3]ПОНТОННЫЙ Март'!BH69:BI69,'[4]ПОНТОННЫЙ  Апр.'!BH69:BI69,'[5]ПОНТОННЫЙ Май'!BH69:BI69,'[6]ПОНТОННЫЙ Июнь'!BH69:BI69,'[7]ПОНТОННЫЙ  Июль'!BH69:BI69,'[8]ПОНТОННЫЙ  Авг.'!BH69:BI69,'[9]ПОНТОННЫЙ  Сент.'!BH69:BI69,'[10]ПОНТОННЫЙ  Окт.'!BH69:BI69,'[11]ПОНТОННЫЙ  Нояб.'!BH69:BI69,'[12]ПОНТОННЫЙ  Дек.'!BH69:BI69)</f>
        <v>0</v>
      </c>
      <c r="BJ70" s="43"/>
      <c r="BK70" s="52">
        <f>SUM('[1]ПОНТОННЫЙ Янв.'!BJ69:BK69,'[2]ПОНТОННЫЙ Февр.'!BJ69:BK69,'[3]ПОНТОННЫЙ Март'!BJ69:BK69,'[4]ПОНТОННЫЙ  Апр.'!BJ69:BK69,'[5]ПОНТОННЫЙ Май'!BJ69:BK69,'[6]ПОНТОННЫЙ Июнь'!BJ69:BK69,'[7]ПОНТОННЫЙ  Июль'!BJ69:BK69,'[8]ПОНТОННЫЙ  Авг.'!BJ69:BK69,'[9]ПОНТОННЫЙ  Сент.'!BJ69:BK69,'[10]ПОНТОННЫЙ  Окт.'!BJ69:BK69,'[11]ПОНТОННЫЙ  Нояб.'!BJ69:BK69,'[12]ПОНТОННЫЙ  Дек.'!BJ69:BK69)</f>
        <v>10.71</v>
      </c>
      <c r="BL70" s="43"/>
      <c r="BM70" s="52">
        <f>SUM('[1]ПОНТОННЫЙ Янв.'!BL69:BM69,'[2]ПОНТОННЫЙ Февр.'!BL69:BM69,'[3]ПОНТОННЫЙ Март'!BL69:BM69,'[4]ПОНТОННЫЙ  Апр.'!BL69:BM69,'[5]ПОНТОННЫЙ Май'!BL69:BM69,'[6]ПОНТОННЫЙ Июнь'!BL69:BM69,'[7]ПОНТОННЫЙ  Июль'!BL69:BM69,'[8]ПОНТОННЫЙ  Авг.'!BL69:BM69,'[9]ПОНТОННЫЙ  Сент.'!BL69:BM69,'[10]ПОНТОННЫЙ  Окт.'!BL69:BM69,'[11]ПОНТОННЫЙ  Нояб.'!BL69:BM69,'[12]ПОНТОННЫЙ  Дек.'!BL69:BM69)</f>
        <v>0</v>
      </c>
      <c r="BN70" s="43"/>
      <c r="BO70" s="52">
        <f>SUM('[1]ПОНТОННЫЙ Янв.'!BN69:BO69,'[2]ПОНТОННЫЙ Февр.'!BN69:BO69,'[3]ПОНТОННЫЙ Март'!BN69:BO69,'[4]ПОНТОННЫЙ  Апр.'!BN69:BO69,'[5]ПОНТОННЫЙ Май'!BN69:BO69,'[6]ПОНТОННЫЙ Июнь'!BN69:BO69,'[7]ПОНТОННЫЙ  Июль'!BN69:BO69,'[8]ПОНТОННЫЙ  Авг.'!BN69:BO69,'[9]ПОНТОННЫЙ  Сент.'!BN69:BO69,'[10]ПОНТОННЫЙ  Окт.'!BN69:BO69,'[11]ПОНТОННЫЙ  Нояб.'!BN69:BO69,'[12]ПОНТОННЫЙ  Дек.'!BN69:BO69)</f>
        <v>4</v>
      </c>
      <c r="BP70" s="43"/>
      <c r="BQ70" s="52">
        <f>SUM('[1]ПОНТОННЫЙ Янв.'!BP69:BQ69,'[2]ПОНТОННЫЙ Февр.'!BP69:BQ69,'[3]ПОНТОННЫЙ Март'!BP69:BQ69,'[4]ПОНТОННЫЙ  Апр.'!BP69:BQ69,'[5]ПОНТОННЫЙ Май'!BP69:BQ69,'[6]ПОНТОННЫЙ Июнь'!BP69:BQ69,'[7]ПОНТОННЫЙ  Июль'!BP69:BQ69,'[8]ПОНТОННЫЙ  Авг.'!BP69:BQ69,'[9]ПОНТОННЫЙ  Сент.'!BP69:BQ69,'[10]ПОНТОННЫЙ  Окт.'!BP69:BQ69,'[11]ПОНТОННЫЙ  Нояб.'!BP69:BQ69,'[12]ПОНТОННЫЙ  Дек.'!BP69:BQ69)</f>
        <v>0</v>
      </c>
      <c r="BR70" s="43"/>
      <c r="BS70" s="52">
        <f>SUM('[1]ПОНТОННЫЙ Янв.'!BR69:BS69,'[2]ПОНТОННЫЙ Февр.'!BR69:BS69,'[3]ПОНТОННЫЙ Март'!BR69:BS69,'[4]ПОНТОННЫЙ  Апр.'!BR69:BS69,'[5]ПОНТОННЫЙ Май'!BR69:BS69,'[6]ПОНТОННЫЙ Июнь'!BR69:BS69,'[7]ПОНТОННЫЙ  Июль'!BR69:BS69,'[8]ПОНТОННЫЙ  Авг.'!BR69:BS69,'[9]ПОНТОННЫЙ  Сент.'!BR69:BS69,'[10]ПОНТОННЫЙ  Окт.'!BR69:BS69,'[11]ПОНТОННЫЙ  Нояб.'!BR69:BS69,'[12]ПОНТОННЫЙ  Дек.'!BR69:BS69)</f>
        <v>17.100000000000001</v>
      </c>
      <c r="BT70" s="43"/>
      <c r="BU70" s="52">
        <f>SUM('[1]ПОНТОННЫЙ Янв.'!BT69:BU69,'[2]ПОНТОННЫЙ Февр.'!BT69:BU69,'[3]ПОНТОННЫЙ Март'!BT69:BU69,'[4]ПОНТОННЫЙ  Апр.'!BT69:BU69,'[5]ПОНТОННЫЙ Май'!BT69:BU69,'[6]ПОНТОННЫЙ Июнь'!BT69:BU69,'[7]ПОНТОННЫЙ  Июль'!BT69:BU69,'[8]ПОНТОННЫЙ  Авг.'!BT69:BU69,'[9]ПОНТОННЫЙ  Сент.'!BT69:BU69,'[10]ПОНТОННЫЙ  Окт.'!BT69:BU69,'[11]ПОНТОННЫЙ  Нояб.'!BT69:BU69,'[12]ПОНТОННЫЙ  Дек.'!BT69:BU69)</f>
        <v>0</v>
      </c>
      <c r="BV70" s="43"/>
      <c r="BW70" s="52">
        <f>SUM('[1]ПОНТОННЫЙ Янв.'!BV69:BW69,'[2]ПОНТОННЫЙ Февр.'!BV69:BW69,'[3]ПОНТОННЫЙ Март'!BV69:BW69,'[4]ПОНТОННЫЙ  Апр.'!BV69:BW69,'[5]ПОНТОННЫЙ Май'!BV69:BW69,'[6]ПОНТОННЫЙ Июнь'!BV69:BW69,'[7]ПОНТОННЫЙ  Июль'!BV69:BW69,'[8]ПОНТОННЫЙ  Авг.'!BV69:BW69,'[9]ПОНТОННЫЙ  Сент.'!BV69:BW69,'[10]ПОНТОННЫЙ  Окт.'!BV69:BW69,'[11]ПОНТОННЫЙ  Нояб.'!BV69:BW69,'[12]ПОНТОННЫЙ  Дек.'!BV69:BW69)</f>
        <v>6.12</v>
      </c>
      <c r="BX70" s="43">
        <v>100</v>
      </c>
      <c r="BY70" s="52">
        <f>SUM('[1]ПОНТОННЫЙ Янв.'!BX69:BY69,'[2]ПОНТОННЫЙ Февр.'!BX69:BY69,'[3]ПОНТОННЫЙ Март'!BX69:BY69,'[4]ПОНТОННЫЙ  Апр.'!BX69:BY69,'[5]ПОНТОННЫЙ Май'!BX69:BY69,'[6]ПОНТОННЫЙ Июнь'!BX69:BY69,'[7]ПОНТОННЫЙ  Июль'!BX69:BY69,'[8]ПОНТОННЫЙ  Авг.'!BX69:BY69,'[9]ПОНТОННЫЙ  Сент.'!BX69:BY69,'[10]ПОНТОННЫЙ  Окт.'!BX69:BY69,'[11]ПОНТОННЫЙ  Нояб.'!BX69:BY69,'[12]ПОНТОННЫЙ  Дек.'!BX69:BY69)</f>
        <v>0</v>
      </c>
      <c r="BZ70" s="43"/>
      <c r="CA70" s="52">
        <f>SUM('[1]ПОНТОННЫЙ Янв.'!BZ69:CA69,'[2]ПОНТОННЫЙ Февр.'!BZ69:CA69,'[3]ПОНТОННЫЙ Март'!BZ69:CA69,'[4]ПОНТОННЫЙ  Апр.'!BZ69:CA69,'[5]ПОНТОННЫЙ Май'!BZ69:CA69,'[6]ПОНТОННЫЙ Июнь'!BZ69:CA69,'[7]ПОНТОННЫЙ  Июль'!BZ69:CA69,'[8]ПОНТОННЫЙ  Авг.'!BZ69:CA69,'[9]ПОНТОННЫЙ  Сент.'!BZ69:CA69,'[10]ПОНТОННЫЙ  Окт.'!BZ69:CA69,'[11]ПОНТОННЫЙ  Нояб.'!BZ69:CA69,'[12]ПОНТОННЫЙ  Дек.'!BZ69:CA69)</f>
        <v>0</v>
      </c>
      <c r="CB70" s="43">
        <v>20</v>
      </c>
      <c r="CC70" s="52">
        <f>SUM('[1]ПОНТОННЫЙ Янв.'!CB69:CC69,'[2]ПОНТОННЫЙ Февр.'!CB69:CC69,'[3]ПОНТОННЫЙ Март'!CB69:CC69,'[4]ПОНТОННЫЙ  Апр.'!CB69:CC69,'[5]ПОНТОННЫЙ Май'!CB69:CC69,'[6]ПОНТОННЫЙ Июнь'!CB69:CC69,'[7]ПОНТОННЫЙ  Июль'!CB69:CC69,'[8]ПОНТОННЫЙ  Авг.'!CB69:CC69,'[9]ПОНТОННЫЙ  Сент.'!CB69:CC69,'[10]ПОНТОННЫЙ  Окт.'!CB69:CC69,'[11]ПОНТОННЫЙ  Нояб.'!CB69:CC69,'[12]ПОНТОННЫЙ  Дек.'!CB69:CC69)</f>
        <v>26.52</v>
      </c>
      <c r="CD70" s="43"/>
      <c r="CE70" s="52">
        <f>SUM('[1]ПОНТОННЫЙ Янв.'!CD69:CE69,'[2]ПОНТОННЫЙ Февр.'!CD69:CE69,'[3]ПОНТОННЫЙ Март'!CD69:CE69,'[4]ПОНТОННЫЙ  Апр.'!CD69:CE69,'[5]ПОНТОННЫЙ Май'!CD69:CE69,'[6]ПОНТОННЫЙ Июнь'!CD69:CE69,'[7]ПОНТОННЫЙ  Июль'!CD69:CE69,'[8]ПОНТОННЫЙ  Авг.'!CD69:CE69,'[9]ПОНТОННЫЙ  Сент.'!CD69:CE69,'[10]ПОНТОННЫЙ  Окт.'!CD69:CE69,'[11]ПОНТОННЫЙ  Нояб.'!CD69:CE69,'[12]ПОНТОННЫЙ  Дек.'!CD69:CE69)</f>
        <v>0</v>
      </c>
      <c r="CF70" s="43"/>
      <c r="CG70" s="52">
        <f>SUM('[1]ПОНТОННЫЙ Янв.'!CF69:CG69,'[2]ПОНТОННЫЙ Февр.'!CF69:CG69,'[3]ПОНТОННЫЙ Март'!CF69:CG69,'[4]ПОНТОННЫЙ  Апр.'!CF69:CG69,'[5]ПОНТОННЫЙ Май'!CF69:CG69,'[6]ПОНТОННЫЙ Июнь'!CF69:CG69,'[7]ПОНТОННЫЙ  Июль'!CF69:CG69,'[8]ПОНТОННЫЙ  Авг.'!CF69:CG69,'[9]ПОНТОННЫЙ  Сент.'!CF69:CG69,'[10]ПОНТОННЫЙ  Окт.'!CF69:CG69,'[11]ПОНТОННЫЙ  Нояб.'!CF69:CG69,'[12]ПОНТОННЫЙ  Дек.'!CF69:CG69)</f>
        <v>0</v>
      </c>
      <c r="CH70" s="43"/>
      <c r="CI70" s="52">
        <f>SUM('[1]ПОНТОННЫЙ Янв.'!CH69:CI69,'[2]ПОНТОННЫЙ Февр.'!CH69:CI69,'[3]ПОНТОННЫЙ Март'!CH69:CI69,'[4]ПОНТОННЫЙ  Апр.'!CH69:CI69,'[5]ПОНТОННЫЙ Май'!CH69:CI69,'[6]ПОНТОННЫЙ Июнь'!CH69:CI69,'[7]ПОНТОННЫЙ  Июль'!CH69:CI69,'[8]ПОНТОННЫЙ  Авг.'!CH69:CI69,'[9]ПОНТОННЫЙ  Сент.'!CH69:CI69,'[10]ПОНТОННЫЙ  Окт.'!CH69:CI69,'[11]ПОНТОННЫЙ  Нояб.'!CH69:CI69,'[12]ПОНТОННЫЙ  Дек.'!CH69:CI69)</f>
        <v>10.199999999999999</v>
      </c>
      <c r="CJ70" s="43"/>
      <c r="CK70" s="52">
        <f>SUM('[1]ПОНТОННЫЙ Янв.'!CJ69:CK69,'[2]ПОНТОННЫЙ Февр.'!CJ69:CK69,'[3]ПОНТОННЫЙ Март'!CJ69:CK69,'[4]ПОНТОННЫЙ  Апр.'!CJ69:CK69,'[5]ПОНТОННЫЙ Май'!CJ69:CK69,'[6]ПОНТОННЫЙ Июнь'!CJ69:CK69,'[7]ПОНТОННЫЙ  Июль'!CJ69:CK69,'[8]ПОНТОННЫЙ  Авг.'!CJ69:CK69,'[9]ПОНТОННЫЙ  Сент.'!CJ69:CK69,'[10]ПОНТОННЫЙ  Окт.'!CJ69:CK69,'[11]ПОНТОННЫЙ  Нояб.'!CJ69:CK69,'[12]ПОНТОННЫЙ  Дек.'!CJ69:CK69)</f>
        <v>0</v>
      </c>
      <c r="CL70" s="43"/>
      <c r="CM70" s="52">
        <f>SUM('[1]ПОНТОННЫЙ Янв.'!CL69:CM69,'[2]ПОНТОННЫЙ Февр.'!CL69:CM69,'[3]ПОНТОННЫЙ Март'!CL69:CM69,'[4]ПОНТОННЫЙ  Апр.'!CL69:CM69,'[5]ПОНТОННЫЙ Май'!CL69:CM69,'[6]ПОНТОННЫЙ Июнь'!CL69:CM69,'[7]ПОНТОННЫЙ  Июль'!CL69:CM69,'[8]ПОНТОННЫЙ  Авг.'!CL69:CM69,'[9]ПОНТОННЫЙ  Сент.'!CL69:CM69,'[10]ПОНТОННЫЙ  Окт.'!CL69:CM69,'[11]ПОНТОННЫЙ  Нояб.'!CL69:CM69,'[12]ПОНТОННЫЙ  Дек.'!CL69:CM69)</f>
        <v>0</v>
      </c>
      <c r="CN70" s="43"/>
      <c r="CO70" s="52">
        <f>SUM('[1]ПОНТОННЫЙ Янв.'!CN69:CO69,'[2]ПОНТОННЫЙ Февр.'!CN69:CO69,'[3]ПОНТОННЫЙ Март'!CN69:CO69,'[4]ПОНТОННЫЙ  Апр.'!CN69:CO69,'[5]ПОНТОННЫЙ Май'!CN69:CO69,'[6]ПОНТОННЫЙ Июнь'!CN69:CO69,'[7]ПОНТОННЫЙ  Июль'!CN69:CO69,'[8]ПОНТОННЫЙ  Авг.'!CN69:CO69,'[9]ПОНТОННЫЙ  Сент.'!CN69:CO69,'[10]ПОНТОННЫЙ  Окт.'!CN69:CO69,'[11]ПОНТОННЫЙ  Нояб.'!CN69:CO69,'[12]ПОНТОННЫЙ  Дек.'!CN69:CO69)</f>
        <v>7</v>
      </c>
      <c r="CQ70" s="94"/>
    </row>
    <row r="71" spans="1:96" ht="15.95" customHeight="1" x14ac:dyDescent="0.25">
      <c r="A71" s="216"/>
      <c r="B71" s="230"/>
      <c r="C71" s="22" t="s">
        <v>5</v>
      </c>
      <c r="D71" s="47"/>
      <c r="E71" s="53">
        <f>SUM('[1]ПОНТОННЫЙ Янв.'!D70:E70,'[2]ПОНТОННЫЙ Февр.'!D70:E70,'[3]ПОНТОННЫЙ Март'!D70:E70,'[4]ПОНТОННЫЙ  Апр.'!D70:E70,'[5]ПОНТОННЫЙ Май'!D70:E70,'[6]ПОНТОННЫЙ Июнь'!D70:E70,'[7]ПОНТОННЫЙ  Июль'!D70:E70,'[8]ПОНТОННЫЙ  Авг.'!D70:E70,'[9]ПОНТОННЫЙ  Сент.'!D70:E70,'[10]ПОНТОННЫЙ  Окт.'!D70:E70,'[11]ПОНТОННЫЙ  Нояб.'!D70:E70,'[12]ПОНТОННЫЙ  Дек.'!D70:E70)</f>
        <v>0.71699999999999997</v>
      </c>
      <c r="F71" s="47"/>
      <c r="G71" s="53">
        <f>SUM('[1]ПОНТОННЫЙ Янв.'!F70:G70,'[2]ПОНТОННЫЙ Февр.'!F70:G70,'[3]ПОНТОННЫЙ Март'!F70:G70,'[4]ПОНТОННЫЙ  Апр.'!F70:G70,'[5]ПОНТОННЫЙ Май'!F70:G70,'[6]ПОНТОННЫЙ Июнь'!F70:G70,'[7]ПОНТОННЫЙ  Июль'!F70:G70,'[8]ПОНТОННЫЙ  Авг.'!F70:G70,'[9]ПОНТОННЫЙ  Сент.'!F70:G70,'[10]ПОНТОННЫЙ  Окт.'!F70:G70,'[11]ПОНТОННЫЙ  Нояб.'!F70:G70,'[12]ПОНТОННЫЙ  Дек.'!F70:G70)</f>
        <v>0.71699999999999997</v>
      </c>
      <c r="H71" s="47"/>
      <c r="I71" s="53">
        <f>SUM('[1]ПОНТОННЫЙ Янв.'!H70:I70,'[2]ПОНТОННЫЙ Февр.'!H70:I70,'[3]ПОНТОННЫЙ Март'!H70:I70,'[4]ПОНТОННЫЙ  Апр.'!H70:I70,'[5]ПОНТОННЫЙ Май'!H70:I70,'[6]ПОНТОННЫЙ Июнь'!H70:I70,'[7]ПОНТОННЫЙ  Июль'!H70:I70,'[8]ПОНТОННЫЙ  Авг.'!H70:I70,'[9]ПОНТОННЫЙ  Сент.'!H70:I70,'[10]ПОНТОННЫЙ  Окт.'!H70:I70,'[11]ПОНТОННЫЙ  Нояб.'!H70:I70,'[12]ПОНТОННЫЙ  Дек.'!H70:I70)</f>
        <v>0</v>
      </c>
      <c r="J71" s="47"/>
      <c r="K71" s="53">
        <f>SUM('[1]ПОНТОННЫЙ Янв.'!J70:K70,'[2]ПОНТОННЫЙ Февр.'!J70:K70,'[3]ПОНТОННЫЙ Март'!J70:K70,'[4]ПОНТОННЫЙ  Апр.'!J70:K70,'[5]ПОНТОННЫЙ Май'!J70:K70,'[6]ПОНТОННЫЙ Июнь'!J70:K70,'[7]ПОНТОННЫЙ  Июль'!J70:K70,'[8]ПОНТОННЫЙ  Авг.'!J70:K70,'[9]ПОНТОННЫЙ  Сент.'!J70:K70,'[10]ПОНТОННЫЙ  Окт.'!J70:K70,'[11]ПОНТОННЫЙ  Нояб.'!J70:K70,'[12]ПОНТОННЫЙ  Дек.'!J70:K70)</f>
        <v>0</v>
      </c>
      <c r="L71" s="47"/>
      <c r="M71" s="53">
        <f>SUM('[1]ПОНТОННЫЙ Янв.'!L70:M70,'[2]ПОНТОННЫЙ Февр.'!L70:M70,'[3]ПОНТОННЫЙ Март'!L70:M70,'[4]ПОНТОННЫЙ  Апр.'!L70:M70,'[5]ПОНТОННЫЙ Май'!L70:M70,'[6]ПОНТОННЫЙ Июнь'!L70:M70,'[7]ПОНТОННЫЙ  Июль'!L70:M70,'[8]ПОНТОННЫЙ  Авг.'!L70:M70,'[9]ПОНТОННЫЙ  Сент.'!L70:M70,'[10]ПОНТОННЫЙ  Окт.'!L70:M70,'[11]ПОНТОННЫЙ  Нояб.'!L70:M70,'[12]ПОНТОННЫЙ  Дек.'!L70:M70)</f>
        <v>0</v>
      </c>
      <c r="N71" s="47"/>
      <c r="O71" s="53">
        <f>SUM('[1]ПОНТОННЫЙ Янв.'!N70:O70,'[2]ПОНТОННЫЙ Февр.'!N70:O70,'[3]ПОНТОННЫЙ Март'!N70:O70,'[4]ПОНТОННЫЙ  Апр.'!N70:O70,'[5]ПОНТОННЫЙ Май'!N70:O70,'[6]ПОНТОННЫЙ Июнь'!N70:O70,'[7]ПОНТОННЫЙ  Июль'!N70:O70,'[8]ПОНТОННЫЙ  Авг.'!N70:O70,'[9]ПОНТОННЫЙ  Сент.'!N70:O70,'[10]ПОНТОННЫЙ  Окт.'!N70:O70,'[11]ПОНТОННЫЙ  Нояб.'!N70:O70,'[12]ПОНТОННЫЙ  Дек.'!N70:O70)</f>
        <v>0</v>
      </c>
      <c r="P71" s="47"/>
      <c r="Q71" s="53">
        <f>SUM('[1]ПОНТОННЫЙ Янв.'!P70:Q70,'[2]ПОНТОННЫЙ Февр.'!P70:Q70,'[3]ПОНТОННЫЙ Март'!P70:Q70,'[4]ПОНТОННЫЙ  Апр.'!P70:Q70,'[5]ПОНТОННЫЙ Май'!P70:Q70,'[6]ПОНТОННЫЙ Июнь'!P70:Q70,'[7]ПОНТОННЫЙ  Июль'!P70:Q70,'[8]ПОНТОННЫЙ  Авг.'!P70:Q70,'[9]ПОНТОННЫЙ  Сент.'!P70:Q70,'[10]ПОНТОННЫЙ  Окт.'!P70:Q70,'[11]ПОНТОННЫЙ  Нояб.'!P70:Q70,'[12]ПОНТОННЫЙ  Дек.'!P70:Q70)</f>
        <v>0</v>
      </c>
      <c r="R71" s="47"/>
      <c r="S71" s="53">
        <f>SUM('[1]ПОНТОННЫЙ Янв.'!R70:S70,'[2]ПОНТОННЫЙ Февр.'!R70:S70,'[3]ПОНТОННЫЙ Март'!R70:S70,'[4]ПОНТОННЫЙ  Апр.'!R70:S70,'[5]ПОНТОННЫЙ Май'!R70:S70,'[6]ПОНТОННЫЙ Июнь'!R70:S70,'[7]ПОНТОННЫЙ  Июль'!R70:S70,'[8]ПОНТОННЫЙ  Авг.'!R70:S70,'[9]ПОНТОННЫЙ  Сент.'!R70:S70,'[10]ПОНТОННЫЙ  Окт.'!R70:S70,'[11]ПОНТОННЫЙ  Нояб.'!R70:S70,'[12]ПОНТОННЫЙ  Дек.'!R70:S70)</f>
        <v>0</v>
      </c>
      <c r="T71" s="47"/>
      <c r="U71" s="53">
        <f>SUM('[1]ПОНТОННЫЙ Янв.'!T70:U70,'[2]ПОНТОННЫЙ Февр.'!T70:U70,'[3]ПОНТОННЫЙ Март'!T70:U70,'[4]ПОНТОННЫЙ  Апр.'!T70:U70,'[5]ПОНТОННЫЙ Май'!T70:U70,'[6]ПОНТОННЫЙ Июнь'!T70:U70,'[7]ПОНТОННЫЙ  Июль'!T70:U70,'[8]ПОНТОННЫЙ  Авг.'!T70:U70,'[9]ПОНТОННЫЙ  Сент.'!T70:U70,'[10]ПОНТОННЫЙ  Окт.'!T70:U70,'[11]ПОНТОННЫЙ  Нояб.'!T70:U70,'[12]ПОНТОННЫЙ  Дек.'!T70:U70)</f>
        <v>0</v>
      </c>
      <c r="V71" s="47"/>
      <c r="W71" s="53">
        <f>SUM('[1]ПОНТОННЫЙ Янв.'!V70:W70,'[2]ПОНТОННЫЙ Февр.'!V70:W70,'[3]ПОНТОННЫЙ Март'!V70:W70,'[4]ПОНТОННЫЙ  Апр.'!V70:W70,'[5]ПОНТОННЫЙ Май'!V70:W70,'[6]ПОНТОННЫЙ Июнь'!V70:W70,'[7]ПОНТОННЫЙ  Июль'!V70:W70,'[8]ПОНТОННЫЙ  Авг.'!V70:W70,'[9]ПОНТОННЫЙ  Сент.'!V70:W70,'[10]ПОНТОННЫЙ  Окт.'!V70:W70,'[11]ПОНТОННЫЙ  Нояб.'!V70:W70,'[12]ПОНТОННЫЙ  Дек.'!V70:W70)</f>
        <v>0</v>
      </c>
      <c r="X71" s="47"/>
      <c r="Y71" s="53">
        <f>SUM('[1]ПОНТОННЫЙ Янв.'!X70:Y70,'[2]ПОНТОННЫЙ Февр.'!X70:Y70,'[3]ПОНТОННЫЙ Март'!X70:Y70,'[4]ПОНТОННЫЙ  Апр.'!X70:Y70,'[5]ПОНТОННЫЙ Май'!X70:Y70,'[6]ПОНТОННЫЙ Июнь'!X70:Y70,'[7]ПОНТОННЫЙ  Июль'!X70:Y70,'[8]ПОНТОННЫЙ  Авг.'!X70:Y70,'[9]ПОНТОННЫЙ  Сент.'!X70:Y70,'[10]ПОНТОННЫЙ  Окт.'!X70:Y70,'[11]ПОНТОННЫЙ  Нояб.'!X70:Y70,'[12]ПОНТОННЫЙ  Дек.'!X70:Y70)</f>
        <v>0.84499999999999997</v>
      </c>
      <c r="Z71" s="47"/>
      <c r="AA71" s="53">
        <f>SUM('[1]ПОНТОННЫЙ Янв.'!Z70:AA70,'[2]ПОНТОННЫЙ Февр.'!Z70:AA70,'[3]ПОНТОННЫЙ Март'!Z70:AA70,'[4]ПОНТОННЫЙ  Апр.'!Z70:AA70,'[5]ПОНТОННЫЙ Май'!Z70:AA70,'[6]ПОНТОННЫЙ Июнь'!Z70:AA70,'[7]ПОНТОННЫЙ  Июль'!Z70:AA70,'[8]ПОНТОННЫЙ  Авг.'!Z70:AA70,'[9]ПОНТОННЫЙ  Сент.'!Z70:AA70,'[10]ПОНТОННЫЙ  Окт.'!Z70:AA70,'[11]ПОНТОННЫЙ  Нояб.'!Z70:AA70,'[12]ПОНТОННЫЙ  Дек.'!Z70:AA70)</f>
        <v>3.371</v>
      </c>
      <c r="AB71" s="55">
        <v>6</v>
      </c>
      <c r="AC71" s="53">
        <f>SUM('[1]ПОНТОННЫЙ Янв.'!AB70:AC70,'[2]ПОНТОННЫЙ Февр.'!AB70:AC70,'[3]ПОНТОННЫЙ Март'!AB70:AC70,'[4]ПОНТОННЫЙ  Апр.'!AB70:AC70,'[5]ПОНТОННЫЙ Май'!AB70:AC70,'[6]ПОНТОННЫЙ Июнь'!AB70:AC70,'[7]ПОНТОННЫЙ  Июль'!AB70:AC70,'[8]ПОНТОННЫЙ  Авг.'!AB70:AC70,'[9]ПОНТОННЫЙ  Сент.'!AB70:AC70,'[10]ПОНТОННЫЙ  Окт.'!AB70:AC70,'[11]ПОНТОННЫЙ  Нояб.'!AB70:AC70,'[12]ПОНТОННЫЙ  Дек.'!AB70:AC70)</f>
        <v>3.101</v>
      </c>
      <c r="AD71" s="55">
        <v>6</v>
      </c>
      <c r="AE71" s="53">
        <f>SUM('[1]ПОНТОННЫЙ Янв.'!AD70:AE70,'[2]ПОНТОННЫЙ Февр.'!AD70:AE70,'[3]ПОНТОННЫЙ Март'!AD70:AE70,'[4]ПОНТОННЫЙ  Апр.'!AD70:AE70,'[5]ПОНТОННЫЙ Май'!AD70:AE70,'[6]ПОНТОННЫЙ Июнь'!AD70:AE70,'[7]ПОНТОННЫЙ  Июль'!AD70:AE70,'[8]ПОНТОННЫЙ  Авг.'!AD70:AE70,'[9]ПОНТОННЫЙ  Сент.'!AD70:AE70,'[10]ПОНТОННЫЙ  Окт.'!AD70:AE70,'[11]ПОНТОННЫЙ  Нояб.'!AD70:AE70,'[12]ПОНТОННЫЙ  Дек.'!AD70:AE70)</f>
        <v>3.085</v>
      </c>
      <c r="AF71" s="47"/>
      <c r="AG71" s="53">
        <f>SUM('[1]ПОНТОННЫЙ Янв.'!AF70:AG70,'[2]ПОНТОННЫЙ Февр.'!AF70:AG70,'[3]ПОНТОННЫЙ Март'!AF70:AG70,'[4]ПОНТОННЫЙ  Апр.'!AF70:AG70,'[5]ПОНТОННЫЙ Май'!AF70:AG70,'[6]ПОНТОННЫЙ Июнь'!AF70:AG70,'[7]ПОНТОННЫЙ  Июль'!AF70:AG70,'[8]ПОНТОННЫЙ  Авг.'!AF70:AG70,'[9]ПОНТОННЫЙ  Сент.'!AF70:AG70,'[10]ПОНТОННЫЙ  Окт.'!AF70:AG70,'[11]ПОНТОННЫЙ  Нояб.'!AF70:AG70,'[12]ПОНТОННЫЙ  Дек.'!AF70:AG70)</f>
        <v>0</v>
      </c>
      <c r="AH71" s="47"/>
      <c r="AI71" s="53">
        <f>SUM('[1]ПОНТОННЫЙ Янв.'!AH70:AI70,'[2]ПОНТОННЫЙ Февр.'!AH70:AI70,'[3]ПОНТОННЫЙ Март'!AH70:AI70,'[4]ПОНТОННЫЙ  Апр.'!AH70:AI70,'[5]ПОНТОННЫЙ Май'!AH70:AI70,'[6]ПОНТОННЫЙ Июнь'!AH70:AI70,'[7]ПОНТОННЫЙ  Июль'!AH70:AI70,'[8]ПОНТОННЫЙ  Авг.'!AH70:AI70,'[9]ПОНТОННЫЙ  Сент.'!AH70:AI70,'[10]ПОНТОННЫЙ  Окт.'!AH70:AI70,'[11]ПОНТОННЫЙ  Нояб.'!AH70:AI70,'[12]ПОНТОННЫЙ  Дек.'!AH70:AI70)</f>
        <v>0</v>
      </c>
      <c r="AJ71" s="47"/>
      <c r="AK71" s="53">
        <f>SUM('[1]ПОНТОННЫЙ Янв.'!AJ70:AK70,'[2]ПОНТОННЫЙ Февр.'!AJ70:AK70,'[3]ПОНТОННЫЙ Март'!AJ70:AK70,'[4]ПОНТОННЫЙ  Апр.'!AJ70:AK70,'[5]ПОНТОННЫЙ Май'!AJ70:AK70,'[6]ПОНТОННЫЙ Июнь'!AJ70:AK70,'[7]ПОНТОННЫЙ  Июль'!AJ70:AK70,'[8]ПОНТОННЫЙ  Авг.'!AJ70:AK70,'[9]ПОНТОННЫЙ  Сент.'!AJ70:AK70,'[10]ПОНТОННЫЙ  Окт.'!AJ70:AK70,'[11]ПОНТОННЫЙ  Нояб.'!AJ70:AK70,'[12]ПОНТОННЫЙ  Дек.'!AJ70:AK70)</f>
        <v>0</v>
      </c>
      <c r="AL71" s="55">
        <v>1</v>
      </c>
      <c r="AM71" s="53">
        <f>SUM('[1]ПОНТОННЫЙ Янв.'!AL70:AM70,'[2]ПОНТОННЫЙ Февр.'!AL70:AM70,'[3]ПОНТОННЫЙ Март'!AL70:AM70,'[4]ПОНТОННЫЙ  Апр.'!AL70:AM70,'[5]ПОНТОННЫЙ Май'!AL70:AM70,'[6]ПОНТОННЫЙ Июнь'!AL70:AM70,'[7]ПОНТОННЫЙ  Июль'!AL70:AM70,'[8]ПОНТОННЫЙ  Авг.'!AL70:AM70,'[9]ПОНТОННЫЙ  Сент.'!AL70:AM70,'[10]ПОНТОННЫЙ  Окт.'!AL70:AM70,'[11]ПОНТОННЫЙ  Нояб.'!AL70:AM70,'[12]ПОНТОННЫЙ  Дек.'!AL70:AM70)</f>
        <v>0</v>
      </c>
      <c r="AN71" s="47"/>
      <c r="AO71" s="53">
        <f>SUM('[1]ПОНТОННЫЙ Янв.'!AN70:AO70,'[2]ПОНТОННЫЙ Февр.'!AN70:AO70,'[3]ПОНТОННЫЙ Март'!AN70:AO70,'[4]ПОНТОННЫЙ  Апр.'!AN70:AO70,'[5]ПОНТОННЫЙ Май'!AN70:AO70,'[6]ПОНТОННЫЙ Июнь'!AN70:AO70,'[7]ПОНТОННЫЙ  Июль'!AN70:AO70,'[8]ПОНТОННЫЙ  Авг.'!AN70:AO70,'[9]ПОНТОННЫЙ  Сент.'!AN70:AO70,'[10]ПОНТОННЫЙ  Окт.'!AN70:AO70,'[11]ПОНТОННЫЙ  Нояб.'!AN70:AO70,'[12]ПОНТОННЫЙ  Дек.'!AN70:AO70)</f>
        <v>0</v>
      </c>
      <c r="AP71" s="55"/>
      <c r="AQ71" s="53">
        <f>SUM('[1]ПОНТОННЫЙ Янв.'!AP70:AQ70,'[2]ПОНТОННЫЙ Февр.'!AP70:AQ70,'[3]ПОНТОННЫЙ Март'!AP70:AQ70,'[4]ПОНТОННЫЙ  Апр.'!AP70:AQ70,'[5]ПОНТОННЫЙ Май'!AP70:AQ70,'[6]ПОНТОННЫЙ Июнь'!AP70:AQ70,'[7]ПОНТОННЫЙ  Июль'!AP70:AQ70,'[8]ПОНТОННЫЙ  Авг.'!AP70:AQ70,'[9]ПОНТОННЫЙ  Сент.'!AP70:AQ70,'[10]ПОНТОННЫЙ  Окт.'!AP70:AQ70,'[11]ПОНТОННЫЙ  Нояб.'!AP70:AQ70,'[12]ПОНТОННЫЙ  Дек.'!AP70:AQ70)</f>
        <v>0.22500000000000001</v>
      </c>
      <c r="AR71" s="55">
        <v>6</v>
      </c>
      <c r="AS71" s="53">
        <f>SUM('[1]ПОНТОННЫЙ Янв.'!AR70:AS70,'[2]ПОНТОННЫЙ Февр.'!AR70:AS70,'[3]ПОНТОННЫЙ Март'!AR70:AS70,'[4]ПОНТОННЫЙ  Апр.'!AR70:AS70,'[5]ПОНТОННЫЙ Май'!AR70:AS70,'[6]ПОНТОННЫЙ Июнь'!AR70:AS70,'[7]ПОНТОННЫЙ  Июль'!AR70:AS70,'[8]ПОНТОННЫЙ  Авг.'!AR70:AS70,'[9]ПОНТОННЫЙ  Сент.'!AR70:AS70,'[10]ПОНТОННЫЙ  Окт.'!AR70:AS70,'[11]ПОНТОННЫЙ  Нояб.'!AR70:AS70,'[12]ПОНТОННЫЙ  Дек.'!AR70:AS70)</f>
        <v>5.2720000000000002</v>
      </c>
      <c r="AT71" s="47"/>
      <c r="AU71" s="53">
        <f>SUM('[1]ПОНТОННЫЙ Янв.'!AT70:AU70,'[2]ПОНТОННЫЙ Февр.'!AT70:AU70,'[3]ПОНТОННЫЙ Март'!AT70:AU70,'[4]ПОНТОННЫЙ  Апр.'!AT70:AU70,'[5]ПОНТОННЫЙ Май'!AT70:AU70,'[6]ПОНТОННЫЙ Июнь'!AT70:AU70,'[7]ПОНТОННЫЙ  Июль'!AT70:AU70,'[8]ПОНТОННЫЙ  Авг.'!AT70:AU70,'[9]ПОНТОННЫЙ  Сент.'!AT70:AU70,'[10]ПОНТОННЫЙ  Окт.'!AT70:AU70,'[11]ПОНТОННЫЙ  Нояб.'!AT70:AU70,'[12]ПОНТОННЫЙ  Дек.'!AT70:AU70)</f>
        <v>0</v>
      </c>
      <c r="AV71" s="47"/>
      <c r="AW71" s="53">
        <f>SUM('[1]ПОНТОННЫЙ Янв.'!AV70:AW70,'[2]ПОНТОННЫЙ Февр.'!AV70:AW70,'[3]ПОНТОННЫЙ Март'!AV70:AW70,'[4]ПОНТОННЫЙ  Апр.'!AV70:AW70,'[5]ПОНТОННЫЙ Май'!AV70:AW70,'[6]ПОНТОННЫЙ Июнь'!AV70:AW70,'[7]ПОНТОННЫЙ  Июль'!AV70:AW70,'[8]ПОНТОННЫЙ  Авг.'!AV70:AW70,'[9]ПОНТОННЫЙ  Сент.'!AV70:AW70,'[10]ПОНТОННЫЙ  Окт.'!AV70:AW70,'[11]ПОНТОННЫЙ  Нояб.'!AV70:AW70,'[12]ПОНТОННЫЙ  Дек.'!AV70:AW70)</f>
        <v>0</v>
      </c>
      <c r="AX71" s="47"/>
      <c r="AY71" s="53">
        <f>SUM('[1]ПОНТОННЫЙ Янв.'!AX70:AY70,'[2]ПОНТОННЫЙ Февр.'!AX70:AY70,'[3]ПОНТОННЫЙ Март'!AX70:AY70,'[4]ПОНТОННЫЙ  Апр.'!AX70:AY70,'[5]ПОНТОННЫЙ Май'!AX70:AY70,'[6]ПОНТОННЫЙ Июнь'!AX70:AY70,'[7]ПОНТОННЫЙ  Июль'!AX70:AY70,'[8]ПОНТОННЫЙ  Авг.'!AX70:AY70,'[9]ПОНТОННЫЙ  Сент.'!AX70:AY70,'[10]ПОНТОННЫЙ  Окт.'!AX70:AY70,'[11]ПОНТОННЫЙ  Нояб.'!AX70:AY70,'[12]ПОНТОННЫЙ  Дек.'!AX70:AY70)</f>
        <v>0</v>
      </c>
      <c r="AZ71" s="47"/>
      <c r="BA71" s="53">
        <f>SUM('[1]ПОНТОННЫЙ Янв.'!AZ70:BA70,'[2]ПОНТОННЫЙ Февр.'!AZ70:BA70,'[3]ПОНТОННЫЙ Март'!AZ70:BA70,'[4]ПОНТОННЫЙ  Апр.'!AZ70:BA70,'[5]ПОНТОННЫЙ Май'!AZ70:BA70,'[6]ПОНТОННЫЙ Июнь'!AZ70:BA70,'[7]ПОНТОННЫЙ  Июль'!AZ70:BA70,'[8]ПОНТОННЫЙ  Авг.'!AZ70:BA70,'[9]ПОНТОННЫЙ  Сент.'!AZ70:BA70,'[10]ПОНТОННЫЙ  Окт.'!AZ70:BA70,'[11]ПОНТОННЫЙ  Нояб.'!AZ70:BA70,'[12]ПОНТОННЫЙ  Дек.'!AZ70:BA70)</f>
        <v>2.476</v>
      </c>
      <c r="BB71" s="47"/>
      <c r="BC71" s="53">
        <f>SUM('[1]ПОНТОННЫЙ Янв.'!BB70:BC70,'[2]ПОНТОННЫЙ Февр.'!BB70:BC70,'[3]ПОНТОННЫЙ Март'!BB70:BC70,'[4]ПОНТОННЫЙ  Апр.'!BB70:BC70,'[5]ПОНТОННЫЙ Май'!BB70:BC70,'[6]ПОНТОННЫЙ Июнь'!BB70:BC70,'[7]ПОНТОННЫЙ  Июль'!BB70:BC70,'[8]ПОНТОННЫЙ  Авг.'!BB70:BC70,'[9]ПОНТОННЫЙ  Сент.'!BB70:BC70,'[10]ПОНТОННЫЙ  Окт.'!BB70:BC70,'[11]ПОНТОННЫЙ  Нояб.'!BB70:BC70,'[12]ПОНТОННЫЙ  Дек.'!BB70:BC70)</f>
        <v>0</v>
      </c>
      <c r="BD71" s="47"/>
      <c r="BE71" s="53">
        <f>SUM('[1]ПОНТОННЫЙ Янв.'!BD70:BE70,'[2]ПОНТОННЫЙ Февр.'!BD70:BE70,'[3]ПОНТОННЫЙ Март'!BD70:BE70,'[4]ПОНТОННЫЙ  Апр.'!BD70:BE70,'[5]ПОНТОННЫЙ Май'!BD70:BE70,'[6]ПОНТОННЫЙ Июнь'!BD70:BE70,'[7]ПОНТОННЫЙ  Июль'!BD70:BE70,'[8]ПОНТОННЫЙ  Авг.'!BD70:BE70,'[9]ПОНТОННЫЙ  Сент.'!BD70:BE70,'[10]ПОНТОННЫЙ  Окт.'!BD70:BE70,'[11]ПОНТОННЫЙ  Нояб.'!BD70:BE70,'[12]ПОНТОННЫЙ  Дек.'!BD70:BE70)</f>
        <v>0</v>
      </c>
      <c r="BF71" s="47"/>
      <c r="BG71" s="53">
        <f>SUM('[1]ПОНТОННЫЙ Янв.'!BF70:BG70,'[2]ПОНТОННЫЙ Февр.'!BF70:BG70,'[3]ПОНТОННЫЙ Март'!BF70:BG70,'[4]ПОНТОННЫЙ  Апр.'!BF70:BG70,'[5]ПОНТОННЫЙ Май'!BF70:BG70,'[6]ПОНТОННЫЙ Июнь'!BF70:BG70,'[7]ПОНТОННЫЙ  Июль'!BF70:BG70,'[8]ПОНТОННЫЙ  Авг.'!BF70:BG70,'[9]ПОНТОННЫЙ  Сент.'!BF70:BG70,'[10]ПОНТОННЫЙ  Окт.'!BF70:BG70,'[11]ПОНТОННЫЙ  Нояб.'!BF70:BG70,'[12]ПОНТОННЫЙ  Дек.'!BF70:BG70)</f>
        <v>0</v>
      </c>
      <c r="BH71" s="47"/>
      <c r="BI71" s="53">
        <f>SUM('[1]ПОНТОННЫЙ Янв.'!BH70:BI70,'[2]ПОНТОННЫЙ Февр.'!BH70:BI70,'[3]ПОНТОННЫЙ Март'!BH70:BI70,'[4]ПОНТОННЫЙ  Апр.'!BH70:BI70,'[5]ПОНТОННЫЙ Май'!BH70:BI70,'[6]ПОНТОННЫЙ Июнь'!BH70:BI70,'[7]ПОНТОННЫЙ  Июль'!BH70:BI70,'[8]ПОНТОННЫЙ  Авг.'!BH70:BI70,'[9]ПОНТОННЫЙ  Сент.'!BH70:BI70,'[10]ПОНТОННЫЙ  Окт.'!BH70:BI70,'[11]ПОНТОННЫЙ  Нояб.'!BH70:BI70,'[12]ПОНТОННЫЙ  Дек.'!BH70:BI70)</f>
        <v>0</v>
      </c>
      <c r="BJ71" s="47"/>
      <c r="BK71" s="53">
        <f>SUM('[1]ПОНТОННЫЙ Янв.'!BJ70:BK70,'[2]ПОНТОННЫЙ Февр.'!BJ70:BK70,'[3]ПОНТОННЫЙ Март'!BJ70:BK70,'[4]ПОНТОННЫЙ  Апр.'!BJ70:BK70,'[5]ПОНТОННЫЙ Май'!BJ70:BK70,'[6]ПОНТОННЫЙ Июнь'!BJ70:BK70,'[7]ПОНТОННЫЙ  Июль'!BJ70:BK70,'[8]ПОНТОННЫЙ  Авг.'!BJ70:BK70,'[9]ПОНТОННЫЙ  Сент.'!BJ70:BK70,'[10]ПОНТОННЫЙ  Окт.'!BJ70:BK70,'[11]ПОНТОННЫЙ  Нояб.'!BJ70:BK70,'[12]ПОНТОННЫЙ  Дек.'!BJ70:BK70)</f>
        <v>1.181</v>
      </c>
      <c r="BL71" s="47"/>
      <c r="BM71" s="53">
        <f>SUM('[1]ПОНТОННЫЙ Янв.'!BL70:BM70,'[2]ПОНТОННЫЙ Февр.'!BL70:BM70,'[3]ПОНТОННЫЙ Март'!BL70:BM70,'[4]ПОНТОННЫЙ  Апр.'!BL70:BM70,'[5]ПОНТОННЫЙ Май'!BL70:BM70,'[6]ПОНТОННЫЙ Июнь'!BL70:BM70,'[7]ПОНТОННЫЙ  Июль'!BL70:BM70,'[8]ПОНТОННЫЙ  Авг.'!BL70:BM70,'[9]ПОНТОННЫЙ  Сент.'!BL70:BM70,'[10]ПОНТОННЫЙ  Окт.'!BL70:BM70,'[11]ПОНТОННЫЙ  Нояб.'!BL70:BM70,'[12]ПОНТОННЫЙ  Дек.'!BL70:BM70)</f>
        <v>0</v>
      </c>
      <c r="BN71" s="47"/>
      <c r="BO71" s="53">
        <f>SUM('[1]ПОНТОННЫЙ Янв.'!BN70:BO70,'[2]ПОНТОННЫЙ Февр.'!BN70:BO70,'[3]ПОНТОННЫЙ Март'!BN70:BO70,'[4]ПОНТОННЫЙ  Апр.'!BN70:BO70,'[5]ПОНТОННЫЙ Май'!BN70:BO70,'[6]ПОНТОННЫЙ Июнь'!BN70:BO70,'[7]ПОНТОННЫЙ  Июль'!BN70:BO70,'[8]ПОНТОННЫЙ  Авг.'!BN70:BO70,'[9]ПОНТОННЫЙ  Сент.'!BN70:BO70,'[10]ПОНТОННЫЙ  Окт.'!BN70:BO70,'[11]ПОНТОННЫЙ  Нояб.'!BN70:BO70,'[12]ПОНТОННЫЙ  Дек.'!BN70:BO70)</f>
        <v>0.52700000000000002</v>
      </c>
      <c r="BP71" s="47"/>
      <c r="BQ71" s="53">
        <f>SUM('[1]ПОНТОННЫЙ Янв.'!BP70:BQ70,'[2]ПОНТОННЫЙ Февр.'!BP70:BQ70,'[3]ПОНТОННЫЙ Март'!BP70:BQ70,'[4]ПОНТОННЫЙ  Апр.'!BP70:BQ70,'[5]ПОНТОННЫЙ Май'!BP70:BQ70,'[6]ПОНТОННЫЙ Июнь'!BP70:BQ70,'[7]ПОНТОННЫЙ  Июль'!BP70:BQ70,'[8]ПОНТОННЫЙ  Авг.'!BP70:BQ70,'[9]ПОНТОННЫЙ  Сент.'!BP70:BQ70,'[10]ПОНТОННЫЙ  Окт.'!BP70:BQ70,'[11]ПОНТОННЫЙ  Нояб.'!BP70:BQ70,'[12]ПОНТОННЫЙ  Дек.'!BP70:BQ70)</f>
        <v>0</v>
      </c>
      <c r="BR71" s="55"/>
      <c r="BS71" s="53">
        <f>SUM('[1]ПОНТОННЫЙ Янв.'!BR70:BS70,'[2]ПОНТОННЫЙ Февр.'!BR70:BS70,'[3]ПОНТОННЫЙ Март'!BR70:BS70,'[4]ПОНТОННЫЙ  Апр.'!BR70:BS70,'[5]ПОНТОННЫЙ Май'!BR70:BS70,'[6]ПОНТОННЫЙ Июнь'!BR70:BS70,'[7]ПОНТОННЫЙ  Июль'!BR70:BS70,'[8]ПОНТОННЫЙ  Авг.'!BR70:BS70,'[9]ПОНТОННЫЙ  Сент.'!BR70:BS70,'[10]ПОНТОННЫЙ  Окт.'!BR70:BS70,'[11]ПОНТОННЫЙ  Нояб.'!BR70:BS70,'[12]ПОНТОННЫЙ  Дек.'!BR70:BS70)</f>
        <v>1.909</v>
      </c>
      <c r="BT71" s="47"/>
      <c r="BU71" s="53">
        <f>SUM('[1]ПОНТОННЫЙ Янв.'!BT70:BU70,'[2]ПОНТОННЫЙ Февр.'!BT70:BU70,'[3]ПОНТОННЫЙ Март'!BT70:BU70,'[4]ПОНТОННЫЙ  Апр.'!BT70:BU70,'[5]ПОНТОННЫЙ Май'!BT70:BU70,'[6]ПОНТОННЫЙ Июнь'!BT70:BU70,'[7]ПОНТОННЫЙ  Июль'!BT70:BU70,'[8]ПОНТОННЫЙ  Авг.'!BT70:BU70,'[9]ПОНТОННЫЙ  Сент.'!BT70:BU70,'[10]ПОНТОННЫЙ  Окт.'!BT70:BU70,'[11]ПОНТОННЫЙ  Нояб.'!BT70:BU70,'[12]ПОНТОННЫЙ  Дек.'!BT70:BU70)</f>
        <v>0</v>
      </c>
      <c r="BV71" s="55"/>
      <c r="BW71" s="53">
        <f>SUM('[1]ПОНТОННЫЙ Янв.'!BV70:BW70,'[2]ПОНТОННЫЙ Февр.'!BV70:BW70,'[3]ПОНТОННЫЙ Март'!BV70:BW70,'[4]ПОНТОННЫЙ  Апр.'!BV70:BW70,'[5]ПОНТОННЫЙ Май'!BV70:BW70,'[6]ПОНТОННЫЙ Июнь'!BV70:BW70,'[7]ПОНТОННЫЙ  Июль'!BV70:BW70,'[8]ПОНТОННЫЙ  Авг.'!BV70:BW70,'[9]ПОНТОННЫЙ  Сент.'!BV70:BW70,'[10]ПОНТОННЫЙ  Окт.'!BV70:BW70,'[11]ПОНТОННЫЙ  Нояб.'!BV70:BW70,'[12]ПОНТОННЫЙ  Дек.'!BV70:BW70)</f>
        <v>0.76</v>
      </c>
      <c r="BX71" s="55">
        <v>20</v>
      </c>
      <c r="BY71" s="53">
        <f>SUM('[1]ПОНТОННЫЙ Янв.'!BX70:BY70,'[2]ПОНТОННЫЙ Февр.'!BX70:BY70,'[3]ПОНТОННЫЙ Март'!BX70:BY70,'[4]ПОНТОННЫЙ  Апр.'!BX70:BY70,'[5]ПОНТОННЫЙ Май'!BX70:BY70,'[6]ПОНТОННЫЙ Июнь'!BX70:BY70,'[7]ПОНТОННЫЙ  Июль'!BX70:BY70,'[8]ПОНТОННЫЙ  Авг.'!BX70:BY70,'[9]ПОНТОННЫЙ  Сент.'!BX70:BY70,'[10]ПОНТОННЫЙ  Окт.'!BX70:BY70,'[11]ПОНТОННЫЙ  Нояб.'!BX70:BY70,'[12]ПОНТОННЫЙ  Дек.'!BX70:BY70)</f>
        <v>0</v>
      </c>
      <c r="BZ71" s="47"/>
      <c r="CA71" s="53">
        <f>SUM('[1]ПОНТОННЫЙ Янв.'!BZ70:CA70,'[2]ПОНТОННЫЙ Февр.'!BZ70:CA70,'[3]ПОНТОННЫЙ Март'!BZ70:CA70,'[4]ПОНТОННЫЙ  Апр.'!BZ70:CA70,'[5]ПОНТОННЫЙ Май'!BZ70:CA70,'[6]ПОНТОННЫЙ Июнь'!BZ70:CA70,'[7]ПОНТОННЫЙ  Июль'!BZ70:CA70,'[8]ПОНТОННЫЙ  Авг.'!BZ70:CA70,'[9]ПОНТОННЫЙ  Сент.'!BZ70:CA70,'[10]ПОНТОННЫЙ  Окт.'!BZ70:CA70,'[11]ПОНТОННЫЙ  Нояб.'!BZ70:CA70,'[12]ПОНТОННЫЙ  Дек.'!BZ70:CA70)</f>
        <v>0</v>
      </c>
      <c r="CB71" s="55">
        <v>4</v>
      </c>
      <c r="CC71" s="53">
        <f>SUM('[1]ПОНТОННЫЙ Янв.'!CB70:CC70,'[2]ПОНТОННЫЙ Февр.'!CB70:CC70,'[3]ПОНТОННЫЙ Март'!CB70:CC70,'[4]ПОНТОННЫЙ  Апр.'!CB70:CC70,'[5]ПОНТОННЫЙ Май'!CB70:CC70,'[6]ПОНТОННЫЙ Июнь'!CB70:CC70,'[7]ПОНТОННЫЙ  Июль'!CB70:CC70,'[8]ПОНТОННЫЙ  Авг.'!CB70:CC70,'[9]ПОНТОННЫЙ  Сент.'!CB70:CC70,'[10]ПОНТОННЫЙ  Окт.'!CB70:CC70,'[11]ПОНТОННЫЙ  Нояб.'!CB70:CC70,'[12]ПОНТОННЫЙ  Дек.'!CB70:CC70)</f>
        <v>2.95</v>
      </c>
      <c r="CD71" s="47"/>
      <c r="CE71" s="53">
        <f>SUM('[1]ПОНТОННЫЙ Янв.'!CD70:CE70,'[2]ПОНТОННЫЙ Февр.'!CD70:CE70,'[3]ПОНТОННЫЙ Март'!CD70:CE70,'[4]ПОНТОННЫЙ  Апр.'!CD70:CE70,'[5]ПОНТОННЫЙ Май'!CD70:CE70,'[6]ПОНТОННЫЙ Июнь'!CD70:CE70,'[7]ПОНТОННЫЙ  Июль'!CD70:CE70,'[8]ПОНТОННЫЙ  Авг.'!CD70:CE70,'[9]ПОНТОННЫЙ  Сент.'!CD70:CE70,'[10]ПОНТОННЫЙ  Окт.'!CD70:CE70,'[11]ПОНТОННЫЙ  Нояб.'!CD70:CE70,'[12]ПОНТОННЫЙ  Дек.'!CD70:CE70)</f>
        <v>0</v>
      </c>
      <c r="CF71" s="47"/>
      <c r="CG71" s="53">
        <f>SUM('[1]ПОНТОННЫЙ Янв.'!CF70:CG70,'[2]ПОНТОННЫЙ Февр.'!CF70:CG70,'[3]ПОНТОННЫЙ Март'!CF70:CG70,'[4]ПОНТОННЫЙ  Апр.'!CF70:CG70,'[5]ПОНТОННЫЙ Май'!CF70:CG70,'[6]ПОНТОННЫЙ Июнь'!CF70:CG70,'[7]ПОНТОННЫЙ  Июль'!CF70:CG70,'[8]ПОНТОННЫЙ  Авг.'!CF70:CG70,'[9]ПОНТОННЫЙ  Сент.'!CF70:CG70,'[10]ПОНТОННЫЙ  Окт.'!CF70:CG70,'[11]ПОНТОННЫЙ  Нояб.'!CF70:CG70,'[12]ПОНТОННЫЙ  Дек.'!CF70:CG70)</f>
        <v>0</v>
      </c>
      <c r="CH71" s="47"/>
      <c r="CI71" s="53">
        <f>SUM('[1]ПОНТОННЫЙ Янв.'!CH70:CI70,'[2]ПОНТОННЫЙ Февр.'!CH70:CI70,'[3]ПОНТОННЫЙ Март'!CH70:CI70,'[4]ПОНТОННЫЙ  Апр.'!CH70:CI70,'[5]ПОНТОННЫЙ Май'!CH70:CI70,'[6]ПОНТОННЫЙ Июнь'!CH70:CI70,'[7]ПОНТОННЫЙ  Июль'!CH70:CI70,'[8]ПОНТОННЫЙ  Авг.'!CH70:CI70,'[9]ПОНТОННЫЙ  Сент.'!CH70:CI70,'[10]ПОНТОННЫЙ  Окт.'!CH70:CI70,'[11]ПОНТОННЫЙ  Нояб.'!CH70:CI70,'[12]ПОНТОННЫЙ  Дек.'!CH70:CI70)</f>
        <v>1.135</v>
      </c>
      <c r="CJ71" s="47"/>
      <c r="CK71" s="53">
        <f>SUM('[1]ПОНТОННЫЙ Янв.'!CJ70:CK70,'[2]ПОНТОННЫЙ Февр.'!CJ70:CK70,'[3]ПОНТОННЫЙ Март'!CJ70:CK70,'[4]ПОНТОННЫЙ  Апр.'!CJ70:CK70,'[5]ПОНТОННЫЙ Май'!CJ70:CK70,'[6]ПОНТОННЫЙ Июнь'!CJ70:CK70,'[7]ПОНТОННЫЙ  Июль'!CJ70:CK70,'[8]ПОНТОННЫЙ  Авг.'!CJ70:CK70,'[9]ПОНТОННЫЙ  Сент.'!CJ70:CK70,'[10]ПОНТОННЫЙ  Окт.'!CJ70:CK70,'[11]ПОНТОННЫЙ  Нояб.'!CJ70:CK70,'[12]ПОНТОННЫЙ  Дек.'!CJ70:CK70)</f>
        <v>0</v>
      </c>
      <c r="CL71" s="47"/>
      <c r="CM71" s="53">
        <f>SUM('[1]ПОНТОННЫЙ Янв.'!CL70:CM70,'[2]ПОНТОННЫЙ Февр.'!CL70:CM70,'[3]ПОНТОННЫЙ Март'!CL70:CM70,'[4]ПОНТОННЫЙ  Апр.'!CL70:CM70,'[5]ПОНТОННЫЙ Май'!CL70:CM70,'[6]ПОНТОННЫЙ Июнь'!CL70:CM70,'[7]ПОНТОННЫЙ  Июль'!CL70:CM70,'[8]ПОНТОННЫЙ  Авг.'!CL70:CM70,'[9]ПОНТОННЫЙ  Сент.'!CL70:CM70,'[10]ПОНТОННЫЙ  Окт.'!CL70:CM70,'[11]ПОНТОННЫЙ  Нояб.'!CL70:CM70,'[12]ПОНТОННЫЙ  Дек.'!CL70:CM70)</f>
        <v>0</v>
      </c>
      <c r="CN71" s="47"/>
      <c r="CO71" s="53">
        <f>SUM('[1]ПОНТОННЫЙ Янв.'!CN70:CO70,'[2]ПОНТОННЫЙ Февр.'!CN70:CO70,'[3]ПОНТОННЫЙ Март'!CN70:CO70,'[4]ПОНТОННЫЙ  Апр.'!CN70:CO70,'[5]ПОНТОННЫЙ Май'!CN70:CO70,'[6]ПОНТОННЫЙ Июнь'!CN70:CO70,'[7]ПОНТОННЫЙ  Июль'!CN70:CO70,'[8]ПОНТОННЫЙ  Авг.'!CN70:CO70,'[9]ПОНТОННЫЙ  Сент.'!CN70:CO70,'[10]ПОНТОННЫЙ  Окт.'!CN70:CO70,'[11]ПОНТОННЫЙ  Нояб.'!CN70:CO70,'[12]ПОНТОННЫЙ  Дек.'!CN70:CO70)</f>
        <v>0.83299999999999996</v>
      </c>
      <c r="CQ71" s="94"/>
    </row>
    <row r="72" spans="1:96" ht="15.95" customHeight="1" x14ac:dyDescent="0.25">
      <c r="A72" s="216" t="s">
        <v>78</v>
      </c>
      <c r="B72" s="230" t="s">
        <v>68</v>
      </c>
      <c r="C72" s="22" t="s">
        <v>10</v>
      </c>
      <c r="D72" s="47"/>
      <c r="E72" s="53">
        <f>SUM('[1]ПОНТОННЫЙ Янв.'!D71:E71,'[2]ПОНТОННЫЙ Февр.'!D71:E71,'[3]ПОНТОННЫЙ Март'!D71:E71,'[4]ПОНТОННЫЙ  Апр.'!D71:E71,'[5]ПОНТОННЫЙ Май'!D71:E71,'[6]ПОНТОННЫЙ Июнь'!D71:E71,'[7]ПОНТОННЫЙ  Июль'!D71:E71,'[8]ПОНТОННЫЙ  Авг.'!D71:E71,'[9]ПОНТОННЫЙ  Сент.'!D71:E71,'[10]ПОНТОННЫЙ  Окт.'!D71:E71,'[11]ПОНТОННЫЙ  Нояб.'!D71:E71,'[12]ПОНТОННЫЙ  Дек.'!D71:E71)</f>
        <v>1</v>
      </c>
      <c r="F72" s="47">
        <v>14</v>
      </c>
      <c r="G72" s="53">
        <f>SUM('[1]ПОНТОННЫЙ Янв.'!F71:G71,'[2]ПОНТОННЫЙ Февр.'!F71:G71,'[3]ПОНТОННЫЙ Март'!F71:G71,'[4]ПОНТОННЫЙ  Апр.'!F71:G71,'[5]ПОНТОННЫЙ Май'!F71:G71,'[6]ПОНТОННЫЙ Июнь'!F71:G71,'[7]ПОНТОННЫЙ  Июль'!F71:G71,'[8]ПОНТОННЫЙ  Авг.'!F71:G71,'[9]ПОНТОННЫЙ  Сент.'!F71:G71,'[10]ПОНТОННЫЙ  Окт.'!F71:G71,'[11]ПОНТОННЫЙ  Нояб.'!F71:G71,'[12]ПОНТОННЫЙ  Дек.'!F71:G71)</f>
        <v>15</v>
      </c>
      <c r="H72" s="47"/>
      <c r="I72" s="53">
        <f>SUM('[1]ПОНТОННЫЙ Янв.'!H71:I71,'[2]ПОНТОННЫЙ Февр.'!H71:I71,'[3]ПОНТОННЫЙ Март'!H71:I71,'[4]ПОНТОННЫЙ  Апр.'!H71:I71,'[5]ПОНТОННЫЙ Май'!H71:I71,'[6]ПОНТОННЫЙ Июнь'!H71:I71,'[7]ПОНТОННЫЙ  Июль'!H71:I71,'[8]ПОНТОННЫЙ  Авг.'!H71:I71,'[9]ПОНТОННЫЙ  Сент.'!H71:I71,'[10]ПОНТОННЫЙ  Окт.'!H71:I71,'[11]ПОНТОННЫЙ  Нояб.'!H71:I71,'[12]ПОНТОННЫЙ  Дек.'!H71:I71)</f>
        <v>5</v>
      </c>
      <c r="J72" s="47"/>
      <c r="K72" s="53">
        <f>SUM('[1]ПОНТОННЫЙ Янв.'!J71:K71,'[2]ПОНТОННЫЙ Февр.'!J71:K71,'[3]ПОНТОННЫЙ Март'!J71:K71,'[4]ПОНТОННЫЙ  Апр.'!J71:K71,'[5]ПОНТОННЫЙ Май'!J71:K71,'[6]ПОНТОННЫЙ Июнь'!J71:K71,'[7]ПОНТОННЫЙ  Июль'!J71:K71,'[8]ПОНТОННЫЙ  Авг.'!J71:K71,'[9]ПОНТОННЫЙ  Сент.'!J71:K71,'[10]ПОНТОННЫЙ  Окт.'!J71:K71,'[11]ПОНТОННЫЙ  Нояб.'!J71:K71,'[12]ПОНТОННЫЙ  Дек.'!J71:K71)</f>
        <v>0</v>
      </c>
      <c r="L72" s="47">
        <v>2</v>
      </c>
      <c r="M72" s="53">
        <f>SUM('[1]ПОНТОННЫЙ Янв.'!L71:M71,'[2]ПОНТОННЫЙ Февр.'!L71:M71,'[3]ПОНТОННЫЙ Март'!L71:M71,'[4]ПОНТОННЫЙ  Апр.'!L71:M71,'[5]ПОНТОННЫЙ Май'!L71:M71,'[6]ПОНТОННЫЙ Июнь'!L71:M71,'[7]ПОНТОННЫЙ  Июль'!L71:M71,'[8]ПОНТОННЫЙ  Авг.'!L71:M71,'[9]ПОНТОННЫЙ  Сент.'!L71:M71,'[10]ПОНТОННЫЙ  Окт.'!L71:M71,'[11]ПОНТОННЫЙ  Нояб.'!L71:M71,'[12]ПОНТОННЫЙ  Дек.'!L71:M71)</f>
        <v>2</v>
      </c>
      <c r="N72" s="47">
        <v>5</v>
      </c>
      <c r="O72" s="53">
        <f>SUM('[1]ПОНТОННЫЙ Янв.'!N71:O71,'[2]ПОНТОННЫЙ Февр.'!N71:O71,'[3]ПОНТОННЫЙ Март'!N71:O71,'[4]ПОНТОННЫЙ  Апр.'!N71:O71,'[5]ПОНТОННЫЙ Май'!N71:O71,'[6]ПОНТОННЫЙ Июнь'!N71:O71,'[7]ПОНТОННЫЙ  Июль'!N71:O71,'[8]ПОНТОННЫЙ  Авг.'!N71:O71,'[9]ПОНТОННЫЙ  Сент.'!N71:O71,'[10]ПОНТОННЫЙ  Окт.'!N71:O71,'[11]ПОНТОННЫЙ  Нояб.'!N71:O71,'[12]ПОНТОННЫЙ  Дек.'!N71:O71)</f>
        <v>6</v>
      </c>
      <c r="P72" s="47"/>
      <c r="Q72" s="53">
        <f>SUM('[1]ПОНТОННЫЙ Янв.'!P71:Q71,'[2]ПОНТОННЫЙ Февр.'!P71:Q71,'[3]ПОНТОННЫЙ Март'!P71:Q71,'[4]ПОНТОННЫЙ  Апр.'!P71:Q71,'[5]ПОНТОННЫЙ Май'!P71:Q71,'[6]ПОНТОННЫЙ Июнь'!P71:Q71,'[7]ПОНТОННЫЙ  Июль'!P71:Q71,'[8]ПОНТОННЫЙ  Авг.'!P71:Q71,'[9]ПОНТОННЫЙ  Сент.'!P71:Q71,'[10]ПОНТОННЫЙ  Окт.'!P71:Q71,'[11]ПОНТОННЫЙ  Нояб.'!P71:Q71,'[12]ПОНТОННЫЙ  Дек.'!P71:Q71)</f>
        <v>0</v>
      </c>
      <c r="R72" s="47">
        <v>14</v>
      </c>
      <c r="S72" s="53">
        <f>SUM('[1]ПОНТОННЫЙ Янв.'!R71:S71,'[2]ПОНТОННЫЙ Февр.'!R71:S71,'[3]ПОНТОННЫЙ Март'!R71:S71,'[4]ПОНТОННЫЙ  Апр.'!R71:S71,'[5]ПОНТОННЫЙ Май'!R71:S71,'[6]ПОНТОННЫЙ Июнь'!R71:S71,'[7]ПОНТОННЫЙ  Июль'!R71:S71,'[8]ПОНТОННЫЙ  Авг.'!R71:S71,'[9]ПОНТОННЫЙ  Сент.'!R71:S71,'[10]ПОНТОННЫЙ  Окт.'!R71:S71,'[11]ПОНТОННЫЙ  Нояб.'!R71:S71,'[12]ПОНТОННЫЙ  Дек.'!R71:S71)</f>
        <v>11</v>
      </c>
      <c r="T72" s="47"/>
      <c r="U72" s="53">
        <f>SUM('[1]ПОНТОННЫЙ Янв.'!T71:U71,'[2]ПОНТОННЫЙ Февр.'!T71:U71,'[3]ПОНТОННЫЙ Март'!T71:U71,'[4]ПОНТОННЫЙ  Апр.'!T71:U71,'[5]ПОНТОННЫЙ Май'!T71:U71,'[6]ПОНТОННЫЙ Июнь'!T71:U71,'[7]ПОНТОННЫЙ  Июль'!T71:U71,'[8]ПОНТОННЫЙ  Авг.'!T71:U71,'[9]ПОНТОННЫЙ  Сент.'!T71:U71,'[10]ПОНТОННЫЙ  Окт.'!T71:U71,'[11]ПОНТОННЫЙ  Нояб.'!T71:U71,'[12]ПОНТОННЫЙ  Дек.'!T71:U71)</f>
        <v>2</v>
      </c>
      <c r="V72" s="47"/>
      <c r="W72" s="53">
        <f>SUM('[1]ПОНТОННЫЙ Янв.'!V71:W71,'[2]ПОНТОННЫЙ Февр.'!V71:W71,'[3]ПОНТОННЫЙ Март'!V71:W71,'[4]ПОНТОННЫЙ  Апр.'!V71:W71,'[5]ПОНТОННЫЙ Май'!V71:W71,'[6]ПОНТОННЫЙ Июнь'!V71:W71,'[7]ПОНТОННЫЙ  Июль'!V71:W71,'[8]ПОНТОННЫЙ  Авг.'!V71:W71,'[9]ПОНТОННЫЙ  Сент.'!V71:W71,'[10]ПОНТОННЫЙ  Окт.'!V71:W71,'[11]ПОНТОННЫЙ  Нояб.'!V71:W71,'[12]ПОНТОННЫЙ  Дек.'!V71:W71)</f>
        <v>0</v>
      </c>
      <c r="X72" s="47"/>
      <c r="Y72" s="53">
        <f>SUM('[1]ПОНТОННЫЙ Янв.'!X71:Y71,'[2]ПОНТОННЫЙ Февр.'!X71:Y71,'[3]ПОНТОННЫЙ Март'!X71:Y71,'[4]ПОНТОННЫЙ  Апр.'!X71:Y71,'[5]ПОНТОННЫЙ Май'!X71:Y71,'[6]ПОНТОННЫЙ Июнь'!X71:Y71,'[7]ПОНТОННЫЙ  Июль'!X71:Y71,'[8]ПОНТОННЫЙ  Авг.'!X71:Y71,'[9]ПОНТОННЫЙ  Сент.'!X71:Y71,'[10]ПОНТОННЫЙ  Окт.'!X71:Y71,'[11]ПОНТОННЫЙ  Нояб.'!X71:Y71,'[12]ПОНТОННЫЙ  Дек.'!X71:Y71)</f>
        <v>1</v>
      </c>
      <c r="Z72" s="47">
        <v>12</v>
      </c>
      <c r="AA72" s="53">
        <f>SUM('[1]ПОНТОННЫЙ Янв.'!Z71:AA71,'[2]ПОНТОННЫЙ Февр.'!Z71:AA71,'[3]ПОНТОННЫЙ Март'!Z71:AA71,'[4]ПОНТОННЫЙ  Апр.'!Z71:AA71,'[5]ПОНТОННЫЙ Май'!Z71:AA71,'[6]ПОНТОННЫЙ Июнь'!Z71:AA71,'[7]ПОНТОННЫЙ  Июль'!Z71:AA71,'[8]ПОНТОННЫЙ  Авг.'!Z71:AA71,'[9]ПОНТОННЫЙ  Сент.'!Z71:AA71,'[10]ПОНТОННЫЙ  Окт.'!Z71:AA71,'[11]ПОНТОННЫЙ  Нояб.'!Z71:AA71,'[12]ПОНТОННЫЙ  Дек.'!Z71:AA71)</f>
        <v>18</v>
      </c>
      <c r="AB72" s="47">
        <v>4</v>
      </c>
      <c r="AC72" s="53">
        <f>SUM('[1]ПОНТОННЫЙ Янв.'!AB71:AC71,'[2]ПОНТОННЫЙ Февр.'!AB71:AC71,'[3]ПОНТОННЫЙ Март'!AB71:AC71,'[4]ПОНТОННЫЙ  Апр.'!AB71:AC71,'[5]ПОНТОННЫЙ Май'!AB71:AC71,'[6]ПОНТОННЫЙ Июнь'!AB71:AC71,'[7]ПОНТОННЫЙ  Июль'!AB71:AC71,'[8]ПОНТОННЫЙ  Авг.'!AB71:AC71,'[9]ПОНТОННЫЙ  Сент.'!AB71:AC71,'[10]ПОНТОННЫЙ  Окт.'!AB71:AC71,'[11]ПОНТОННЫЙ  Нояб.'!AB71:AC71,'[12]ПОНТОННЫЙ  Дек.'!AB71:AC71)</f>
        <v>6</v>
      </c>
      <c r="AD72" s="47">
        <v>9</v>
      </c>
      <c r="AE72" s="53">
        <f>SUM('[1]ПОНТОННЫЙ Янв.'!AD71:AE71,'[2]ПОНТОННЫЙ Февр.'!AD71:AE71,'[3]ПОНТОННЫЙ Март'!AD71:AE71,'[4]ПОНТОННЫЙ  Апр.'!AD71:AE71,'[5]ПОНТОННЫЙ Май'!AD71:AE71,'[6]ПОНТОННЫЙ Июнь'!AD71:AE71,'[7]ПОНТОННЫЙ  Июль'!AD71:AE71,'[8]ПОНТОННЫЙ  Авг.'!AD71:AE71,'[9]ПОНТОННЫЙ  Сент.'!AD71:AE71,'[10]ПОНТОННЫЙ  Окт.'!AD71:AE71,'[11]ПОНТОННЫЙ  Нояб.'!AD71:AE71,'[12]ПОНТОННЫЙ  Дек.'!AD71:AE71)</f>
        <v>9</v>
      </c>
      <c r="AF72" s="47">
        <v>4</v>
      </c>
      <c r="AG72" s="53">
        <f>SUM('[1]ПОНТОННЫЙ Янв.'!AF71:AG71,'[2]ПОНТОННЫЙ Февр.'!AF71:AG71,'[3]ПОНТОННЫЙ Март'!AF71:AG71,'[4]ПОНТОННЫЙ  Апр.'!AF71:AG71,'[5]ПОНТОННЫЙ Май'!AF71:AG71,'[6]ПОНТОННЫЙ Июнь'!AF71:AG71,'[7]ПОНТОННЫЙ  Июль'!AF71:AG71,'[8]ПОНТОННЫЙ  Авг.'!AF71:AG71,'[9]ПОНТОННЫЙ  Сент.'!AF71:AG71,'[10]ПОНТОННЫЙ  Окт.'!AF71:AG71,'[11]ПОНТОННЫЙ  Нояб.'!AF71:AG71,'[12]ПОНТОННЫЙ  Дек.'!AF71:AG71)</f>
        <v>0</v>
      </c>
      <c r="AH72" s="47"/>
      <c r="AI72" s="53">
        <f>SUM('[1]ПОНТОННЫЙ Янв.'!AH71:AI71,'[2]ПОНТОННЫЙ Февр.'!AH71:AI71,'[3]ПОНТОННЫЙ Март'!AH71:AI71,'[4]ПОНТОННЫЙ  Апр.'!AH71:AI71,'[5]ПОНТОННЫЙ Май'!AH71:AI71,'[6]ПОНТОННЫЙ Июнь'!AH71:AI71,'[7]ПОНТОННЫЙ  Июль'!AH71:AI71,'[8]ПОНТОННЫЙ  Авг.'!AH71:AI71,'[9]ПОНТОННЫЙ  Сент.'!AH71:AI71,'[10]ПОНТОННЫЙ  Окт.'!AH71:AI71,'[11]ПОНТОННЫЙ  Нояб.'!AH71:AI71,'[12]ПОНТОННЫЙ  Дек.'!AH71:AI71)</f>
        <v>0</v>
      </c>
      <c r="AJ72" s="47">
        <v>4</v>
      </c>
      <c r="AK72" s="53">
        <f>SUM('[1]ПОНТОННЫЙ Янв.'!AJ71:AK71,'[2]ПОНТОННЫЙ Февр.'!AJ71:AK71,'[3]ПОНТОННЫЙ Март'!AJ71:AK71,'[4]ПОНТОННЫЙ  Апр.'!AJ71:AK71,'[5]ПОНТОННЫЙ Май'!AJ71:AK71,'[6]ПОНТОННЫЙ Июнь'!AJ71:AK71,'[7]ПОНТОННЫЙ  Июль'!AJ71:AK71,'[8]ПОНТОННЫЙ  Авг.'!AJ71:AK71,'[9]ПОНТОННЫЙ  Сент.'!AJ71:AK71,'[10]ПОНТОННЫЙ  Окт.'!AJ71:AK71,'[11]ПОНТОННЫЙ  Нояб.'!AJ71:AK71,'[12]ПОНТОННЫЙ  Дек.'!AJ71:AK71)</f>
        <v>4</v>
      </c>
      <c r="AL72" s="47">
        <v>4</v>
      </c>
      <c r="AM72" s="53">
        <f>SUM('[1]ПОНТОННЫЙ Янв.'!AL71:AM71,'[2]ПОНТОННЫЙ Февр.'!AL71:AM71,'[3]ПОНТОННЫЙ Март'!AL71:AM71,'[4]ПОНТОННЫЙ  Апр.'!AL71:AM71,'[5]ПОНТОННЫЙ Май'!AL71:AM71,'[6]ПОНТОННЫЙ Июнь'!AL71:AM71,'[7]ПОНТОННЫЙ  Июль'!AL71:AM71,'[8]ПОНТОННЫЙ  Авг.'!AL71:AM71,'[9]ПОНТОННЫЙ  Сент.'!AL71:AM71,'[10]ПОНТОННЫЙ  Окт.'!AL71:AM71,'[11]ПОНТОННЫЙ  Нояб.'!AL71:AM71,'[12]ПОНТОННЫЙ  Дек.'!AL71:AM71)</f>
        <v>0</v>
      </c>
      <c r="AN72" s="47">
        <v>3</v>
      </c>
      <c r="AO72" s="53">
        <f>SUM('[1]ПОНТОННЫЙ Янв.'!AN71:AO71,'[2]ПОНТОННЫЙ Февр.'!AN71:AO71,'[3]ПОНТОННЫЙ Март'!AN71:AO71,'[4]ПОНТОННЫЙ  Апр.'!AN71:AO71,'[5]ПОНТОННЫЙ Май'!AN71:AO71,'[6]ПОНТОННЫЙ Июнь'!AN71:AO71,'[7]ПОНТОННЫЙ  Июль'!AN71:AO71,'[8]ПОНТОННЫЙ  Авг.'!AN71:AO71,'[9]ПОНТОННЫЙ  Сент.'!AN71:AO71,'[10]ПОНТОННЫЙ  Окт.'!AN71:AO71,'[11]ПОНТОННЫЙ  Нояб.'!AN71:AO71,'[12]ПОНТОННЫЙ  Дек.'!AN71:AO71)</f>
        <v>3</v>
      </c>
      <c r="AP72" s="47">
        <v>5</v>
      </c>
      <c r="AQ72" s="53">
        <f>SUM('[1]ПОНТОННЫЙ Янв.'!AP71:AQ71,'[2]ПОНТОННЫЙ Февр.'!AP71:AQ71,'[3]ПОНТОННЫЙ Март'!AP71:AQ71,'[4]ПОНТОННЫЙ  Апр.'!AP71:AQ71,'[5]ПОНТОННЫЙ Май'!AP71:AQ71,'[6]ПОНТОННЫЙ Июнь'!AP71:AQ71,'[7]ПОНТОННЫЙ  Июль'!AP71:AQ71,'[8]ПОНТОННЫЙ  Авг.'!AP71:AQ71,'[9]ПОНТОННЫЙ  Сент.'!AP71:AQ71,'[10]ПОНТОННЫЙ  Окт.'!AP71:AQ71,'[11]ПОНТОННЫЙ  Нояб.'!AP71:AQ71,'[12]ПОНТОННЫЙ  Дек.'!AP71:AQ71)</f>
        <v>5</v>
      </c>
      <c r="AR72" s="47">
        <v>9</v>
      </c>
      <c r="AS72" s="53">
        <f>SUM('[1]ПОНТОННЫЙ Янв.'!AR71:AS71,'[2]ПОНТОННЫЙ Февр.'!AR71:AS71,'[3]ПОНТОННЫЙ Март'!AR71:AS71,'[4]ПОНТОННЫЙ  Апр.'!AR71:AS71,'[5]ПОНТОННЫЙ Май'!AR71:AS71,'[6]ПОНТОННЫЙ Июнь'!AR71:AS71,'[7]ПОНТОННЫЙ  Июль'!AR71:AS71,'[8]ПОНТОННЫЙ  Авг.'!AR71:AS71,'[9]ПОНТОННЫЙ  Сент.'!AR71:AS71,'[10]ПОНТОННЫЙ  Окт.'!AR71:AS71,'[11]ПОНТОННЫЙ  Нояб.'!AR71:AS71,'[12]ПОНТОННЫЙ  Дек.'!AR71:AS71)</f>
        <v>10</v>
      </c>
      <c r="AT72" s="47">
        <v>9</v>
      </c>
      <c r="AU72" s="53">
        <f>SUM('[1]ПОНТОННЫЙ Янв.'!AT71:AU71,'[2]ПОНТОННЫЙ Февр.'!AT71:AU71,'[3]ПОНТОННЫЙ Март'!AT71:AU71,'[4]ПОНТОННЫЙ  Апр.'!AT71:AU71,'[5]ПОНТОННЫЙ Май'!AT71:AU71,'[6]ПОНТОННЫЙ Июнь'!AT71:AU71,'[7]ПОНТОННЫЙ  Июль'!AT71:AU71,'[8]ПОНТОННЫЙ  Авг.'!AT71:AU71,'[9]ПОНТОННЫЙ  Сент.'!AT71:AU71,'[10]ПОНТОННЫЙ  Окт.'!AT71:AU71,'[11]ПОНТОННЫЙ  Нояб.'!AT71:AU71,'[12]ПОНТОННЫЙ  Дек.'!AT71:AU71)</f>
        <v>11</v>
      </c>
      <c r="AV72" s="47">
        <v>3</v>
      </c>
      <c r="AW72" s="53">
        <f>SUM('[1]ПОНТОННЫЙ Янв.'!AV71:AW71,'[2]ПОНТОННЫЙ Февр.'!AV71:AW71,'[3]ПОНТОННЫЙ Март'!AV71:AW71,'[4]ПОНТОННЫЙ  Апр.'!AV71:AW71,'[5]ПОНТОННЫЙ Май'!AV71:AW71,'[6]ПОНТОННЫЙ Июнь'!AV71:AW71,'[7]ПОНТОННЫЙ  Июль'!AV71:AW71,'[8]ПОНТОННЫЙ  Авг.'!AV71:AW71,'[9]ПОНТОННЫЙ  Сент.'!AV71:AW71,'[10]ПОНТОННЫЙ  Окт.'!AV71:AW71,'[11]ПОНТОННЫЙ  Нояб.'!AV71:AW71,'[12]ПОНТОННЫЙ  Дек.'!AV71:AW71)</f>
        <v>3</v>
      </c>
      <c r="AX72" s="47">
        <v>2</v>
      </c>
      <c r="AY72" s="53">
        <f>SUM('[1]ПОНТОННЫЙ Янв.'!AX71:AY71,'[2]ПОНТОННЫЙ Февр.'!AX71:AY71,'[3]ПОНТОННЫЙ Март'!AX71:AY71,'[4]ПОНТОННЫЙ  Апр.'!AX71:AY71,'[5]ПОНТОННЫЙ Май'!AX71:AY71,'[6]ПОНТОННЫЙ Июнь'!AX71:AY71,'[7]ПОНТОННЫЙ  Июль'!AX71:AY71,'[8]ПОНТОННЫЙ  Авг.'!AX71:AY71,'[9]ПОНТОННЫЙ  Сент.'!AX71:AY71,'[10]ПОНТОННЫЙ  Окт.'!AX71:AY71,'[11]ПОНТОННЫЙ  Нояб.'!AX71:AY71,'[12]ПОНТОННЫЙ  Дек.'!AX71:AY71)</f>
        <v>2</v>
      </c>
      <c r="AZ72" s="47">
        <v>5</v>
      </c>
      <c r="BA72" s="53">
        <f>SUM('[1]ПОНТОННЫЙ Янв.'!AZ71:BA71,'[2]ПОНТОННЫЙ Февр.'!AZ71:BA71,'[3]ПОНТОННЫЙ Март'!AZ71:BA71,'[4]ПОНТОННЫЙ  Апр.'!AZ71:BA71,'[5]ПОНТОННЫЙ Май'!AZ71:BA71,'[6]ПОНТОННЫЙ Июнь'!AZ71:BA71,'[7]ПОНТОННЫЙ  Июль'!AZ71:BA71,'[8]ПОНТОННЫЙ  Авг.'!AZ71:BA71,'[9]ПОНТОННЫЙ  Сент.'!AZ71:BA71,'[10]ПОНТОННЫЙ  Окт.'!AZ71:BA71,'[11]ПОНТОННЫЙ  Нояб.'!AZ71:BA71,'[12]ПОНТОННЫЙ  Дек.'!AZ71:BA71)</f>
        <v>6</v>
      </c>
      <c r="BB72" s="47"/>
      <c r="BC72" s="53">
        <f>SUM('[1]ПОНТОННЫЙ Янв.'!BB71:BC71,'[2]ПОНТОННЫЙ Февр.'!BB71:BC71,'[3]ПОНТОННЫЙ Март'!BB71:BC71,'[4]ПОНТОННЫЙ  Апр.'!BB71:BC71,'[5]ПОНТОННЫЙ Май'!BB71:BC71,'[6]ПОНТОННЫЙ Июнь'!BB71:BC71,'[7]ПОНТОННЫЙ  Июль'!BB71:BC71,'[8]ПОНТОННЫЙ  Авг.'!BB71:BC71,'[9]ПОНТОННЫЙ  Сент.'!BB71:BC71,'[10]ПОНТОННЫЙ  Окт.'!BB71:BC71,'[11]ПОНТОННЫЙ  Нояб.'!BB71:BC71,'[12]ПОНТОННЫЙ  Дек.'!BB71:BC71)</f>
        <v>0</v>
      </c>
      <c r="BD72" s="47"/>
      <c r="BE72" s="53">
        <f>SUM('[1]ПОНТОННЫЙ Янв.'!BD71:BE71,'[2]ПОНТОННЫЙ Февр.'!BD71:BE71,'[3]ПОНТОННЫЙ Март'!BD71:BE71,'[4]ПОНТОННЫЙ  Апр.'!BD71:BE71,'[5]ПОНТОННЫЙ Май'!BD71:BE71,'[6]ПОНТОННЫЙ Июнь'!BD71:BE71,'[7]ПОНТОННЫЙ  Июль'!BD71:BE71,'[8]ПОНТОННЫЙ  Авг.'!BD71:BE71,'[9]ПОНТОННЫЙ  Сент.'!BD71:BE71,'[10]ПОНТОННЫЙ  Окт.'!BD71:BE71,'[11]ПОНТОННЫЙ  Нояб.'!BD71:BE71,'[12]ПОНТОННЫЙ  Дек.'!BD71:BE71)</f>
        <v>0</v>
      </c>
      <c r="BF72" s="47">
        <v>1</v>
      </c>
      <c r="BG72" s="53">
        <f>SUM('[1]ПОНТОННЫЙ Янв.'!BF71:BG71,'[2]ПОНТОННЫЙ Февр.'!BF71:BG71,'[3]ПОНТОННЫЙ Март'!BF71:BG71,'[4]ПОНТОННЫЙ  Апр.'!BF71:BG71,'[5]ПОНТОННЫЙ Май'!BF71:BG71,'[6]ПОНТОННЫЙ Июнь'!BF71:BG71,'[7]ПОНТОННЫЙ  Июль'!BF71:BG71,'[8]ПОНТОННЫЙ  Авг.'!BF71:BG71,'[9]ПОНТОННЫЙ  Сент.'!BF71:BG71,'[10]ПОНТОННЫЙ  Окт.'!BF71:BG71,'[11]ПОНТОННЫЙ  Нояб.'!BF71:BG71,'[12]ПОНТОННЫЙ  Дек.'!BF71:BG71)</f>
        <v>4</v>
      </c>
      <c r="BH72" s="47">
        <v>6</v>
      </c>
      <c r="BI72" s="53">
        <f>SUM('[1]ПОНТОННЫЙ Янв.'!BH71:BI71,'[2]ПОНТОННЫЙ Февр.'!BH71:BI71,'[3]ПОНТОННЫЙ Март'!BH71:BI71,'[4]ПОНТОННЫЙ  Апр.'!BH71:BI71,'[5]ПОНТОННЫЙ Май'!BH71:BI71,'[6]ПОНТОННЫЙ Июнь'!BH71:BI71,'[7]ПОНТОННЫЙ  Июль'!BH71:BI71,'[8]ПОНТОННЫЙ  Авг.'!BH71:BI71,'[9]ПОНТОННЫЙ  Сент.'!BH71:BI71,'[10]ПОНТОННЫЙ  Окт.'!BH71:BI71,'[11]ПОНТОННЫЙ  Нояб.'!BH71:BI71,'[12]ПОНТОННЫЙ  Дек.'!BH71:BI71)</f>
        <v>9</v>
      </c>
      <c r="BJ72" s="47"/>
      <c r="BK72" s="53">
        <f>SUM('[1]ПОНТОННЫЙ Янв.'!BJ71:BK71,'[2]ПОНТОННЫЙ Февр.'!BJ71:BK71,'[3]ПОНТОННЫЙ Март'!BJ71:BK71,'[4]ПОНТОННЫЙ  Апр.'!BJ71:BK71,'[5]ПОНТОННЫЙ Май'!BJ71:BK71,'[6]ПОНТОННЫЙ Июнь'!BJ71:BK71,'[7]ПОНТОННЫЙ  Июль'!BJ71:BK71,'[8]ПОНТОННЫЙ  Авг.'!BJ71:BK71,'[9]ПОНТОННЫЙ  Сент.'!BJ71:BK71,'[10]ПОНТОННЫЙ  Окт.'!BJ71:BK71,'[11]ПОНТОННЫЙ  Нояб.'!BJ71:BK71,'[12]ПОНТОННЫЙ  Дек.'!BJ71:BK71)</f>
        <v>4</v>
      </c>
      <c r="BL72" s="47"/>
      <c r="BM72" s="53">
        <f>SUM('[1]ПОНТОННЫЙ Янв.'!BL71:BM71,'[2]ПОНТОННЫЙ Февр.'!BL71:BM71,'[3]ПОНТОННЫЙ Март'!BL71:BM71,'[4]ПОНТОННЫЙ  Апр.'!BL71:BM71,'[5]ПОНТОННЫЙ Май'!BL71:BM71,'[6]ПОНТОННЫЙ Июнь'!BL71:BM71,'[7]ПОНТОННЫЙ  Июль'!BL71:BM71,'[8]ПОНТОННЫЙ  Авг.'!BL71:BM71,'[9]ПОНТОННЫЙ  Сент.'!BL71:BM71,'[10]ПОНТОННЫЙ  Окт.'!BL71:BM71,'[11]ПОНТОННЫЙ  Нояб.'!BL71:BM71,'[12]ПОНТОННЫЙ  Дек.'!BL71:BM71)</f>
        <v>0</v>
      </c>
      <c r="BN72" s="47"/>
      <c r="BO72" s="53">
        <f>SUM('[1]ПОНТОННЫЙ Янв.'!BN71:BO71,'[2]ПОНТОННЫЙ Февр.'!BN71:BO71,'[3]ПОНТОННЫЙ Март'!BN71:BO71,'[4]ПОНТОННЫЙ  Апр.'!BN71:BO71,'[5]ПОНТОННЫЙ Май'!BN71:BO71,'[6]ПОНТОННЫЙ Июнь'!BN71:BO71,'[7]ПОНТОННЫЙ  Июль'!BN71:BO71,'[8]ПОНТОННЫЙ  Авг.'!BN71:BO71,'[9]ПОНТОННЫЙ  Сент.'!BN71:BO71,'[10]ПОНТОННЫЙ  Окт.'!BN71:BO71,'[11]ПОНТОННЫЙ  Нояб.'!BN71:BO71,'[12]ПОНТОННЫЙ  Дек.'!BN71:BO71)</f>
        <v>3</v>
      </c>
      <c r="BP72" s="47">
        <v>9</v>
      </c>
      <c r="BQ72" s="53">
        <f>SUM('[1]ПОНТОННЫЙ Янв.'!BP71:BQ71,'[2]ПОНТОННЫЙ Февр.'!BP71:BQ71,'[3]ПОНТОННЫЙ Март'!BP71:BQ71,'[4]ПОНТОННЫЙ  Апр.'!BP71:BQ71,'[5]ПОНТОННЫЙ Май'!BP71:BQ71,'[6]ПОНТОННЫЙ Июнь'!BP71:BQ71,'[7]ПОНТОННЫЙ  Июль'!BP71:BQ71,'[8]ПОНТОННЫЙ  Авг.'!BP71:BQ71,'[9]ПОНТОННЫЙ  Сент.'!BP71:BQ71,'[10]ПОНТОННЫЙ  Окт.'!BP71:BQ71,'[11]ПОНТОННЫЙ  Нояб.'!BP71:BQ71,'[12]ПОНТОННЫЙ  Дек.'!BP71:BQ71)</f>
        <v>19</v>
      </c>
      <c r="BR72" s="47">
        <v>3</v>
      </c>
      <c r="BS72" s="53">
        <f>SUM('[1]ПОНТОННЫЙ Янв.'!BR71:BS71,'[2]ПОНТОННЫЙ Февр.'!BR71:BS71,'[3]ПОНТОННЫЙ Март'!BR71:BS71,'[4]ПОНТОННЫЙ  Апр.'!BR71:BS71,'[5]ПОНТОННЫЙ Май'!BR71:BS71,'[6]ПОНТОННЫЙ Июнь'!BR71:BS71,'[7]ПОНТОННЫЙ  Июль'!BR71:BS71,'[8]ПОНТОННЫЙ  Авг.'!BR71:BS71,'[9]ПОНТОННЫЙ  Сент.'!BR71:BS71,'[10]ПОНТОННЫЙ  Окт.'!BR71:BS71,'[11]ПОНТОННЫЙ  Нояб.'!BR71:BS71,'[12]ПОНТОННЫЙ  Дек.'!BR71:BS71)</f>
        <v>17</v>
      </c>
      <c r="BT72" s="47"/>
      <c r="BU72" s="53">
        <f>SUM('[1]ПОНТОННЫЙ Янв.'!BT71:BU71,'[2]ПОНТОННЫЙ Февр.'!BT71:BU71,'[3]ПОНТОННЫЙ Март'!BT71:BU71,'[4]ПОНТОННЫЙ  Апр.'!BT71:BU71,'[5]ПОНТОННЫЙ Май'!BT71:BU71,'[6]ПОНТОННЫЙ Июнь'!BT71:BU71,'[7]ПОНТОННЫЙ  Июль'!BT71:BU71,'[8]ПОНТОННЫЙ  Авг.'!BT71:BU71,'[9]ПОНТОННЫЙ  Сент.'!BT71:BU71,'[10]ПОНТОННЫЙ  Окт.'!BT71:BU71,'[11]ПОНТОННЫЙ  Нояб.'!BT71:BU71,'[12]ПОНТОННЫЙ  Дек.'!BT71:BU71)</f>
        <v>0</v>
      </c>
      <c r="BV72" s="47">
        <v>3</v>
      </c>
      <c r="BW72" s="53">
        <f>SUM('[1]ПОНТОННЫЙ Янв.'!BV71:BW71,'[2]ПОНТОННЫЙ Февр.'!BV71:BW71,'[3]ПОНТОННЫЙ Март'!BV71:BW71,'[4]ПОНТОННЫЙ  Апр.'!BV71:BW71,'[5]ПОНТОННЫЙ Май'!BV71:BW71,'[6]ПОНТОННЫЙ Июнь'!BV71:BW71,'[7]ПОНТОННЫЙ  Июль'!BV71:BW71,'[8]ПОНТОННЫЙ  Авг.'!BV71:BW71,'[9]ПОНТОННЫЙ  Сент.'!BV71:BW71,'[10]ПОНТОННЫЙ  Окт.'!BV71:BW71,'[11]ПОНТОННЫЙ  Нояб.'!BV71:BW71,'[12]ПОНТОННЫЙ  Дек.'!BV71:BW71)</f>
        <v>5</v>
      </c>
      <c r="BX72" s="47">
        <v>12</v>
      </c>
      <c r="BY72" s="53">
        <f>SUM('[1]ПОНТОННЫЙ Янв.'!BX71:BY71,'[2]ПОНТОННЫЙ Февр.'!BX71:BY71,'[3]ПОНТОННЫЙ Март'!BX71:BY71,'[4]ПОНТОННЫЙ  Апр.'!BX71:BY71,'[5]ПОНТОННЫЙ Май'!BX71:BY71,'[6]ПОНТОННЫЙ Июнь'!BX71:BY71,'[7]ПОНТОННЫЙ  Июль'!BX71:BY71,'[8]ПОНТОННЫЙ  Авг.'!BX71:BY71,'[9]ПОНТОННЫЙ  Сент.'!BX71:BY71,'[10]ПОНТОННЫЙ  Окт.'!BX71:BY71,'[11]ПОНТОННЫЙ  Нояб.'!BX71:BY71,'[12]ПОНТОННЫЙ  Дек.'!BX71:BY71)</f>
        <v>4</v>
      </c>
      <c r="BZ72" s="47"/>
      <c r="CA72" s="53">
        <f>SUM('[1]ПОНТОННЫЙ Янв.'!BZ71:CA71,'[2]ПОНТОННЫЙ Февр.'!BZ71:CA71,'[3]ПОНТОННЫЙ Март'!BZ71:CA71,'[4]ПОНТОННЫЙ  Апр.'!BZ71:CA71,'[5]ПОНТОННЫЙ Май'!BZ71:CA71,'[6]ПОНТОННЫЙ Июнь'!BZ71:CA71,'[7]ПОНТОННЫЙ  Июль'!BZ71:CA71,'[8]ПОНТОННЫЙ  Авг.'!BZ71:CA71,'[9]ПОНТОННЫЙ  Сент.'!BZ71:CA71,'[10]ПОНТОННЫЙ  Окт.'!BZ71:CA71,'[11]ПОНТОННЫЙ  Нояб.'!BZ71:CA71,'[12]ПОНТОННЫЙ  Дек.'!BZ71:CA71)</f>
        <v>8</v>
      </c>
      <c r="CB72" s="47">
        <v>24</v>
      </c>
      <c r="CC72" s="53">
        <f>SUM('[1]ПОНТОННЫЙ Янв.'!CB71:CC71,'[2]ПОНТОННЫЙ Февр.'!CB71:CC71,'[3]ПОНТОННЫЙ Март'!CB71:CC71,'[4]ПОНТОННЫЙ  Апр.'!CB71:CC71,'[5]ПОНТОННЫЙ Май'!CB71:CC71,'[6]ПОНТОННЫЙ Июнь'!CB71:CC71,'[7]ПОНТОННЫЙ  Июль'!CB71:CC71,'[8]ПОНТОННЫЙ  Авг.'!CB71:CC71,'[9]ПОНТОННЫЙ  Сент.'!CB71:CC71,'[10]ПОНТОННЫЙ  Окт.'!CB71:CC71,'[11]ПОНТОННЫЙ  Нояб.'!CB71:CC71,'[12]ПОНТОННЫЙ  Дек.'!CB71:CC71)</f>
        <v>30</v>
      </c>
      <c r="CD72" s="47"/>
      <c r="CE72" s="53">
        <f>SUM('[1]ПОНТОННЫЙ Янв.'!CD71:CE71,'[2]ПОНТОННЫЙ Февр.'!CD71:CE71,'[3]ПОНТОННЫЙ Март'!CD71:CE71,'[4]ПОНТОННЫЙ  Апр.'!CD71:CE71,'[5]ПОНТОННЫЙ Май'!CD71:CE71,'[6]ПОНТОННЫЙ Июнь'!CD71:CE71,'[7]ПОНТОННЫЙ  Июль'!CD71:CE71,'[8]ПОНТОННЫЙ  Авг.'!CD71:CE71,'[9]ПОНТОННЫЙ  Сент.'!CD71:CE71,'[10]ПОНТОННЫЙ  Окт.'!CD71:CE71,'[11]ПОНТОННЫЙ  Нояб.'!CD71:CE71,'[12]ПОНТОННЫЙ  Дек.'!CD71:CE71)</f>
        <v>6</v>
      </c>
      <c r="CF72" s="47"/>
      <c r="CG72" s="53">
        <f>SUM('[1]ПОНТОННЫЙ Янв.'!CF71:CG71,'[2]ПОНТОННЫЙ Февр.'!CF71:CG71,'[3]ПОНТОННЫЙ Март'!CF71:CG71,'[4]ПОНТОННЫЙ  Апр.'!CF71:CG71,'[5]ПОНТОННЫЙ Май'!CF71:CG71,'[6]ПОНТОННЫЙ Июнь'!CF71:CG71,'[7]ПОНТОННЫЙ  Июль'!CF71:CG71,'[8]ПОНТОННЫЙ  Авг.'!CF71:CG71,'[9]ПОНТОННЫЙ  Сент.'!CF71:CG71,'[10]ПОНТОННЫЙ  Окт.'!CF71:CG71,'[11]ПОНТОННЫЙ  Нояб.'!CF71:CG71,'[12]ПОНТОННЫЙ  Дек.'!CF71:CG71)</f>
        <v>0</v>
      </c>
      <c r="CH72" s="47"/>
      <c r="CI72" s="53">
        <f>SUM('[1]ПОНТОННЫЙ Янв.'!CH71:CI71,'[2]ПОНТОННЫЙ Февр.'!CH71:CI71,'[3]ПОНТОННЫЙ Март'!CH71:CI71,'[4]ПОНТОННЫЙ  Апр.'!CH71:CI71,'[5]ПОНТОННЫЙ Май'!CH71:CI71,'[6]ПОНТОННЫЙ Июнь'!CH71:CI71,'[7]ПОНТОННЫЙ  Июль'!CH71:CI71,'[8]ПОНТОННЫЙ  Авг.'!CH71:CI71,'[9]ПОНТОННЫЙ  Сент.'!CH71:CI71,'[10]ПОНТОННЫЙ  Окт.'!CH71:CI71,'[11]ПОНТОННЫЙ  Нояб.'!CH71:CI71,'[12]ПОНТОННЫЙ  Дек.'!CH71:CI71)</f>
        <v>4</v>
      </c>
      <c r="CJ72" s="47"/>
      <c r="CK72" s="53">
        <f>SUM('[1]ПОНТОННЫЙ Янв.'!CJ71:CK71,'[2]ПОНТОННЫЙ Февр.'!CJ71:CK71,'[3]ПОНТОННЫЙ Март'!CJ71:CK71,'[4]ПОНТОННЫЙ  Апр.'!CJ71:CK71,'[5]ПОНТОННЫЙ Май'!CJ71:CK71,'[6]ПОНТОННЫЙ Июнь'!CJ71:CK71,'[7]ПОНТОННЫЙ  Июль'!CJ71:CK71,'[8]ПОНТОННЫЙ  Авг.'!CJ71:CK71,'[9]ПОНТОННЫЙ  Сент.'!CJ71:CK71,'[10]ПОНТОННЫЙ  Окт.'!CJ71:CK71,'[11]ПОНТОННЫЙ  Нояб.'!CJ71:CK71,'[12]ПОНТОННЫЙ  Дек.'!CJ71:CK71)</f>
        <v>6</v>
      </c>
      <c r="CL72" s="47"/>
      <c r="CM72" s="53">
        <f>SUM('[1]ПОНТОННЫЙ Янв.'!CL71:CM71,'[2]ПОНТОННЫЙ Февр.'!CL71:CM71,'[3]ПОНТОННЫЙ Март'!CL71:CM71,'[4]ПОНТОННЫЙ  Апр.'!CL71:CM71,'[5]ПОНТОННЫЙ Май'!CL71:CM71,'[6]ПОНТОННЫЙ Июнь'!CL71:CM71,'[7]ПОНТОННЫЙ  Июль'!CL71:CM71,'[8]ПОНТОННЫЙ  Авг.'!CL71:CM71,'[9]ПОНТОННЫЙ  Сент.'!CL71:CM71,'[10]ПОНТОННЫЙ  Окт.'!CL71:CM71,'[11]ПОНТОННЫЙ  Нояб.'!CL71:CM71,'[12]ПОНТОННЫЙ  Дек.'!CL71:CM71)</f>
        <v>0</v>
      </c>
      <c r="CN72" s="47">
        <v>12</v>
      </c>
      <c r="CO72" s="53">
        <f>SUM('[1]ПОНТОННЫЙ Янв.'!CN71:CO71,'[2]ПОНТОННЫЙ Февр.'!CN71:CO71,'[3]ПОНТОННЫЙ Март'!CN71:CO71,'[4]ПОНТОННЫЙ  Апр.'!CN71:CO71,'[5]ПОНТОННЫЙ Май'!CN71:CO71,'[6]ПОНТОННЫЙ Июнь'!CN71:CO71,'[7]ПОНТОННЫЙ  Июль'!CN71:CO71,'[8]ПОНТОННЫЙ  Авг.'!CN71:CO71,'[9]ПОНТОННЫЙ  Сент.'!CN71:CO71,'[10]ПОНТОННЫЙ  Окт.'!CN71:CO71,'[11]ПОНТОННЫЙ  Нояб.'!CN71:CO71,'[12]ПОНТОННЫЙ  Дек.'!CN71:CO71)</f>
        <v>6</v>
      </c>
      <c r="CQ72" s="94"/>
    </row>
    <row r="73" spans="1:96" ht="15.95" customHeight="1" x14ac:dyDescent="0.25">
      <c r="A73" s="216"/>
      <c r="B73" s="230"/>
      <c r="C73" s="22" t="s">
        <v>5</v>
      </c>
      <c r="D73" s="47"/>
      <c r="E73" s="53">
        <f>SUM('[1]ПОНТОННЫЙ Янв.'!D72:E72,'[2]ПОНТОННЫЙ Февр.'!D72:E72,'[3]ПОНТОННЫЙ Март'!D72:E72,'[4]ПОНТОННЫЙ  Апр.'!D72:E72,'[5]ПОНТОННЫЙ Май'!D72:E72,'[6]ПОНТОННЫЙ Июнь'!D72:E72,'[7]ПОНТОННЫЙ  Июль'!D72:E72,'[8]ПОНТОННЫЙ  Авг.'!D72:E72,'[9]ПОНТОННЫЙ  Сент.'!D72:E72,'[10]ПОНТОННЫЙ  Окт.'!D72:E72,'[11]ПОНТОННЫЙ  Нояб.'!D72:E72,'[12]ПОНТОННЫЙ  Дек.'!D72:E72)</f>
        <v>0.5</v>
      </c>
      <c r="F73" s="55">
        <v>49</v>
      </c>
      <c r="G73" s="53">
        <f>SUM('[1]ПОНТОННЫЙ Янв.'!F72:G72,'[2]ПОНТОННЫЙ Февр.'!F72:G72,'[3]ПОНТОННЫЙ Март'!F72:G72,'[4]ПОНТОННЫЙ  Апр.'!F72:G72,'[5]ПОНТОННЫЙ Май'!F72:G72,'[6]ПОНТОННЫЙ Июнь'!F72:G72,'[7]ПОНТОННЫЙ  Июль'!F72:G72,'[8]ПОНТОННЫЙ  Авг.'!F72:G72,'[9]ПОНТОННЫЙ  Сент.'!F72:G72,'[10]ПОНТОННЫЙ  Окт.'!F72:G72,'[11]ПОНТОННЫЙ  Нояб.'!F72:G72,'[12]ПОНТОННЫЙ  Дек.'!F72:G72)</f>
        <v>15.841999999999999</v>
      </c>
      <c r="H73" s="47"/>
      <c r="I73" s="53">
        <f>SUM('[1]ПОНТОННЫЙ Янв.'!H72:I72,'[2]ПОНТОННЫЙ Февр.'!H72:I72,'[3]ПОНТОННЫЙ Март'!H72:I72,'[4]ПОНТОННЫЙ  Апр.'!H72:I72,'[5]ПОНТОННЫЙ Май'!H72:I72,'[6]ПОНТОННЫЙ Июнь'!H72:I72,'[7]ПОНТОННЫЙ  Июль'!H72:I72,'[8]ПОНТОННЫЙ  Авг.'!H72:I72,'[9]ПОНТОННЫЙ  Сент.'!H72:I72,'[10]ПОНТОННЫЙ  Окт.'!H72:I72,'[11]ПОНТОННЫЙ  Нояб.'!H72:I72,'[12]ПОНТОННЫЙ  Дек.'!H72:I72)</f>
        <v>4.0049999999999999</v>
      </c>
      <c r="J73" s="47"/>
      <c r="K73" s="53">
        <f>SUM('[1]ПОНТОННЫЙ Янв.'!J72:K72,'[2]ПОНТОННЫЙ Февр.'!J72:K72,'[3]ПОНТОННЫЙ Март'!J72:K72,'[4]ПОНТОННЫЙ  Апр.'!J72:K72,'[5]ПОНТОННЫЙ Май'!J72:K72,'[6]ПОНТОННЫЙ Июнь'!J72:K72,'[7]ПОНТОННЫЙ  Июль'!J72:K72,'[8]ПОНТОННЫЙ  Авг.'!J72:K72,'[9]ПОНТОННЫЙ  Сент.'!J72:K72,'[10]ПОНТОННЫЙ  Окт.'!J72:K72,'[11]ПОНТОННЫЙ  Нояб.'!J72:K72,'[12]ПОНТОННЫЙ  Дек.'!J72:K72)</f>
        <v>0</v>
      </c>
      <c r="L73" s="55">
        <v>7</v>
      </c>
      <c r="M73" s="53">
        <f>SUM('[1]ПОНТОННЫЙ Янв.'!L72:M72,'[2]ПОНТОННЫЙ Февр.'!L72:M72,'[3]ПОНТОННЫЙ Март'!L72:M72,'[4]ПОНТОННЫЙ  Апр.'!L72:M72,'[5]ПОНТОННЫЙ Май'!L72:M72,'[6]ПОНТОННЫЙ Июнь'!L72:M72,'[7]ПОНТОННЫЙ  Июль'!L72:M72,'[8]ПОНТОННЫЙ  Авг.'!L72:M72,'[9]ПОНТОННЫЙ  Сент.'!L72:M72,'[10]ПОНТОННЫЙ  Окт.'!L72:M72,'[11]ПОНТОННЫЙ  Нояб.'!L72:M72,'[12]ПОНТОННЫЙ  Дек.'!L72:M72)</f>
        <v>5.8920000000000003</v>
      </c>
      <c r="N73" s="55">
        <v>17.5</v>
      </c>
      <c r="O73" s="53">
        <f>SUM('[1]ПОНТОННЫЙ Янв.'!N72:O72,'[2]ПОНТОННЫЙ Февр.'!N72:O72,'[3]ПОНТОННЫЙ Март'!N72:O72,'[4]ПОНТОННЫЙ  Апр.'!N72:O72,'[5]ПОНТОННЫЙ Май'!N72:O72,'[6]ПОНТОННЫЙ Июнь'!N72:O72,'[7]ПОНТОННЫЙ  Июль'!N72:O72,'[8]ПОНТОННЫЙ  Авг.'!N72:O72,'[9]ПОНТОННЫЙ  Сент.'!N72:O72,'[10]ПОНТОННЫЙ  Окт.'!N72:O72,'[11]ПОНТОННЫЙ  Нояб.'!N72:O72,'[12]ПОНТОННЫЙ  Дек.'!N72:O72)</f>
        <v>4.2770000000000001</v>
      </c>
      <c r="P73" s="47"/>
      <c r="Q73" s="53">
        <f>SUM('[1]ПОНТОННЫЙ Янв.'!P72:Q72,'[2]ПОНТОННЫЙ Февр.'!P72:Q72,'[3]ПОНТОННЫЙ Март'!P72:Q72,'[4]ПОНТОННЫЙ  Апр.'!P72:Q72,'[5]ПОНТОННЫЙ Май'!P72:Q72,'[6]ПОНТОННЫЙ Июнь'!P72:Q72,'[7]ПОНТОННЫЙ  Июль'!P72:Q72,'[8]ПОНТОННЫЙ  Авг.'!P72:Q72,'[9]ПОНТОННЫЙ  Сент.'!P72:Q72,'[10]ПОНТОННЫЙ  Окт.'!P72:Q72,'[11]ПОНТОННЫЙ  Нояб.'!P72:Q72,'[12]ПОНТОННЫЙ  Дек.'!P72:Q72)</f>
        <v>0</v>
      </c>
      <c r="R73" s="55">
        <v>49</v>
      </c>
      <c r="S73" s="53">
        <f>SUM('[1]ПОНТОННЫЙ Янв.'!R72:S72,'[2]ПОНТОННЫЙ Февр.'!R72:S72,'[3]ПОНТОННЫЙ Март'!R72:S72,'[4]ПОНТОННЫЙ  Апр.'!R72:S72,'[5]ПОНТОННЫЙ Май'!R72:S72,'[6]ПОНТОННЫЙ Июнь'!R72:S72,'[7]ПОНТОННЫЙ  Июль'!R72:S72,'[8]ПОНТОННЫЙ  Авг.'!R72:S72,'[9]ПОНТОННЫЙ  Сент.'!R72:S72,'[10]ПОНТОННЫЙ  Окт.'!R72:S72,'[11]ПОНТОННЫЙ  Нояб.'!R72:S72,'[12]ПОНТОННЫЙ  Дек.'!R72:S72)</f>
        <v>16.457000000000001</v>
      </c>
      <c r="T73" s="47"/>
      <c r="U73" s="53">
        <f>SUM('[1]ПОНТОННЫЙ Янв.'!T72:U72,'[2]ПОНТОННЫЙ Февр.'!T72:U72,'[3]ПОНТОННЫЙ Март'!T72:U72,'[4]ПОНТОННЫЙ  Апр.'!T72:U72,'[5]ПОНТОННЫЙ Май'!T72:U72,'[6]ПОНТОННЫЙ Июнь'!T72:U72,'[7]ПОНТОННЫЙ  Июль'!T72:U72,'[8]ПОНТОННЫЙ  Авг.'!T72:U72,'[9]ПОНТОННЫЙ  Сент.'!T72:U72,'[10]ПОНТОННЫЙ  Окт.'!T72:U72,'[11]ПОНТОННЫЙ  Нояб.'!T72:U72,'[12]ПОНТОННЫЙ  Дек.'!T72:U72)</f>
        <v>0.76100000000000001</v>
      </c>
      <c r="V73" s="47"/>
      <c r="W73" s="53">
        <f>SUM('[1]ПОНТОННЫЙ Янв.'!V72:W72,'[2]ПОНТОННЫЙ Февр.'!V72:W72,'[3]ПОНТОННЫЙ Март'!V72:W72,'[4]ПОНТОННЫЙ  Апр.'!V72:W72,'[5]ПОНТОННЫЙ Май'!V72:W72,'[6]ПОНТОННЫЙ Июнь'!V72:W72,'[7]ПОНТОННЫЙ  Июль'!V72:W72,'[8]ПОНТОННЫЙ  Авг.'!V72:W72,'[9]ПОНТОННЫЙ  Сент.'!V72:W72,'[10]ПОНТОННЫЙ  Окт.'!V72:W72,'[11]ПОНТОННЫЙ  Нояб.'!V72:W72,'[12]ПОНТОННЫЙ  Дек.'!V72:W72)</f>
        <v>0</v>
      </c>
      <c r="X73" s="47"/>
      <c r="Y73" s="53">
        <f>SUM('[1]ПОНТОННЫЙ Янв.'!X72:Y72,'[2]ПОНТОННЫЙ Февр.'!X72:Y72,'[3]ПОНТОННЫЙ Март'!X72:Y72,'[4]ПОНТОННЫЙ  Апр.'!X72:Y72,'[5]ПОНТОННЫЙ Май'!X72:Y72,'[6]ПОНТОННЫЙ Июнь'!X72:Y72,'[7]ПОНТОННЫЙ  Июль'!X72:Y72,'[8]ПОНТОННЫЙ  Авг.'!X72:Y72,'[9]ПОНТОННЫЙ  Сент.'!X72:Y72,'[10]ПОНТОННЫЙ  Окт.'!X72:Y72,'[11]ПОНТОННЫЙ  Нояб.'!X72:Y72,'[12]ПОНТОННЫЙ  Дек.'!X72:Y72)</f>
        <v>1.0229999999999999</v>
      </c>
      <c r="Z73" s="55">
        <v>42</v>
      </c>
      <c r="AA73" s="53">
        <f>SUM('[1]ПОНТОННЫЙ Янв.'!Z72:AA72,'[2]ПОНТОННЫЙ Февр.'!Z72:AA72,'[3]ПОНТОННЫЙ Март'!Z72:AA72,'[4]ПОНТОННЫЙ  Апр.'!Z72:AA72,'[5]ПОНТОННЫЙ Май'!Z72:AA72,'[6]ПОНТОННЫЙ Июнь'!Z72:AA72,'[7]ПОНТОННЫЙ  Июль'!Z72:AA72,'[8]ПОНТОННЫЙ  Авг.'!Z72:AA72,'[9]ПОНТОННЫЙ  Сент.'!Z72:AA72,'[10]ПОНТОННЫЙ  Окт.'!Z72:AA72,'[11]ПОНТОННЫЙ  Нояб.'!Z72:AA72,'[12]ПОНТОННЫЙ  Дек.'!Z72:AA72)</f>
        <v>15.100000000000001</v>
      </c>
      <c r="AB73" s="55">
        <v>14</v>
      </c>
      <c r="AC73" s="53">
        <f>SUM('[1]ПОНТОННЫЙ Янв.'!AB72:AC72,'[2]ПОНТОННЫЙ Февр.'!AB72:AC72,'[3]ПОНТОННЫЙ Март'!AB72:AC72,'[4]ПОНТОННЫЙ  Апр.'!AB72:AC72,'[5]ПОНТОННЫЙ Май'!AB72:AC72,'[6]ПОНТОННЫЙ Июнь'!AB72:AC72,'[7]ПОНТОННЫЙ  Июль'!AB72:AC72,'[8]ПОНТОННЫЙ  Авг.'!AB72:AC72,'[9]ПОНТОННЫЙ  Сент.'!AB72:AC72,'[10]ПОНТОННЫЙ  Окт.'!AB72:AC72,'[11]ПОНТОННЫЙ  Нояб.'!AB72:AC72,'[12]ПОНТОННЫЙ  Дек.'!AB72:AC72)</f>
        <v>4.7880000000000003</v>
      </c>
      <c r="AD73" s="55">
        <v>31.5</v>
      </c>
      <c r="AE73" s="53">
        <f>SUM('[1]ПОНТОННЫЙ Янв.'!AD72:AE72,'[2]ПОНТОННЫЙ Февр.'!AD72:AE72,'[3]ПОНТОННЫЙ Март'!AD72:AE72,'[4]ПОНТОННЫЙ  Апр.'!AD72:AE72,'[5]ПОНТОННЫЙ Май'!AD72:AE72,'[6]ПОНТОННЫЙ Июнь'!AD72:AE72,'[7]ПОНТОННЫЙ  Июль'!AD72:AE72,'[8]ПОНТОННЫЙ  Авг.'!AD72:AE72,'[9]ПОНТОННЫЙ  Сент.'!AD72:AE72,'[10]ПОНТОННЫЙ  Окт.'!AD72:AE72,'[11]ПОНТОННЫЙ  Нояб.'!AD72:AE72,'[12]ПОНТОННЫЙ  Дек.'!AD72:AE72)</f>
        <v>6.7609999999999992</v>
      </c>
      <c r="AF73" s="55">
        <v>14</v>
      </c>
      <c r="AG73" s="53">
        <f>SUM('[1]ПОНТОННЫЙ Янв.'!AF72:AG72,'[2]ПОНТОННЫЙ Февр.'!AF72:AG72,'[3]ПОНТОННЫЙ Март'!AF72:AG72,'[4]ПОНТОННЫЙ  Апр.'!AF72:AG72,'[5]ПОНТОННЫЙ Май'!AF72:AG72,'[6]ПОНТОННЫЙ Июнь'!AF72:AG72,'[7]ПОНТОННЫЙ  Июль'!AF72:AG72,'[8]ПОНТОННЫЙ  Авг.'!AF72:AG72,'[9]ПОНТОННЫЙ  Сент.'!AF72:AG72,'[10]ПОНТОННЫЙ  Окт.'!AF72:AG72,'[11]ПОНТОННЫЙ  Нояб.'!AF72:AG72,'[12]ПОНТОННЫЙ  Дек.'!AF72:AG72)</f>
        <v>0</v>
      </c>
      <c r="AH73" s="47"/>
      <c r="AI73" s="53">
        <f>SUM('[1]ПОНТОННЫЙ Янв.'!AH72:AI72,'[2]ПОНТОННЫЙ Февр.'!AH72:AI72,'[3]ПОНТОННЫЙ Март'!AH72:AI72,'[4]ПОНТОННЫЙ  Апр.'!AH72:AI72,'[5]ПОНТОННЫЙ Май'!AH72:AI72,'[6]ПОНТОННЫЙ Июнь'!AH72:AI72,'[7]ПОНТОННЫЙ  Июль'!AH72:AI72,'[8]ПОНТОННЫЙ  Авг.'!AH72:AI72,'[9]ПОНТОННЫЙ  Сент.'!AH72:AI72,'[10]ПОНТОННЫЙ  Окт.'!AH72:AI72,'[11]ПОНТОННЫЙ  Нояб.'!AH72:AI72,'[12]ПОНТОННЫЙ  Дек.'!AH72:AI72)</f>
        <v>0</v>
      </c>
      <c r="AJ73" s="55">
        <v>14</v>
      </c>
      <c r="AK73" s="53">
        <f>SUM('[1]ПОНТОННЫЙ Янв.'!AJ72:AK72,'[2]ПОНТОННЫЙ Февр.'!AJ72:AK72,'[3]ПОНТОННЫЙ Март'!AJ72:AK72,'[4]ПОНТОННЫЙ  Апр.'!AJ72:AK72,'[5]ПОНТОННЫЙ Май'!AJ72:AK72,'[6]ПОНТОННЫЙ Июнь'!AJ72:AK72,'[7]ПОНТОННЫЙ  Июль'!AJ72:AK72,'[8]ПОНТОННЫЙ  Авг.'!AJ72:AK72,'[9]ПОНТОННЫЙ  Сент.'!AJ72:AK72,'[10]ПОНТОННЫЙ  Окт.'!AJ72:AK72,'[11]ПОНТОННЫЙ  Нояб.'!AJ72:AK72,'[12]ПОНТОННЫЙ  Дек.'!AJ72:AK72)</f>
        <v>5.3879999999999999</v>
      </c>
      <c r="AL73" s="55">
        <v>14</v>
      </c>
      <c r="AM73" s="53">
        <f>SUM('[1]ПОНТОННЫЙ Янв.'!AL72:AM72,'[2]ПОНТОННЫЙ Февр.'!AL72:AM72,'[3]ПОНТОННЫЙ Март'!AL72:AM72,'[4]ПОНТОННЫЙ  Апр.'!AL72:AM72,'[5]ПОНТОННЫЙ Май'!AL72:AM72,'[6]ПОНТОННЫЙ Июнь'!AL72:AM72,'[7]ПОНТОННЫЙ  Июль'!AL72:AM72,'[8]ПОНТОННЫЙ  Авг.'!AL72:AM72,'[9]ПОНТОННЫЙ  Сент.'!AL72:AM72,'[10]ПОНТОННЫЙ  Окт.'!AL72:AM72,'[11]ПОНТОННЫЙ  Нояб.'!AL72:AM72,'[12]ПОНТОННЫЙ  Дек.'!AL72:AM72)</f>
        <v>0</v>
      </c>
      <c r="AN73" s="55">
        <v>10.5</v>
      </c>
      <c r="AO73" s="53">
        <f>SUM('[1]ПОНТОННЫЙ Янв.'!AN72:AO72,'[2]ПОНТОННЫЙ Февр.'!AN72:AO72,'[3]ПОНТОННЫЙ Март'!AN72:AO72,'[4]ПОНТОННЫЙ  Апр.'!AN72:AO72,'[5]ПОНТОННЫЙ Май'!AN72:AO72,'[6]ПОНТОННЫЙ Июнь'!AN72:AO72,'[7]ПОНТОННЫЙ  Июль'!AN72:AO72,'[8]ПОНТОННЫЙ  Авг.'!AN72:AO72,'[9]ПОНТОННЫЙ  Сент.'!AN72:AO72,'[10]ПОНТОННЫЙ  Окт.'!AN72:AO72,'[11]ПОНТОННЫЙ  Нояб.'!AN72:AO72,'[12]ПОНТОННЫЙ  Дек.'!AN72:AO72)</f>
        <v>7.1680000000000001</v>
      </c>
      <c r="AP73" s="55">
        <v>11.5</v>
      </c>
      <c r="AQ73" s="53">
        <f>SUM('[1]ПОНТОННЫЙ Янв.'!AP72:AQ72,'[2]ПОНТОННЫЙ Февр.'!AP72:AQ72,'[3]ПОНТОННЫЙ Март'!AP72:AQ72,'[4]ПОНТОННЫЙ  Апр.'!AP72:AQ72,'[5]ПОНТОННЫЙ Май'!AP72:AQ72,'[6]ПОНТОННЫЙ Июнь'!AP72:AQ72,'[7]ПОНТОННЫЙ  Июль'!AP72:AQ72,'[8]ПОНТОННЫЙ  Авг.'!AP72:AQ72,'[9]ПОНТОННЫЙ  Сент.'!AP72:AQ72,'[10]ПОНТОННЫЙ  Окт.'!AP72:AQ72,'[11]ПОНТОННЫЙ  Нояб.'!AP72:AQ72,'[12]ПОНТОННЫЙ  Дек.'!AP72:AQ72)</f>
        <v>3.9740000000000002</v>
      </c>
      <c r="AR73" s="55">
        <v>31.5</v>
      </c>
      <c r="AS73" s="53">
        <f>SUM('[1]ПОНТОННЫЙ Янв.'!AR72:AS72,'[2]ПОНТОННЫЙ Февр.'!AR72:AS72,'[3]ПОНТОННЫЙ Март'!AR72:AS72,'[4]ПОНТОННЫЙ  Апр.'!AR72:AS72,'[5]ПОНТОННЫЙ Май'!AR72:AS72,'[6]ПОНТОННЫЙ Июнь'!AR72:AS72,'[7]ПОНТОННЫЙ  Июль'!AR72:AS72,'[8]ПОНТОННЫЙ  Авг.'!AR72:AS72,'[9]ПОНТОННЫЙ  Сент.'!AR72:AS72,'[10]ПОНТОННЫЙ  Окт.'!AR72:AS72,'[11]ПОНТОННЫЙ  Нояб.'!AR72:AS72,'[12]ПОНТОННЫЙ  Дек.'!AR72:AS72)</f>
        <v>8.6560000000000006</v>
      </c>
      <c r="AT73" s="55">
        <v>31.5</v>
      </c>
      <c r="AU73" s="53">
        <f>SUM('[1]ПОНТОННЫЙ Янв.'!AT72:AU72,'[2]ПОНТОННЫЙ Февр.'!AT72:AU72,'[3]ПОНТОННЫЙ Март'!AT72:AU72,'[4]ПОНТОННЫЙ  Апр.'!AT72:AU72,'[5]ПОНТОННЫЙ Май'!AT72:AU72,'[6]ПОНТОННЫЙ Июнь'!AT72:AU72,'[7]ПОНТОННЫЙ  Июль'!AT72:AU72,'[8]ПОНТОННЫЙ  Авг.'!AT72:AU72,'[9]ПОНТОННЫЙ  Сент.'!AT72:AU72,'[10]ПОНТОННЫЙ  Окт.'!AT72:AU72,'[11]ПОНТОННЫЙ  Нояб.'!AT72:AU72,'[12]ПОНТОННЫЙ  Дек.'!AT72:AU72)</f>
        <v>10.286</v>
      </c>
      <c r="AV73" s="55">
        <v>10.5</v>
      </c>
      <c r="AW73" s="53">
        <f>SUM('[1]ПОНТОННЫЙ Янв.'!AV72:AW72,'[2]ПОНТОННЫЙ Февр.'!AV72:AW72,'[3]ПОНТОННЫЙ Март'!AV72:AW72,'[4]ПОНТОННЫЙ  Апр.'!AV72:AW72,'[5]ПОНТОННЫЙ Май'!AV72:AW72,'[6]ПОНТОННЫЙ Июнь'!AV72:AW72,'[7]ПОНТОННЫЙ  Июль'!AV72:AW72,'[8]ПОНТОННЫЙ  Авг.'!AV72:AW72,'[9]ПОНТОННЫЙ  Сент.'!AV72:AW72,'[10]ПОНТОННЫЙ  Окт.'!AV72:AW72,'[11]ПОНТОННЫЙ  Нояб.'!AV72:AW72,'[12]ПОНТОННЫЙ  Дек.'!AV72:AW72)</f>
        <v>8.8369999999999997</v>
      </c>
      <c r="AX73" s="55">
        <v>7</v>
      </c>
      <c r="AY73" s="53">
        <f>SUM('[1]ПОНТОННЫЙ Янв.'!AX72:AY72,'[2]ПОНТОННЫЙ Февр.'!AX72:AY72,'[3]ПОНТОННЫЙ Март'!AX72:AY72,'[4]ПОНТОННЫЙ  Апр.'!AX72:AY72,'[5]ПОНТОННЫЙ Май'!AX72:AY72,'[6]ПОНТОННЫЙ Июнь'!AX72:AY72,'[7]ПОНТОННЫЙ  Июль'!AX72:AY72,'[8]ПОНТОННЫЙ  Авг.'!AX72:AY72,'[9]ПОНТОННЫЙ  Сент.'!AX72:AY72,'[10]ПОНТОННЫЙ  Окт.'!AX72:AY72,'[11]ПОНТОННЫЙ  Нояб.'!AX72:AY72,'[12]ПОНТОННЫЙ  Дек.'!AX72:AY72)</f>
        <v>0.60699999999999998</v>
      </c>
      <c r="AZ73" s="55">
        <v>17.5</v>
      </c>
      <c r="BA73" s="53">
        <f>SUM('[1]ПОНТОННЫЙ Янв.'!AZ72:BA72,'[2]ПОНТОННЫЙ Февр.'!AZ72:BA72,'[3]ПОНТОННЫЙ Март'!AZ72:BA72,'[4]ПОНТОННЫЙ  Апр.'!AZ72:BA72,'[5]ПОНТОННЫЙ Май'!AZ72:BA72,'[6]ПОНТОННЫЙ Июнь'!AZ72:BA72,'[7]ПОНТОННЫЙ  Июль'!AZ72:BA72,'[8]ПОНТОННЫЙ  Авг.'!AZ72:BA72,'[9]ПОНТОННЫЙ  Сент.'!AZ72:BA72,'[10]ПОНТОННЫЙ  Окт.'!AZ72:BA72,'[11]ПОНТОННЫЙ  Нояб.'!AZ72:BA72,'[12]ПОНТОННЫЙ  Дек.'!AZ72:BA72)</f>
        <v>4.2780000000000005</v>
      </c>
      <c r="BB73" s="47"/>
      <c r="BC73" s="53">
        <f>SUM('[1]ПОНТОННЫЙ Янв.'!BB72:BC72,'[2]ПОНТОННЫЙ Февр.'!BB72:BC72,'[3]ПОНТОННЫЙ Март'!BB72:BC72,'[4]ПОНТОННЫЙ  Апр.'!BB72:BC72,'[5]ПОНТОННЫЙ Май'!BB72:BC72,'[6]ПОНТОННЫЙ Июнь'!BB72:BC72,'[7]ПОНТОННЫЙ  Июль'!BB72:BC72,'[8]ПОНТОННЫЙ  Авг.'!BB72:BC72,'[9]ПОНТОННЫЙ  Сент.'!BB72:BC72,'[10]ПОНТОННЫЙ  Окт.'!BB72:BC72,'[11]ПОНТОННЫЙ  Нояб.'!BB72:BC72,'[12]ПОНТОННЫЙ  Дек.'!BB72:BC72)</f>
        <v>0</v>
      </c>
      <c r="BD73" s="47"/>
      <c r="BE73" s="53">
        <f>SUM('[1]ПОНТОННЫЙ Янв.'!BD72:BE72,'[2]ПОНТОННЫЙ Февр.'!BD72:BE72,'[3]ПОНТОННЫЙ Март'!BD72:BE72,'[4]ПОНТОННЫЙ  Апр.'!BD72:BE72,'[5]ПОНТОННЫЙ Май'!BD72:BE72,'[6]ПОНТОННЫЙ Июнь'!BD72:BE72,'[7]ПОНТОННЫЙ  Июль'!BD72:BE72,'[8]ПОНТОННЫЙ  Авг.'!BD72:BE72,'[9]ПОНТОННЫЙ  Сент.'!BD72:BE72,'[10]ПОНТОННЫЙ  Окт.'!BD72:BE72,'[11]ПОНТОННЫЙ  Нояб.'!BD72:BE72,'[12]ПОНТОННЫЙ  Дек.'!BD72:BE72)</f>
        <v>0</v>
      </c>
      <c r="BF73" s="55">
        <v>3.5</v>
      </c>
      <c r="BG73" s="53">
        <f>SUM('[1]ПОНТОННЫЙ Янв.'!BF72:BG72,'[2]ПОНТОННЫЙ Февр.'!BF72:BG72,'[3]ПОНТОННЫЙ Март'!BF72:BG72,'[4]ПОНТОННЫЙ  Апр.'!BF72:BG72,'[5]ПОНТОННЫЙ Май'!BF72:BG72,'[6]ПОНТОННЫЙ Июнь'!BF72:BG72,'[7]ПОНТОННЫЙ  Июль'!BF72:BG72,'[8]ПОНТОННЫЙ  Авг.'!BF72:BG72,'[9]ПОНТОННЫЙ  Сент.'!BF72:BG72,'[10]ПОНТОННЫЙ  Окт.'!BF72:BG72,'[11]ПОНТОННЫЙ  Нояб.'!BF72:BG72,'[12]ПОНТОННЫЙ  Дек.'!BF72:BG72)</f>
        <v>6.2610000000000001</v>
      </c>
      <c r="BH73" s="55">
        <v>21</v>
      </c>
      <c r="BI73" s="53">
        <f>SUM('[1]ПОНТОННЫЙ Янв.'!BH72:BI72,'[2]ПОНТОННЫЙ Февр.'!BH72:BI72,'[3]ПОНТОННЫЙ Март'!BH72:BI72,'[4]ПОНТОННЫЙ  Апр.'!BH72:BI72,'[5]ПОНТОННЫЙ Май'!BH72:BI72,'[6]ПОНТОННЫЙ Июнь'!BH72:BI72,'[7]ПОНТОННЫЙ  Июль'!BH72:BI72,'[8]ПОНТОННЫЙ  Авг.'!BH72:BI72,'[9]ПОНТОННЫЙ  Сент.'!BH72:BI72,'[10]ПОНТОННЫЙ  Окт.'!BH72:BI72,'[11]ПОНТОННЫЙ  Нояб.'!BH72:BI72,'[12]ПОНТОННЫЙ  Дек.'!BH72:BI72)</f>
        <v>9.772000000000002</v>
      </c>
      <c r="BJ73" s="47"/>
      <c r="BK73" s="53">
        <f>SUM('[1]ПОНТОННЫЙ Янв.'!BJ72:BK72,'[2]ПОНТОННЫЙ Февр.'!BJ72:BK72,'[3]ПОНТОННЫЙ Март'!BJ72:BK72,'[4]ПОНТОННЫЙ  Апр.'!BJ72:BK72,'[5]ПОНТОННЫЙ Май'!BJ72:BK72,'[6]ПОНТОННЫЙ Июнь'!BJ72:BK72,'[7]ПОНТОННЫЙ  Июль'!BJ72:BK72,'[8]ПОНТОННЫЙ  Авг.'!BJ72:BK72,'[9]ПОНТОННЫЙ  Сент.'!BJ72:BK72,'[10]ПОНТОННЫЙ  Окт.'!BJ72:BK72,'[11]ПОНТОННЫЙ  Нояб.'!BJ72:BK72,'[12]ПОНТОННЫЙ  Дек.'!BJ72:BK72)</f>
        <v>1.722</v>
      </c>
      <c r="BL73" s="47"/>
      <c r="BM73" s="53">
        <f>SUM('[1]ПОНТОННЫЙ Янв.'!BL72:BM72,'[2]ПОНТОННЫЙ Февр.'!BL72:BM72,'[3]ПОНТОННЫЙ Март'!BL72:BM72,'[4]ПОНТОННЫЙ  Апр.'!BL72:BM72,'[5]ПОНТОННЫЙ Май'!BL72:BM72,'[6]ПОНТОННЫЙ Июнь'!BL72:BM72,'[7]ПОНТОННЫЙ  Июль'!BL72:BM72,'[8]ПОНТОННЫЙ  Авг.'!BL72:BM72,'[9]ПОНТОННЫЙ  Сент.'!BL72:BM72,'[10]ПОНТОННЫЙ  Окт.'!BL72:BM72,'[11]ПОНТОННЫЙ  Нояб.'!BL72:BM72,'[12]ПОНТОННЫЙ  Дек.'!BL72:BM72)</f>
        <v>0</v>
      </c>
      <c r="BN73" s="47"/>
      <c r="BO73" s="53">
        <f>SUM('[1]ПОНТОННЫЙ Янв.'!BN72:BO72,'[2]ПОНТОННЫЙ Февр.'!BN72:BO72,'[3]ПОНТОННЫЙ Март'!BN72:BO72,'[4]ПОНТОННЫЙ  Апр.'!BN72:BO72,'[5]ПОНТОННЫЙ Май'!BN72:BO72,'[6]ПОНТОННЫЙ Июнь'!BN72:BO72,'[7]ПОНТОННЫЙ  Июль'!BN72:BO72,'[8]ПОНТОННЫЙ  Авг.'!BN72:BO72,'[9]ПОНТОННЫЙ  Сент.'!BN72:BO72,'[10]ПОНТОННЫЙ  Окт.'!BN72:BO72,'[11]ПОНТОННЫЙ  Нояб.'!BN72:BO72,'[12]ПОНТОННЫЙ  Дек.'!BN72:BO72)</f>
        <v>0.60099999999999998</v>
      </c>
      <c r="BP73" s="55">
        <v>31.5</v>
      </c>
      <c r="BQ73" s="53">
        <f>SUM('[1]ПОНТОННЫЙ Янв.'!BP72:BQ72,'[2]ПОНТОННЫЙ Февр.'!BP72:BQ72,'[3]ПОНТОННЫЙ Март'!BP72:BQ72,'[4]ПОНТОННЫЙ  Апр.'!BP72:BQ72,'[5]ПОНТОННЫЙ Май'!BP72:BQ72,'[6]ПОНТОННЫЙ Июнь'!BP72:BQ72,'[7]ПОНТОННЫЙ  Июль'!BP72:BQ72,'[8]ПОНТОННЫЙ  Авг.'!BP72:BQ72,'[9]ПОНТОННЫЙ  Сент.'!BP72:BQ72,'[10]ПОНТОННЫЙ  Окт.'!BP72:BQ72,'[11]ПОНТОННЫЙ  Нояб.'!BP72:BQ72,'[12]ПОНТОННЫЙ  Дек.'!BP72:BQ72)</f>
        <v>30.316999999999997</v>
      </c>
      <c r="BR73" s="55">
        <v>10.5</v>
      </c>
      <c r="BS73" s="53">
        <f>SUM('[1]ПОНТОННЫЙ Янв.'!BR72:BS72,'[2]ПОНТОННЫЙ Февр.'!BR72:BS72,'[3]ПОНТОННЫЙ Март'!BR72:BS72,'[4]ПОНТОННЫЙ  Апр.'!BR72:BS72,'[5]ПОНТОННЫЙ Май'!BR72:BS72,'[6]ПОНТОННЫЙ Июнь'!BR72:BS72,'[7]ПОНТОННЫЙ  Июль'!BR72:BS72,'[8]ПОНТОННЫЙ  Авг.'!BR72:BS72,'[9]ПОНТОННЫЙ  Сент.'!BR72:BS72,'[10]ПОНТОННЫЙ  Окт.'!BR72:BS72,'[11]ПОНТОННЫЙ  Нояб.'!BR72:BS72,'[12]ПОНТОННЫЙ  Дек.'!BR72:BS72)</f>
        <v>20.570000000000004</v>
      </c>
      <c r="BT73" s="47"/>
      <c r="BU73" s="53">
        <f>SUM('[1]ПОНТОННЫЙ Янв.'!BT72:BU72,'[2]ПОНТОННЫЙ Февр.'!BT72:BU72,'[3]ПОНТОННЫЙ Март'!BT72:BU72,'[4]ПОНТОННЫЙ  Апр.'!BT72:BU72,'[5]ПОНТОННЫЙ Май'!BT72:BU72,'[6]ПОНТОННЫЙ Июнь'!BT72:BU72,'[7]ПОНТОННЫЙ  Июль'!BT72:BU72,'[8]ПОНТОННЫЙ  Авг.'!BT72:BU72,'[9]ПОНТОННЫЙ  Сент.'!BT72:BU72,'[10]ПОНТОННЫЙ  Окт.'!BT72:BU72,'[11]ПОНТОННЫЙ  Нояб.'!BT72:BU72,'[12]ПОНТОННЫЙ  Дек.'!BT72:BU72)</f>
        <v>0</v>
      </c>
      <c r="BV73" s="55">
        <v>6</v>
      </c>
      <c r="BW73" s="53">
        <f>SUM('[1]ПОНТОННЫЙ Янв.'!BV72:BW72,'[2]ПОНТОННЫЙ Февр.'!BV72:BW72,'[3]ПОНТОННЫЙ Март'!BV72:BW72,'[4]ПОНТОННЫЙ  Апр.'!BV72:BW72,'[5]ПОНТОННЫЙ Май'!BV72:BW72,'[6]ПОНТОННЫЙ Июнь'!BV72:BW72,'[7]ПОНТОННЫЙ  Июль'!BV72:BW72,'[8]ПОНТОННЫЙ  Авг.'!BV72:BW72,'[9]ПОНТОННЫЙ  Сент.'!BV72:BW72,'[10]ПОНТОННЫЙ  Окт.'!BV72:BW72,'[11]ПОНТОННЫЙ  Нояб.'!BV72:BW72,'[12]ПОНТОННЫЙ  Дек.'!BV72:BW72)</f>
        <v>2.0260000000000002</v>
      </c>
      <c r="BX73" s="55">
        <v>42</v>
      </c>
      <c r="BY73" s="53">
        <f>SUM('[1]ПОНТОННЫЙ Янв.'!BX72:BY72,'[2]ПОНТОННЫЙ Февр.'!BX72:BY72,'[3]ПОНТОННЫЙ Март'!BX72:BY72,'[4]ПОНТОННЫЙ  Апр.'!BX72:BY72,'[5]ПОНТОННЫЙ Май'!BX72:BY72,'[6]ПОНТОННЫЙ Июнь'!BX72:BY72,'[7]ПОНТОННЫЙ  Июль'!BX72:BY72,'[8]ПОНТОННЫЙ  Авг.'!BX72:BY72,'[9]ПОНТОННЫЙ  Сент.'!BX72:BY72,'[10]ПОНТОННЫЙ  Окт.'!BX72:BY72,'[11]ПОНТОННЫЙ  Нояб.'!BX72:BY72,'[12]ПОНТОННЫЙ  Дек.'!BX72:BY72)</f>
        <v>3.718</v>
      </c>
      <c r="BZ73" s="47"/>
      <c r="CA73" s="53">
        <f>SUM('[1]ПОНТОННЫЙ Янв.'!BZ72:CA72,'[2]ПОНТОННЫЙ Февр.'!BZ72:CA72,'[3]ПОНТОННЫЙ Март'!BZ72:CA72,'[4]ПОНТОННЫЙ  Апр.'!BZ72:CA72,'[5]ПОНТОННЫЙ Май'!BZ72:CA72,'[6]ПОНТОННЫЙ Июнь'!BZ72:CA72,'[7]ПОНТОННЫЙ  Июль'!BZ72:CA72,'[8]ПОНТОННЫЙ  Авг.'!BZ72:CA72,'[9]ПОНТОННЫЙ  Сент.'!BZ72:CA72,'[10]ПОНТОННЫЙ  Окт.'!BZ72:CA72,'[11]ПОНТОННЫЙ  Нояб.'!BZ72:CA72,'[12]ПОНТОННЫЙ  Дек.'!BZ72:CA72)</f>
        <v>3.6469999999999998</v>
      </c>
      <c r="CB73" s="55">
        <v>84</v>
      </c>
      <c r="CC73" s="53">
        <f>SUM('[1]ПОНТОННЫЙ Янв.'!CB72:CC72,'[2]ПОНТОННЫЙ Февр.'!CB72:CC72,'[3]ПОНТОННЫЙ Март'!CB72:CC72,'[4]ПОНТОННЫЙ  Апр.'!CB72:CC72,'[5]ПОНТОННЫЙ Май'!CB72:CC72,'[6]ПОНТОННЫЙ Июнь'!CB72:CC72,'[7]ПОНТОННЫЙ  Июль'!CB72:CC72,'[8]ПОНТОННЫЙ  Авг.'!CB72:CC72,'[9]ПОНТОННЫЙ  Сент.'!CB72:CC72,'[10]ПОНТОННЫЙ  Окт.'!CB72:CC72,'[11]ПОНТОННЫЙ  Нояб.'!CB72:CC72,'[12]ПОНТОННЫЙ  Дек.'!CB72:CC72)</f>
        <v>28.456000000000003</v>
      </c>
      <c r="CD73" s="55"/>
      <c r="CE73" s="53">
        <f>SUM('[1]ПОНТОННЫЙ Янв.'!CD72:CE72,'[2]ПОНТОННЫЙ Февр.'!CD72:CE72,'[3]ПОНТОННЫЙ Март'!CD72:CE72,'[4]ПОНТОННЫЙ  Апр.'!CD72:CE72,'[5]ПОНТОННЫЙ Май'!CD72:CE72,'[6]ПОНТОННЫЙ Июнь'!CD72:CE72,'[7]ПОНТОННЫЙ  Июль'!CD72:CE72,'[8]ПОНТОННЫЙ  Авг.'!CD72:CE72,'[9]ПОНТОННЫЙ  Сент.'!CD72:CE72,'[10]ПОНТОННЫЙ  Окт.'!CD72:CE72,'[11]ПОНТОННЫЙ  Нояб.'!CD72:CE72,'[12]ПОНТОННЫЙ  Дек.'!CD72:CE72)</f>
        <v>3.21</v>
      </c>
      <c r="CF73" s="55"/>
      <c r="CG73" s="53">
        <f>SUM('[1]ПОНТОННЫЙ Янв.'!CF72:CG72,'[2]ПОНТОННЫЙ Февр.'!CF72:CG72,'[3]ПОНТОННЫЙ Март'!CF72:CG72,'[4]ПОНТОННЫЙ  Апр.'!CF72:CG72,'[5]ПОНТОННЫЙ Май'!CF72:CG72,'[6]ПОНТОННЫЙ Июнь'!CF72:CG72,'[7]ПОНТОННЫЙ  Июль'!CF72:CG72,'[8]ПОНТОННЫЙ  Авг.'!CF72:CG72,'[9]ПОНТОННЫЙ  Сент.'!CF72:CG72,'[10]ПОНТОННЫЙ  Окт.'!CF72:CG72,'[11]ПОНТОННЫЙ  Нояб.'!CF72:CG72,'[12]ПОНТОННЫЙ  Дек.'!CF72:CG72)</f>
        <v>0</v>
      </c>
      <c r="CH73" s="47"/>
      <c r="CI73" s="53">
        <f>SUM('[1]ПОНТОННЫЙ Янв.'!CH72:CI72,'[2]ПОНТОННЫЙ Февр.'!CH72:CI72,'[3]ПОНТОННЫЙ Март'!CH72:CI72,'[4]ПОНТОННЫЙ  Апр.'!CH72:CI72,'[5]ПОНТОННЫЙ Май'!CH72:CI72,'[6]ПОНТОННЫЙ Июнь'!CH72:CI72,'[7]ПОНТОННЫЙ  Июль'!CH72:CI72,'[8]ПОНТОННЫЙ  Авг.'!CH72:CI72,'[9]ПОНТОННЫЙ  Сент.'!CH72:CI72,'[10]ПОНТОННЫЙ  Окт.'!CH72:CI72,'[11]ПОНТОННЫЙ  Нояб.'!CH72:CI72,'[12]ПОНТОННЫЙ  Дек.'!CH72:CI72)</f>
        <v>2.2090000000000001</v>
      </c>
      <c r="CJ73" s="47"/>
      <c r="CK73" s="53">
        <f>SUM('[1]ПОНТОННЫЙ Янв.'!CJ72:CK72,'[2]ПОНТОННЫЙ Февр.'!CJ72:CK72,'[3]ПОНТОННЫЙ Март'!CJ72:CK72,'[4]ПОНТОННЫЙ  Апр.'!CJ72:CK72,'[5]ПОНТОННЫЙ Май'!CJ72:CK72,'[6]ПОНТОННЫЙ Июнь'!CJ72:CK72,'[7]ПОНТОННЫЙ  Июль'!CJ72:CK72,'[8]ПОНТОННЫЙ  Авг.'!CJ72:CK72,'[9]ПОНТОННЫЙ  Сент.'!CJ72:CK72,'[10]ПОНТОННЫЙ  Окт.'!CJ72:CK72,'[11]ПОНТОННЫЙ  Нояб.'!CJ72:CK72,'[12]ПОНТОННЫЙ  Дек.'!CJ72:CK72)</f>
        <v>4.7699999999999996</v>
      </c>
      <c r="CL73" s="47"/>
      <c r="CM73" s="53">
        <f>SUM('[1]ПОНТОННЫЙ Янв.'!CL72:CM72,'[2]ПОНТОННЫЙ Февр.'!CL72:CM72,'[3]ПОНТОННЫЙ Март'!CL72:CM72,'[4]ПОНТОННЫЙ  Апр.'!CL72:CM72,'[5]ПОНТОННЫЙ Май'!CL72:CM72,'[6]ПОНТОННЫЙ Июнь'!CL72:CM72,'[7]ПОНТОННЫЙ  Июль'!CL72:CM72,'[8]ПОНТОННЫЙ  Авг.'!CL72:CM72,'[9]ПОНТОННЫЙ  Сент.'!CL72:CM72,'[10]ПОНТОННЫЙ  Окт.'!CL72:CM72,'[11]ПОНТОННЫЙ  Нояб.'!CL72:CM72,'[12]ПОНТОННЫЙ  Дек.'!CL72:CM72)</f>
        <v>0</v>
      </c>
      <c r="CN73" s="55">
        <v>42</v>
      </c>
      <c r="CO73" s="53">
        <f>SUM('[1]ПОНТОННЫЙ Янв.'!CN72:CO72,'[2]ПОНТОННЫЙ Февр.'!CN72:CO72,'[3]ПОНТОННЫЙ Март'!CN72:CO72,'[4]ПОНТОННЫЙ  Апр.'!CN72:CO72,'[5]ПОНТОННЫЙ Май'!CN72:CO72,'[6]ПОНТОННЫЙ Июнь'!CN72:CO72,'[7]ПОНТОННЫЙ  Июль'!CN72:CO72,'[8]ПОНТОННЫЙ  Авг.'!CN72:CO72,'[9]ПОНТОННЫЙ  Сент.'!CN72:CO72,'[10]ПОНТОННЫЙ  Окт.'!CN72:CO72,'[11]ПОНТОННЫЙ  Нояб.'!CN72:CO72,'[12]ПОНТОННЫЙ  Дек.'!CN72:CO72)</f>
        <v>8.0790000000000006</v>
      </c>
      <c r="CQ73" s="94" t="s">
        <v>221</v>
      </c>
    </row>
    <row r="74" spans="1:96" ht="15.95" customHeight="1" x14ac:dyDescent="0.25">
      <c r="A74" s="216" t="s">
        <v>79</v>
      </c>
      <c r="B74" s="230" t="s">
        <v>47</v>
      </c>
      <c r="C74" s="22" t="s">
        <v>10</v>
      </c>
      <c r="D74" s="47">
        <v>1</v>
      </c>
      <c r="E74" s="53">
        <f>SUM('[1]ПОНТОННЫЙ Янв.'!D73:E73,'[2]ПОНТОННЫЙ Февр.'!D73:E73,'[3]ПОНТОННЫЙ Март'!D73:E73,'[4]ПОНТОННЫЙ  Апр.'!D73:E73,'[5]ПОНТОННЫЙ Май'!D73:E73,'[6]ПОНТОННЫЙ Июнь'!D73:E73,'[7]ПОНТОННЫЙ  Июль'!D73:E73,'[8]ПОНТОННЫЙ  Авг.'!D73:E73,'[9]ПОНТОННЫЙ  Сент.'!D73:E73,'[10]ПОНТОННЫЙ  Окт.'!D73:E73,'[11]ПОНТОННЫЙ  Нояб.'!D73:E73,'[12]ПОНТОННЫЙ  Дек.'!D73:E73)</f>
        <v>0</v>
      </c>
      <c r="F74" s="47">
        <v>1</v>
      </c>
      <c r="G74" s="53">
        <f>SUM('[1]ПОНТОННЫЙ Янв.'!F73:G73,'[2]ПОНТОННЫЙ Февр.'!F73:G73,'[3]ПОНТОННЫЙ Март'!F73:G73,'[4]ПОНТОННЫЙ  Апр.'!F73:G73,'[5]ПОНТОННЫЙ Май'!F73:G73,'[6]ПОНТОННЫЙ Июнь'!F73:G73,'[7]ПОНТОННЫЙ  Июль'!F73:G73,'[8]ПОНТОННЫЙ  Авг.'!F73:G73,'[9]ПОНТОННЫЙ  Сент.'!F73:G73,'[10]ПОНТОННЫЙ  Окт.'!F73:G73,'[11]ПОНТОННЫЙ  Нояб.'!F73:G73,'[12]ПОНТОННЫЙ  Дек.'!F73:G73)</f>
        <v>0</v>
      </c>
      <c r="H74" s="47">
        <v>1</v>
      </c>
      <c r="I74" s="53">
        <f>SUM('[1]ПОНТОННЫЙ Янв.'!H73:I73,'[2]ПОНТОННЫЙ Февр.'!H73:I73,'[3]ПОНТОННЫЙ Март'!H73:I73,'[4]ПОНТОННЫЙ  Апр.'!H73:I73,'[5]ПОНТОННЫЙ Май'!H73:I73,'[6]ПОНТОННЫЙ Июнь'!H73:I73,'[7]ПОНТОННЫЙ  Июль'!H73:I73,'[8]ПОНТОННЫЙ  Авг.'!H73:I73,'[9]ПОНТОННЫЙ  Сент.'!H73:I73,'[10]ПОНТОННЫЙ  Окт.'!H73:I73,'[11]ПОНТОННЫЙ  Нояб.'!H73:I73,'[12]ПОНТОННЫЙ  Дек.'!H73:I73)</f>
        <v>0</v>
      </c>
      <c r="J74" s="47">
        <v>1</v>
      </c>
      <c r="K74" s="53">
        <f>SUM('[1]ПОНТОННЫЙ Янв.'!J73:K73,'[2]ПОНТОННЫЙ Февр.'!J73:K73,'[3]ПОНТОННЫЙ Март'!J73:K73,'[4]ПОНТОННЫЙ  Апр.'!J73:K73,'[5]ПОНТОННЫЙ Май'!J73:K73,'[6]ПОНТОННЫЙ Июнь'!J73:K73,'[7]ПОНТОННЫЙ  Июль'!J73:K73,'[8]ПОНТОННЫЙ  Авг.'!J73:K73,'[9]ПОНТОННЫЙ  Сент.'!J73:K73,'[10]ПОНТОННЫЙ  Окт.'!J73:K73,'[11]ПОНТОННЫЙ  Нояб.'!J73:K73,'[12]ПОНТОННЫЙ  Дек.'!J73:K73)</f>
        <v>0</v>
      </c>
      <c r="L74" s="47">
        <v>1</v>
      </c>
      <c r="M74" s="53">
        <f>SUM('[1]ПОНТОННЫЙ Янв.'!L73:M73,'[2]ПОНТОННЫЙ Февр.'!L73:M73,'[3]ПОНТОННЫЙ Март'!L73:M73,'[4]ПОНТОННЫЙ  Апр.'!L73:M73,'[5]ПОНТОННЫЙ Май'!L73:M73,'[6]ПОНТОННЫЙ Июнь'!L73:M73,'[7]ПОНТОННЫЙ  Июль'!L73:M73,'[8]ПОНТОННЫЙ  Авг.'!L73:M73,'[9]ПОНТОННЫЙ  Сент.'!L73:M73,'[10]ПОНТОННЫЙ  Окт.'!L73:M73,'[11]ПОНТОННЫЙ  Нояб.'!L73:M73,'[12]ПОНТОННЫЙ  Дек.'!L73:M73)</f>
        <v>0</v>
      </c>
      <c r="N74" s="47">
        <v>1</v>
      </c>
      <c r="O74" s="53">
        <f>SUM('[1]ПОНТОННЫЙ Янв.'!N73:O73,'[2]ПОНТОННЫЙ Февр.'!N73:O73,'[3]ПОНТОННЫЙ Март'!N73:O73,'[4]ПОНТОННЫЙ  Апр.'!N73:O73,'[5]ПОНТОННЫЙ Май'!N73:O73,'[6]ПОНТОННЫЙ Июнь'!N73:O73,'[7]ПОНТОННЫЙ  Июль'!N73:O73,'[8]ПОНТОННЫЙ  Авг.'!N73:O73,'[9]ПОНТОННЫЙ  Сент.'!N73:O73,'[10]ПОНТОННЫЙ  Окт.'!N73:O73,'[11]ПОНТОННЫЙ  Нояб.'!N73:O73,'[12]ПОНТОННЫЙ  Дек.'!N73:O73)</f>
        <v>2</v>
      </c>
      <c r="P74" s="47">
        <v>1</v>
      </c>
      <c r="Q74" s="53">
        <f>SUM('[1]ПОНТОННЫЙ Янв.'!P73:Q73,'[2]ПОНТОННЫЙ Февр.'!P73:Q73,'[3]ПОНТОННЫЙ Март'!P73:Q73,'[4]ПОНТОННЫЙ  Апр.'!P73:Q73,'[5]ПОНТОННЫЙ Май'!P73:Q73,'[6]ПОНТОННЫЙ Июнь'!P73:Q73,'[7]ПОНТОННЫЙ  Июль'!P73:Q73,'[8]ПОНТОННЫЙ  Авг.'!P73:Q73,'[9]ПОНТОННЫЙ  Сент.'!P73:Q73,'[10]ПОНТОННЫЙ  Окт.'!P73:Q73,'[11]ПОНТОННЫЙ  Нояб.'!P73:Q73,'[12]ПОНТОННЫЙ  Дек.'!P73:Q73)</f>
        <v>0</v>
      </c>
      <c r="R74" s="47">
        <v>1</v>
      </c>
      <c r="S74" s="53">
        <f>SUM('[1]ПОНТОННЫЙ Янв.'!R73:S73,'[2]ПОНТОННЫЙ Февр.'!R73:S73,'[3]ПОНТОННЫЙ Март'!R73:S73,'[4]ПОНТОННЫЙ  Апр.'!R73:S73,'[5]ПОНТОННЫЙ Май'!R73:S73,'[6]ПОНТОННЫЙ Июнь'!R73:S73,'[7]ПОНТОННЫЙ  Июль'!R73:S73,'[8]ПОНТОННЫЙ  Авг.'!R73:S73,'[9]ПОНТОННЫЙ  Сент.'!R73:S73,'[10]ПОНТОННЫЙ  Окт.'!R73:S73,'[11]ПОНТОННЫЙ  Нояб.'!R73:S73,'[12]ПОНТОННЫЙ  Дек.'!R73:S73)</f>
        <v>0</v>
      </c>
      <c r="T74" s="47">
        <v>1</v>
      </c>
      <c r="U74" s="53">
        <f>SUM('[1]ПОНТОННЫЙ Янв.'!T73:U73,'[2]ПОНТОННЫЙ Февр.'!T73:U73,'[3]ПОНТОННЫЙ Март'!T73:U73,'[4]ПОНТОННЫЙ  Апр.'!T73:U73,'[5]ПОНТОННЫЙ Май'!T73:U73,'[6]ПОНТОННЫЙ Июнь'!T73:U73,'[7]ПОНТОННЫЙ  Июль'!T73:U73,'[8]ПОНТОННЫЙ  Авг.'!T73:U73,'[9]ПОНТОННЫЙ  Сент.'!T73:U73,'[10]ПОНТОННЫЙ  Окт.'!T73:U73,'[11]ПОНТОННЫЙ  Нояб.'!T73:U73,'[12]ПОНТОННЫЙ  Дек.'!T73:U73)</f>
        <v>0</v>
      </c>
      <c r="V74" s="47">
        <v>1</v>
      </c>
      <c r="W74" s="53">
        <f>SUM('[1]ПОНТОННЫЙ Янв.'!V73:W73,'[2]ПОНТОННЫЙ Февр.'!V73:W73,'[3]ПОНТОННЫЙ Март'!V73:W73,'[4]ПОНТОННЫЙ  Апр.'!V73:W73,'[5]ПОНТОННЫЙ Май'!V73:W73,'[6]ПОНТОННЫЙ Июнь'!V73:W73,'[7]ПОНТОННЫЙ  Июль'!V73:W73,'[8]ПОНТОННЫЙ  Авг.'!V73:W73,'[9]ПОНТОННЫЙ  Сент.'!V73:W73,'[10]ПОНТОННЫЙ  Окт.'!V73:W73,'[11]ПОНТОННЫЙ  Нояб.'!V73:W73,'[12]ПОНТОННЫЙ  Дек.'!V73:W73)</f>
        <v>0</v>
      </c>
      <c r="X74" s="47">
        <v>1</v>
      </c>
      <c r="Y74" s="53">
        <f>SUM('[1]ПОНТОННЫЙ Янв.'!X73:Y73,'[2]ПОНТОННЫЙ Февр.'!X73:Y73,'[3]ПОНТОННЫЙ Март'!X73:Y73,'[4]ПОНТОННЫЙ  Апр.'!X73:Y73,'[5]ПОНТОННЫЙ Май'!X73:Y73,'[6]ПОНТОННЫЙ Июнь'!X73:Y73,'[7]ПОНТОННЫЙ  Июль'!X73:Y73,'[8]ПОНТОННЫЙ  Авг.'!X73:Y73,'[9]ПОНТОННЫЙ  Сент.'!X73:Y73,'[10]ПОНТОННЫЙ  Окт.'!X73:Y73,'[11]ПОНТОННЫЙ  Нояб.'!X73:Y73,'[12]ПОНТОННЫЙ  Дек.'!X73:Y73)</f>
        <v>0</v>
      </c>
      <c r="Z74" s="47">
        <v>1</v>
      </c>
      <c r="AA74" s="53">
        <f>SUM('[1]ПОНТОННЫЙ Янв.'!Z73:AA73,'[2]ПОНТОННЫЙ Февр.'!Z73:AA73,'[3]ПОНТОННЫЙ Март'!Z73:AA73,'[4]ПОНТОННЫЙ  Апр.'!Z73:AA73,'[5]ПОНТОННЫЙ Май'!Z73:AA73,'[6]ПОНТОННЫЙ Июнь'!Z73:AA73,'[7]ПОНТОННЫЙ  Июль'!Z73:AA73,'[8]ПОНТОННЫЙ  Авг.'!Z73:AA73,'[9]ПОНТОННЫЙ  Сент.'!Z73:AA73,'[10]ПОНТОННЫЙ  Окт.'!Z73:AA73,'[11]ПОНТОННЫЙ  Нояб.'!Z73:AA73,'[12]ПОНТОННЫЙ  Дек.'!Z73:AA73)</f>
        <v>1</v>
      </c>
      <c r="AB74" s="47">
        <v>1</v>
      </c>
      <c r="AC74" s="53">
        <f>SUM('[1]ПОНТОННЫЙ Янв.'!AB73:AC73,'[2]ПОНТОННЫЙ Февр.'!AB73:AC73,'[3]ПОНТОННЫЙ Март'!AB73:AC73,'[4]ПОНТОННЫЙ  Апр.'!AB73:AC73,'[5]ПОНТОННЫЙ Май'!AB73:AC73,'[6]ПОНТОННЫЙ Июнь'!AB73:AC73,'[7]ПОНТОННЫЙ  Июль'!AB73:AC73,'[8]ПОНТОННЫЙ  Авг.'!AB73:AC73,'[9]ПОНТОННЫЙ  Сент.'!AB73:AC73,'[10]ПОНТОННЫЙ  Окт.'!AB73:AC73,'[11]ПОНТОННЫЙ  Нояб.'!AB73:AC73,'[12]ПОНТОННЫЙ  Дек.'!AB73:AC73)</f>
        <v>0</v>
      </c>
      <c r="AD74" s="47">
        <v>1</v>
      </c>
      <c r="AE74" s="53">
        <f>SUM('[1]ПОНТОННЫЙ Янв.'!AD73:AE73,'[2]ПОНТОННЫЙ Февр.'!AD73:AE73,'[3]ПОНТОННЫЙ Март'!AD73:AE73,'[4]ПОНТОННЫЙ  Апр.'!AD73:AE73,'[5]ПОНТОННЫЙ Май'!AD73:AE73,'[6]ПОНТОННЫЙ Июнь'!AD73:AE73,'[7]ПОНТОННЫЙ  Июль'!AD73:AE73,'[8]ПОНТОННЫЙ  Авг.'!AD73:AE73,'[9]ПОНТОННЫЙ  Сент.'!AD73:AE73,'[10]ПОНТОННЫЙ  Окт.'!AD73:AE73,'[11]ПОНТОННЫЙ  Нояб.'!AD73:AE73,'[12]ПОНТОННЫЙ  Дек.'!AD73:AE73)</f>
        <v>1</v>
      </c>
      <c r="AF74" s="47">
        <v>1</v>
      </c>
      <c r="AG74" s="53">
        <f>SUM('[1]ПОНТОННЫЙ Янв.'!AF73:AG73,'[2]ПОНТОННЫЙ Февр.'!AF73:AG73,'[3]ПОНТОННЫЙ Март'!AF73:AG73,'[4]ПОНТОННЫЙ  Апр.'!AF73:AG73,'[5]ПОНТОННЫЙ Май'!AF73:AG73,'[6]ПОНТОННЫЙ Июнь'!AF73:AG73,'[7]ПОНТОННЫЙ  Июль'!AF73:AG73,'[8]ПОНТОННЫЙ  Авг.'!AF73:AG73,'[9]ПОНТОННЫЙ  Сент.'!AF73:AG73,'[10]ПОНТОННЫЙ  Окт.'!AF73:AG73,'[11]ПОНТОННЫЙ  Нояб.'!AF73:AG73,'[12]ПОНТОННЫЙ  Дек.'!AF73:AG73)</f>
        <v>0</v>
      </c>
      <c r="AH74" s="47">
        <v>1</v>
      </c>
      <c r="AI74" s="53">
        <f>SUM('[1]ПОНТОННЫЙ Янв.'!AH73:AI73,'[2]ПОНТОННЫЙ Февр.'!AH73:AI73,'[3]ПОНТОННЫЙ Март'!AH73:AI73,'[4]ПОНТОННЫЙ  Апр.'!AH73:AI73,'[5]ПОНТОННЫЙ Май'!AH73:AI73,'[6]ПОНТОННЫЙ Июнь'!AH73:AI73,'[7]ПОНТОННЫЙ  Июль'!AH73:AI73,'[8]ПОНТОННЫЙ  Авг.'!AH73:AI73,'[9]ПОНТОННЫЙ  Сент.'!AH73:AI73,'[10]ПОНТОННЫЙ  Окт.'!AH73:AI73,'[11]ПОНТОННЫЙ  Нояб.'!AH73:AI73,'[12]ПОНТОННЫЙ  Дек.'!AH73:AI73)</f>
        <v>0</v>
      </c>
      <c r="AJ74" s="47">
        <v>1</v>
      </c>
      <c r="AK74" s="53">
        <f>SUM('[1]ПОНТОННЫЙ Янв.'!AJ73:AK73,'[2]ПОНТОННЫЙ Февр.'!AJ73:AK73,'[3]ПОНТОННЫЙ Март'!AJ73:AK73,'[4]ПОНТОННЫЙ  Апр.'!AJ73:AK73,'[5]ПОНТОННЫЙ Май'!AJ73:AK73,'[6]ПОНТОННЫЙ Июнь'!AJ73:AK73,'[7]ПОНТОННЫЙ  Июль'!AJ73:AK73,'[8]ПОНТОННЫЙ  Авг.'!AJ73:AK73,'[9]ПОНТОННЫЙ  Сент.'!AJ73:AK73,'[10]ПОНТОННЫЙ  Окт.'!AJ73:AK73,'[11]ПОНТОННЫЙ  Нояб.'!AJ73:AK73,'[12]ПОНТОННЫЙ  Дек.'!AJ73:AK73)</f>
        <v>0</v>
      </c>
      <c r="AL74" s="47">
        <v>1</v>
      </c>
      <c r="AM74" s="53">
        <f>SUM('[1]ПОНТОННЫЙ Янв.'!AL73:AM73,'[2]ПОНТОННЫЙ Февр.'!AL73:AM73,'[3]ПОНТОННЫЙ Март'!AL73:AM73,'[4]ПОНТОННЫЙ  Апр.'!AL73:AM73,'[5]ПОНТОННЫЙ Май'!AL73:AM73,'[6]ПОНТОННЫЙ Июнь'!AL73:AM73,'[7]ПОНТОННЫЙ  Июль'!AL73:AM73,'[8]ПОНТОННЫЙ  Авг.'!AL73:AM73,'[9]ПОНТОННЫЙ  Сент.'!AL73:AM73,'[10]ПОНТОННЫЙ  Окт.'!AL73:AM73,'[11]ПОНТОННЫЙ  Нояб.'!AL73:AM73,'[12]ПОНТОННЫЙ  Дек.'!AL73:AM73)</f>
        <v>0</v>
      </c>
      <c r="AN74" s="47">
        <v>1</v>
      </c>
      <c r="AO74" s="53">
        <f>SUM('[1]ПОНТОННЫЙ Янв.'!AN73:AO73,'[2]ПОНТОННЫЙ Февр.'!AN73:AO73,'[3]ПОНТОННЫЙ Март'!AN73:AO73,'[4]ПОНТОННЫЙ  Апр.'!AN73:AO73,'[5]ПОНТОННЫЙ Май'!AN73:AO73,'[6]ПОНТОННЫЙ Июнь'!AN73:AO73,'[7]ПОНТОННЫЙ  Июль'!AN73:AO73,'[8]ПОНТОННЫЙ  Авг.'!AN73:AO73,'[9]ПОНТОННЫЙ  Сент.'!AN73:AO73,'[10]ПОНТОННЫЙ  Окт.'!AN73:AO73,'[11]ПОНТОННЫЙ  Нояб.'!AN73:AO73,'[12]ПОНТОННЫЙ  Дек.'!AN73:AO73)</f>
        <v>0</v>
      </c>
      <c r="AP74" s="47">
        <v>1</v>
      </c>
      <c r="AQ74" s="53">
        <f>SUM('[1]ПОНТОННЫЙ Янв.'!AP73:AQ73,'[2]ПОНТОННЫЙ Февр.'!AP73:AQ73,'[3]ПОНТОННЫЙ Март'!AP73:AQ73,'[4]ПОНТОННЫЙ  Апр.'!AP73:AQ73,'[5]ПОНТОННЫЙ Май'!AP73:AQ73,'[6]ПОНТОННЫЙ Июнь'!AP73:AQ73,'[7]ПОНТОННЫЙ  Июль'!AP73:AQ73,'[8]ПОНТОННЫЙ  Авг.'!AP73:AQ73,'[9]ПОНТОННЫЙ  Сент.'!AP73:AQ73,'[10]ПОНТОННЫЙ  Окт.'!AP73:AQ73,'[11]ПОНТОННЫЙ  Нояб.'!AP73:AQ73,'[12]ПОНТОННЫЙ  Дек.'!AP73:AQ73)</f>
        <v>2</v>
      </c>
      <c r="AR74" s="47">
        <v>1</v>
      </c>
      <c r="AS74" s="53">
        <f>SUM('[1]ПОНТОННЫЙ Янв.'!AR73:AS73,'[2]ПОНТОННЫЙ Февр.'!AR73:AS73,'[3]ПОНТОННЫЙ Март'!AR73:AS73,'[4]ПОНТОННЫЙ  Апр.'!AR73:AS73,'[5]ПОНТОННЫЙ Май'!AR73:AS73,'[6]ПОНТОННЫЙ Июнь'!AR73:AS73,'[7]ПОНТОННЫЙ  Июль'!AR73:AS73,'[8]ПОНТОННЫЙ  Авг.'!AR73:AS73,'[9]ПОНТОННЫЙ  Сент.'!AR73:AS73,'[10]ПОНТОННЫЙ  Окт.'!AR73:AS73,'[11]ПОНТОННЫЙ  Нояб.'!AR73:AS73,'[12]ПОНТОННЫЙ  Дек.'!AR73:AS73)</f>
        <v>0</v>
      </c>
      <c r="AT74" s="47">
        <v>1</v>
      </c>
      <c r="AU74" s="53">
        <f>SUM('[1]ПОНТОННЫЙ Янв.'!AT73:AU73,'[2]ПОНТОННЫЙ Февр.'!AT73:AU73,'[3]ПОНТОННЫЙ Март'!AT73:AU73,'[4]ПОНТОННЫЙ  Апр.'!AT73:AU73,'[5]ПОНТОННЫЙ Май'!AT73:AU73,'[6]ПОНТОННЫЙ Июнь'!AT73:AU73,'[7]ПОНТОННЫЙ  Июль'!AT73:AU73,'[8]ПОНТОННЫЙ  Авг.'!AT73:AU73,'[9]ПОНТОННЫЙ  Сент.'!AT73:AU73,'[10]ПОНТОННЫЙ  Окт.'!AT73:AU73,'[11]ПОНТОННЫЙ  Нояб.'!AT73:AU73,'[12]ПОНТОННЫЙ  Дек.'!AT73:AU73)</f>
        <v>0</v>
      </c>
      <c r="AV74" s="47">
        <v>1</v>
      </c>
      <c r="AW74" s="53">
        <f>SUM('[1]ПОНТОННЫЙ Янв.'!AV73:AW73,'[2]ПОНТОННЫЙ Февр.'!AV73:AW73,'[3]ПОНТОННЫЙ Март'!AV73:AW73,'[4]ПОНТОННЫЙ  Апр.'!AV73:AW73,'[5]ПОНТОННЫЙ Май'!AV73:AW73,'[6]ПОНТОННЫЙ Июнь'!AV73:AW73,'[7]ПОНТОННЫЙ  Июль'!AV73:AW73,'[8]ПОНТОННЫЙ  Авг.'!AV73:AW73,'[9]ПОНТОННЫЙ  Сент.'!AV73:AW73,'[10]ПОНТОННЫЙ  Окт.'!AV73:AW73,'[11]ПОНТОННЫЙ  Нояб.'!AV73:AW73,'[12]ПОНТОННЫЙ  Дек.'!AV73:AW73)</f>
        <v>1</v>
      </c>
      <c r="AX74" s="47">
        <v>1</v>
      </c>
      <c r="AY74" s="53">
        <f>SUM('[1]ПОНТОННЫЙ Янв.'!AX73:AY73,'[2]ПОНТОННЫЙ Февр.'!AX73:AY73,'[3]ПОНТОННЫЙ Март'!AX73:AY73,'[4]ПОНТОННЫЙ  Апр.'!AX73:AY73,'[5]ПОНТОННЫЙ Май'!AX73:AY73,'[6]ПОНТОННЫЙ Июнь'!AX73:AY73,'[7]ПОНТОННЫЙ  Июль'!AX73:AY73,'[8]ПОНТОННЫЙ  Авг.'!AX73:AY73,'[9]ПОНТОННЫЙ  Сент.'!AX73:AY73,'[10]ПОНТОННЫЙ  Окт.'!AX73:AY73,'[11]ПОНТОННЫЙ  Нояб.'!AX73:AY73,'[12]ПОНТОННЫЙ  Дек.'!AX73:AY73)</f>
        <v>0</v>
      </c>
      <c r="AZ74" s="47">
        <v>1</v>
      </c>
      <c r="BA74" s="53">
        <f>SUM('[1]ПОНТОННЫЙ Янв.'!AZ73:BA73,'[2]ПОНТОННЫЙ Февр.'!AZ73:BA73,'[3]ПОНТОННЫЙ Март'!AZ73:BA73,'[4]ПОНТОННЫЙ  Апр.'!AZ73:BA73,'[5]ПОНТОННЫЙ Май'!AZ73:BA73,'[6]ПОНТОННЫЙ Июнь'!AZ73:BA73,'[7]ПОНТОННЫЙ  Июль'!AZ73:BA73,'[8]ПОНТОННЫЙ  Авг.'!AZ73:BA73,'[9]ПОНТОННЫЙ  Сент.'!AZ73:BA73,'[10]ПОНТОННЫЙ  Окт.'!AZ73:BA73,'[11]ПОНТОННЫЙ  Нояб.'!AZ73:BA73,'[12]ПОНТОННЫЙ  Дек.'!AZ73:BA73)</f>
        <v>0</v>
      </c>
      <c r="BB74" s="47">
        <v>1</v>
      </c>
      <c r="BC74" s="53">
        <f>SUM('[1]ПОНТОННЫЙ Янв.'!BB73:BC73,'[2]ПОНТОННЫЙ Февр.'!BB73:BC73,'[3]ПОНТОННЫЙ Март'!BB73:BC73,'[4]ПОНТОННЫЙ  Апр.'!BB73:BC73,'[5]ПОНТОННЫЙ Май'!BB73:BC73,'[6]ПОНТОННЫЙ Июнь'!BB73:BC73,'[7]ПОНТОННЫЙ  Июль'!BB73:BC73,'[8]ПОНТОННЫЙ  Авг.'!BB73:BC73,'[9]ПОНТОННЫЙ  Сент.'!BB73:BC73,'[10]ПОНТОННЫЙ  Окт.'!BB73:BC73,'[11]ПОНТОННЫЙ  Нояб.'!BB73:BC73,'[12]ПОНТОННЫЙ  Дек.'!BB73:BC73)</f>
        <v>0</v>
      </c>
      <c r="BD74" s="47">
        <v>1</v>
      </c>
      <c r="BE74" s="53">
        <f>SUM('[1]ПОНТОННЫЙ Янв.'!BD73:BE73,'[2]ПОНТОННЫЙ Февр.'!BD73:BE73,'[3]ПОНТОННЫЙ Март'!BD73:BE73,'[4]ПОНТОННЫЙ  Апр.'!BD73:BE73,'[5]ПОНТОННЫЙ Май'!BD73:BE73,'[6]ПОНТОННЫЙ Июнь'!BD73:BE73,'[7]ПОНТОННЫЙ  Июль'!BD73:BE73,'[8]ПОНТОННЫЙ  Авг.'!BD73:BE73,'[9]ПОНТОННЫЙ  Сент.'!BD73:BE73,'[10]ПОНТОННЫЙ  Окт.'!BD73:BE73,'[11]ПОНТОННЫЙ  Нояб.'!BD73:BE73,'[12]ПОНТОННЫЙ  Дек.'!BD73:BE73)</f>
        <v>0</v>
      </c>
      <c r="BF74" s="47">
        <v>1</v>
      </c>
      <c r="BG74" s="53">
        <f>SUM('[1]ПОНТОННЫЙ Янв.'!BF73:BG73,'[2]ПОНТОННЫЙ Февр.'!BF73:BG73,'[3]ПОНТОННЫЙ Март'!BF73:BG73,'[4]ПОНТОННЫЙ  Апр.'!BF73:BG73,'[5]ПОНТОННЫЙ Май'!BF73:BG73,'[6]ПОНТОННЫЙ Июнь'!BF73:BG73,'[7]ПОНТОННЫЙ  Июль'!BF73:BG73,'[8]ПОНТОННЫЙ  Авг.'!BF73:BG73,'[9]ПОНТОННЫЙ  Сент.'!BF73:BG73,'[10]ПОНТОННЫЙ  Окт.'!BF73:BG73,'[11]ПОНТОННЫЙ  Нояб.'!BF73:BG73,'[12]ПОНТОННЫЙ  Дек.'!BF73:BG73)</f>
        <v>0</v>
      </c>
      <c r="BH74" s="47">
        <v>1</v>
      </c>
      <c r="BI74" s="53">
        <f>SUM('[1]ПОНТОННЫЙ Янв.'!BH73:BI73,'[2]ПОНТОННЫЙ Февр.'!BH73:BI73,'[3]ПОНТОННЫЙ Март'!BH73:BI73,'[4]ПОНТОННЫЙ  Апр.'!BH73:BI73,'[5]ПОНТОННЫЙ Май'!BH73:BI73,'[6]ПОНТОННЫЙ Июнь'!BH73:BI73,'[7]ПОНТОННЫЙ  Июль'!BH73:BI73,'[8]ПОНТОННЫЙ  Авг.'!BH73:BI73,'[9]ПОНТОННЫЙ  Сент.'!BH73:BI73,'[10]ПОНТОННЫЙ  Окт.'!BH73:BI73,'[11]ПОНТОННЫЙ  Нояб.'!BH73:BI73,'[12]ПОНТОННЫЙ  Дек.'!BH73:BI73)</f>
        <v>0</v>
      </c>
      <c r="BJ74" s="47">
        <v>1</v>
      </c>
      <c r="BK74" s="53">
        <f>SUM('[1]ПОНТОННЫЙ Янв.'!BJ73:BK73,'[2]ПОНТОННЫЙ Февр.'!BJ73:BK73,'[3]ПОНТОННЫЙ Март'!BJ73:BK73,'[4]ПОНТОННЫЙ  Апр.'!BJ73:BK73,'[5]ПОНТОННЫЙ Май'!BJ73:BK73,'[6]ПОНТОННЫЙ Июнь'!BJ73:BK73,'[7]ПОНТОННЫЙ  Июль'!BJ73:BK73,'[8]ПОНТОННЫЙ  Авг.'!BJ73:BK73,'[9]ПОНТОННЫЙ  Сент.'!BJ73:BK73,'[10]ПОНТОННЫЙ  Окт.'!BJ73:BK73,'[11]ПОНТОННЫЙ  Нояб.'!BJ73:BK73,'[12]ПОНТОННЫЙ  Дек.'!BJ73:BK73)</f>
        <v>1</v>
      </c>
      <c r="BL74" s="47">
        <v>1</v>
      </c>
      <c r="BM74" s="53">
        <f>SUM('[1]ПОНТОННЫЙ Янв.'!BL73:BM73,'[2]ПОНТОННЫЙ Февр.'!BL73:BM73,'[3]ПОНТОННЫЙ Март'!BL73:BM73,'[4]ПОНТОННЫЙ  Апр.'!BL73:BM73,'[5]ПОНТОННЫЙ Май'!BL73:BM73,'[6]ПОНТОННЫЙ Июнь'!BL73:BM73,'[7]ПОНТОННЫЙ  Июль'!BL73:BM73,'[8]ПОНТОННЫЙ  Авг.'!BL73:BM73,'[9]ПОНТОННЫЙ  Сент.'!BL73:BM73,'[10]ПОНТОННЫЙ  Окт.'!BL73:BM73,'[11]ПОНТОННЫЙ  Нояб.'!BL73:BM73,'[12]ПОНТОННЫЙ  Дек.'!BL73:BM73)</f>
        <v>3</v>
      </c>
      <c r="BN74" s="47">
        <v>1</v>
      </c>
      <c r="BO74" s="53">
        <f>SUM('[1]ПОНТОННЫЙ Янв.'!BN73:BO73,'[2]ПОНТОННЫЙ Февр.'!BN73:BO73,'[3]ПОНТОННЫЙ Март'!BN73:BO73,'[4]ПОНТОННЫЙ  Апр.'!BN73:BO73,'[5]ПОНТОННЫЙ Май'!BN73:BO73,'[6]ПОНТОННЫЙ Июнь'!BN73:BO73,'[7]ПОНТОННЫЙ  Июль'!BN73:BO73,'[8]ПОНТОННЫЙ  Авг.'!BN73:BO73,'[9]ПОНТОННЫЙ  Сент.'!BN73:BO73,'[10]ПОНТОННЫЙ  Окт.'!BN73:BO73,'[11]ПОНТОННЫЙ  Нояб.'!BN73:BO73,'[12]ПОНТОННЫЙ  Дек.'!BN73:BO73)</f>
        <v>0</v>
      </c>
      <c r="BP74" s="47">
        <v>1</v>
      </c>
      <c r="BQ74" s="53">
        <f>SUM('[1]ПОНТОННЫЙ Янв.'!BP73:BQ73,'[2]ПОНТОННЫЙ Февр.'!BP73:BQ73,'[3]ПОНТОННЫЙ Март'!BP73:BQ73,'[4]ПОНТОННЫЙ  Апр.'!BP73:BQ73,'[5]ПОНТОННЫЙ Май'!BP73:BQ73,'[6]ПОНТОННЫЙ Июнь'!BP73:BQ73,'[7]ПОНТОННЫЙ  Июль'!BP73:BQ73,'[8]ПОНТОННЫЙ  Авг.'!BP73:BQ73,'[9]ПОНТОННЫЙ  Сент.'!BP73:BQ73,'[10]ПОНТОННЫЙ  Окт.'!BP73:BQ73,'[11]ПОНТОННЫЙ  Нояб.'!BP73:BQ73,'[12]ПОНТОННЫЙ  Дек.'!BP73:BQ73)</f>
        <v>0</v>
      </c>
      <c r="BR74" s="47">
        <v>1</v>
      </c>
      <c r="BS74" s="53">
        <f>SUM('[1]ПОНТОННЫЙ Янв.'!BR73:BS73,'[2]ПОНТОННЫЙ Февр.'!BR73:BS73,'[3]ПОНТОННЫЙ Март'!BR73:BS73,'[4]ПОНТОННЫЙ  Апр.'!BR73:BS73,'[5]ПОНТОННЫЙ Май'!BR73:BS73,'[6]ПОНТОННЫЙ Июнь'!BR73:BS73,'[7]ПОНТОННЫЙ  Июль'!BR73:BS73,'[8]ПОНТОННЫЙ  Авг.'!BR73:BS73,'[9]ПОНТОННЫЙ  Сент.'!BR73:BS73,'[10]ПОНТОННЫЙ  Окт.'!BR73:BS73,'[11]ПОНТОННЫЙ  Нояб.'!BR73:BS73,'[12]ПОНТОННЫЙ  Дек.'!BR73:BS73)</f>
        <v>2</v>
      </c>
      <c r="BT74" s="47">
        <v>1</v>
      </c>
      <c r="BU74" s="53">
        <f>SUM('[1]ПОНТОННЫЙ Янв.'!BT73:BU73,'[2]ПОНТОННЫЙ Февр.'!BT73:BU73,'[3]ПОНТОННЫЙ Март'!BT73:BU73,'[4]ПОНТОННЫЙ  Апр.'!BT73:BU73,'[5]ПОНТОННЫЙ Май'!BT73:BU73,'[6]ПОНТОННЫЙ Июнь'!BT73:BU73,'[7]ПОНТОННЫЙ  Июль'!BT73:BU73,'[8]ПОНТОННЫЙ  Авг.'!BT73:BU73,'[9]ПОНТОННЫЙ  Сент.'!BT73:BU73,'[10]ПОНТОННЫЙ  Окт.'!BT73:BU73,'[11]ПОНТОННЫЙ  Нояб.'!BT73:BU73,'[12]ПОНТОННЫЙ  Дек.'!BT73:BU73)</f>
        <v>0</v>
      </c>
      <c r="BV74" s="47">
        <v>1</v>
      </c>
      <c r="BW74" s="53">
        <f>SUM('[1]ПОНТОННЫЙ Янв.'!BV73:BW73,'[2]ПОНТОННЫЙ Февр.'!BV73:BW73,'[3]ПОНТОННЫЙ Март'!BV73:BW73,'[4]ПОНТОННЫЙ  Апр.'!BV73:BW73,'[5]ПОНТОННЫЙ Май'!BV73:BW73,'[6]ПОНТОННЫЙ Июнь'!BV73:BW73,'[7]ПОНТОННЫЙ  Июль'!BV73:BW73,'[8]ПОНТОННЫЙ  Авг.'!BV73:BW73,'[9]ПОНТОННЫЙ  Сент.'!BV73:BW73,'[10]ПОНТОННЫЙ  Окт.'!BV73:BW73,'[11]ПОНТОННЫЙ  Нояб.'!BV73:BW73,'[12]ПОНТОННЫЙ  Дек.'!BV73:BW73)</f>
        <v>8</v>
      </c>
      <c r="BX74" s="47">
        <v>1</v>
      </c>
      <c r="BY74" s="53">
        <f>SUM('[1]ПОНТОННЫЙ Янв.'!BX73:BY73,'[2]ПОНТОННЫЙ Февр.'!BX73:BY73,'[3]ПОНТОННЫЙ Март'!BX73:BY73,'[4]ПОНТОННЫЙ  Апр.'!BX73:BY73,'[5]ПОНТОННЫЙ Май'!BX73:BY73,'[6]ПОНТОННЫЙ Июнь'!BX73:BY73,'[7]ПОНТОННЫЙ  Июль'!BX73:BY73,'[8]ПОНТОННЫЙ  Авг.'!BX73:BY73,'[9]ПОНТОННЫЙ  Сент.'!BX73:BY73,'[10]ПОНТОННЫЙ  Окт.'!BX73:BY73,'[11]ПОНТОННЫЙ  Нояб.'!BX73:BY73,'[12]ПОНТОННЫЙ  Дек.'!BX73:BY73)</f>
        <v>0</v>
      </c>
      <c r="BZ74" s="47">
        <v>1</v>
      </c>
      <c r="CA74" s="53">
        <f>SUM('[1]ПОНТОННЫЙ Янв.'!BZ73:CA73,'[2]ПОНТОННЫЙ Февр.'!BZ73:CA73,'[3]ПОНТОННЫЙ Март'!BZ73:CA73,'[4]ПОНТОННЫЙ  Апр.'!BZ73:CA73,'[5]ПОНТОННЫЙ Май'!BZ73:CA73,'[6]ПОНТОННЫЙ Июнь'!BZ73:CA73,'[7]ПОНТОННЫЙ  Июль'!BZ73:CA73,'[8]ПОНТОННЫЙ  Авг.'!BZ73:CA73,'[9]ПОНТОННЫЙ  Сент.'!BZ73:CA73,'[10]ПОНТОННЫЙ  Окт.'!BZ73:CA73,'[11]ПОНТОННЫЙ  Нояб.'!BZ73:CA73,'[12]ПОНТОННЫЙ  Дек.'!BZ73:CA73)</f>
        <v>0</v>
      </c>
      <c r="CB74" s="47">
        <v>1</v>
      </c>
      <c r="CC74" s="53">
        <f>SUM('[1]ПОНТОННЫЙ Янв.'!CB73:CC73,'[2]ПОНТОННЫЙ Февр.'!CB73:CC73,'[3]ПОНТОННЫЙ Март'!CB73:CC73,'[4]ПОНТОННЫЙ  Апр.'!CB73:CC73,'[5]ПОНТОННЫЙ Май'!CB73:CC73,'[6]ПОНТОННЫЙ Июнь'!CB73:CC73,'[7]ПОНТОННЫЙ  Июль'!CB73:CC73,'[8]ПОНТОННЫЙ  Авг.'!CB73:CC73,'[9]ПОНТОННЫЙ  Сент.'!CB73:CC73,'[10]ПОНТОННЫЙ  Окт.'!CB73:CC73,'[11]ПОНТОННЫЙ  Нояб.'!CB73:CC73,'[12]ПОНТОННЫЙ  Дек.'!CB73:CC73)</f>
        <v>0</v>
      </c>
      <c r="CD74" s="47">
        <v>1</v>
      </c>
      <c r="CE74" s="53">
        <f>SUM('[1]ПОНТОННЫЙ Янв.'!CD73:CE73,'[2]ПОНТОННЫЙ Февр.'!CD73:CE73,'[3]ПОНТОННЫЙ Март'!CD73:CE73,'[4]ПОНТОННЫЙ  Апр.'!CD73:CE73,'[5]ПОНТОННЫЙ Май'!CD73:CE73,'[6]ПОНТОННЫЙ Июнь'!CD73:CE73,'[7]ПОНТОННЫЙ  Июль'!CD73:CE73,'[8]ПОНТОННЫЙ  Авг.'!CD73:CE73,'[9]ПОНТОННЫЙ  Сент.'!CD73:CE73,'[10]ПОНТОННЫЙ  Окт.'!CD73:CE73,'[11]ПОНТОННЫЙ  Нояб.'!CD73:CE73,'[12]ПОНТОННЫЙ  Дек.'!CD73:CE73)</f>
        <v>0</v>
      </c>
      <c r="CF74" s="47">
        <v>1</v>
      </c>
      <c r="CG74" s="53">
        <f>SUM('[1]ПОНТОННЫЙ Янв.'!CF73:CG73,'[2]ПОНТОННЫЙ Февр.'!CF73:CG73,'[3]ПОНТОННЫЙ Март'!CF73:CG73,'[4]ПОНТОННЫЙ  Апр.'!CF73:CG73,'[5]ПОНТОННЫЙ Май'!CF73:CG73,'[6]ПОНТОННЫЙ Июнь'!CF73:CG73,'[7]ПОНТОННЫЙ  Июль'!CF73:CG73,'[8]ПОНТОННЫЙ  Авг.'!CF73:CG73,'[9]ПОНТОННЫЙ  Сент.'!CF73:CG73,'[10]ПОНТОННЫЙ  Окт.'!CF73:CG73,'[11]ПОНТОННЫЙ  Нояб.'!CF73:CG73,'[12]ПОНТОННЫЙ  Дек.'!CF73:CG73)</f>
        <v>0</v>
      </c>
      <c r="CH74" s="47">
        <v>1</v>
      </c>
      <c r="CI74" s="53">
        <f>SUM('[1]ПОНТОННЫЙ Янв.'!CH73:CI73,'[2]ПОНТОННЫЙ Февр.'!CH73:CI73,'[3]ПОНТОННЫЙ Март'!CH73:CI73,'[4]ПОНТОННЫЙ  Апр.'!CH73:CI73,'[5]ПОНТОННЫЙ Май'!CH73:CI73,'[6]ПОНТОННЫЙ Июнь'!CH73:CI73,'[7]ПОНТОННЫЙ  Июль'!CH73:CI73,'[8]ПОНТОННЫЙ  Авг.'!CH73:CI73,'[9]ПОНТОННЫЙ  Сент.'!CH73:CI73,'[10]ПОНТОННЫЙ  Окт.'!CH73:CI73,'[11]ПОНТОННЫЙ  Нояб.'!CH73:CI73,'[12]ПОНТОННЫЙ  Дек.'!CH73:CI73)</f>
        <v>2</v>
      </c>
      <c r="CJ74" s="47">
        <v>1</v>
      </c>
      <c r="CK74" s="53">
        <f>SUM('[1]ПОНТОННЫЙ Янв.'!CJ73:CK73,'[2]ПОНТОННЫЙ Февр.'!CJ73:CK73,'[3]ПОНТОННЫЙ Март'!CJ73:CK73,'[4]ПОНТОННЫЙ  Апр.'!CJ73:CK73,'[5]ПОНТОННЫЙ Май'!CJ73:CK73,'[6]ПОНТОННЫЙ Июнь'!CJ73:CK73,'[7]ПОНТОННЫЙ  Июль'!CJ73:CK73,'[8]ПОНТОННЫЙ  Авг.'!CJ73:CK73,'[9]ПОНТОННЫЙ  Сент.'!CJ73:CK73,'[10]ПОНТОННЫЙ  Окт.'!CJ73:CK73,'[11]ПОНТОННЫЙ  Нояб.'!CJ73:CK73,'[12]ПОНТОННЫЙ  Дек.'!CJ73:CK73)</f>
        <v>0</v>
      </c>
      <c r="CL74" s="47">
        <v>1</v>
      </c>
      <c r="CM74" s="53">
        <f>SUM('[1]ПОНТОННЫЙ Янв.'!CL73:CM73,'[2]ПОНТОННЫЙ Февр.'!CL73:CM73,'[3]ПОНТОННЫЙ Март'!CL73:CM73,'[4]ПОНТОННЫЙ  Апр.'!CL73:CM73,'[5]ПОНТОННЫЙ Май'!CL73:CM73,'[6]ПОНТОННЫЙ Июнь'!CL73:CM73,'[7]ПОНТОННЫЙ  Июль'!CL73:CM73,'[8]ПОНТОННЫЙ  Авг.'!CL73:CM73,'[9]ПОНТОННЫЙ  Сент.'!CL73:CM73,'[10]ПОНТОННЫЙ  Окт.'!CL73:CM73,'[11]ПОНТОННЫЙ  Нояб.'!CL73:CM73,'[12]ПОНТОННЫЙ  Дек.'!CL73:CM73)</f>
        <v>0</v>
      </c>
      <c r="CN74" s="47">
        <v>1</v>
      </c>
      <c r="CO74" s="53">
        <f>SUM('[1]ПОНТОННЫЙ Янв.'!CN73:CO73,'[2]ПОНТОННЫЙ Февр.'!CN73:CO73,'[3]ПОНТОННЫЙ Март'!CN73:CO73,'[4]ПОНТОННЫЙ  Апр.'!CN73:CO73,'[5]ПОНТОННЫЙ Май'!CN73:CO73,'[6]ПОНТОННЫЙ Июнь'!CN73:CO73,'[7]ПОНТОННЫЙ  Июль'!CN73:CO73,'[8]ПОНТОННЫЙ  Авг.'!CN73:CO73,'[9]ПОНТОННЫЙ  Сент.'!CN73:CO73,'[10]ПОНТОННЫЙ  Окт.'!CN73:CO73,'[11]ПОНТОННЫЙ  Нояб.'!CN73:CO73,'[12]ПОНТОННЫЙ  Дек.'!CN73:CO73)</f>
        <v>0</v>
      </c>
      <c r="CQ74" s="93">
        <f>CQ8+CQ56+CQ69</f>
        <v>11332.212000000001</v>
      </c>
    </row>
    <row r="75" spans="1:96" ht="15.95" customHeight="1" x14ac:dyDescent="0.25">
      <c r="A75" s="216"/>
      <c r="B75" s="230"/>
      <c r="C75" s="22" t="s">
        <v>5</v>
      </c>
      <c r="D75" s="55">
        <v>15</v>
      </c>
      <c r="E75" s="53">
        <f>SUM('[1]ПОНТОННЫЙ Янв.'!D74:E74,'[2]ПОНТОННЫЙ Февр.'!D74:E74,'[3]ПОНТОННЫЙ Март'!D74:E74,'[4]ПОНТОННЫЙ  Апр.'!D74:E74,'[5]ПОНТОННЫЙ Май'!D74:E74,'[6]ПОНТОННЫЙ Июнь'!D74:E74,'[7]ПОНТОННЫЙ  Июль'!D74:E74,'[8]ПОНТОННЫЙ  Авг.'!D74:E74,'[9]ПОНТОННЫЙ  Сент.'!D74:E74,'[10]ПОНТОННЫЙ  Окт.'!D74:E74,'[11]ПОНТОННЫЙ  Нояб.'!D74:E74,'[12]ПОНТОННЫЙ  Дек.'!D74:E74)</f>
        <v>0</v>
      </c>
      <c r="F75" s="55">
        <v>15</v>
      </c>
      <c r="G75" s="53">
        <f>SUM('[1]ПОНТОННЫЙ Янв.'!F74:G74,'[2]ПОНТОННЫЙ Февр.'!F74:G74,'[3]ПОНТОННЫЙ Март'!F74:G74,'[4]ПОНТОННЫЙ  Апр.'!F74:G74,'[5]ПОНТОННЫЙ Май'!F74:G74,'[6]ПОНТОННЫЙ Июнь'!F74:G74,'[7]ПОНТОННЫЙ  Июль'!F74:G74,'[8]ПОНТОННЫЙ  Авг.'!F74:G74,'[9]ПОНТОННЫЙ  Сент.'!F74:G74,'[10]ПОНТОННЫЙ  Окт.'!F74:G74,'[11]ПОНТОННЫЙ  Нояб.'!F74:G74,'[12]ПОНТОННЫЙ  Дек.'!F74:G74)</f>
        <v>0</v>
      </c>
      <c r="H75" s="55">
        <v>15</v>
      </c>
      <c r="I75" s="53">
        <f>SUM('[1]ПОНТОННЫЙ Янв.'!H74:I74,'[2]ПОНТОННЫЙ Февр.'!H74:I74,'[3]ПОНТОННЫЙ Март'!H74:I74,'[4]ПОНТОННЫЙ  Апр.'!H74:I74,'[5]ПОНТОННЫЙ Май'!H74:I74,'[6]ПОНТОННЫЙ Июнь'!H74:I74,'[7]ПОНТОННЫЙ  Июль'!H74:I74,'[8]ПОНТОННЫЙ  Авг.'!H74:I74,'[9]ПОНТОННЫЙ  Сент.'!H74:I74,'[10]ПОНТОННЫЙ  Окт.'!H74:I74,'[11]ПОНТОННЫЙ  Нояб.'!H74:I74,'[12]ПОНТОННЫЙ  Дек.'!H74:I74)</f>
        <v>0</v>
      </c>
      <c r="J75" s="55">
        <v>15</v>
      </c>
      <c r="K75" s="53">
        <f>SUM('[1]ПОНТОННЫЙ Янв.'!J74:K74,'[2]ПОНТОННЫЙ Февр.'!J74:K74,'[3]ПОНТОННЫЙ Март'!J74:K74,'[4]ПОНТОННЫЙ  Апр.'!J74:K74,'[5]ПОНТОННЫЙ Май'!J74:K74,'[6]ПОНТОННЫЙ Июнь'!J74:K74,'[7]ПОНТОННЫЙ  Июль'!J74:K74,'[8]ПОНТОННЫЙ  Авг.'!J74:K74,'[9]ПОНТОННЫЙ  Сент.'!J74:K74,'[10]ПОНТОННЫЙ  Окт.'!J74:K74,'[11]ПОНТОННЫЙ  Нояб.'!J74:K74,'[12]ПОНТОННЫЙ  Дек.'!J74:K74)</f>
        <v>0</v>
      </c>
      <c r="L75" s="55">
        <v>15</v>
      </c>
      <c r="M75" s="53">
        <f>SUM('[1]ПОНТОННЫЙ Янв.'!L74:M74,'[2]ПОНТОННЫЙ Февр.'!L74:M74,'[3]ПОНТОННЫЙ Март'!L74:M74,'[4]ПОНТОННЫЙ  Апр.'!L74:M74,'[5]ПОНТОННЫЙ Май'!L74:M74,'[6]ПОНТОННЫЙ Июнь'!L74:M74,'[7]ПОНТОННЫЙ  Июль'!L74:M74,'[8]ПОНТОННЫЙ  Авг.'!L74:M74,'[9]ПОНТОННЫЙ  Сент.'!L74:M74,'[10]ПОНТОННЫЙ  Окт.'!L74:M74,'[11]ПОНТОННЫЙ  Нояб.'!L74:M74,'[12]ПОНТОННЫЙ  Дек.'!L74:M74)</f>
        <v>0</v>
      </c>
      <c r="N75" s="55">
        <v>15</v>
      </c>
      <c r="O75" s="53">
        <f>SUM('[1]ПОНТОННЫЙ Янв.'!N74:O74,'[2]ПОНТОННЫЙ Февр.'!N74:O74,'[3]ПОНТОННЫЙ Март'!N74:O74,'[4]ПОНТОННЫЙ  Апр.'!N74:O74,'[5]ПОНТОННЫЙ Май'!N74:O74,'[6]ПОНТОННЫЙ Июнь'!N74:O74,'[7]ПОНТОННЫЙ  Июль'!N74:O74,'[8]ПОНТОННЫЙ  Авг.'!N74:O74,'[9]ПОНТОННЫЙ  Сент.'!N74:O74,'[10]ПОНТОННЫЙ  Окт.'!N74:O74,'[11]ПОНТОННЫЙ  Нояб.'!N74:O74,'[12]ПОНТОННЫЙ  Дек.'!N74:O74)</f>
        <v>12.794</v>
      </c>
      <c r="P75" s="55">
        <v>15</v>
      </c>
      <c r="Q75" s="53">
        <f>SUM('[1]ПОНТОННЫЙ Янв.'!P74:Q74,'[2]ПОНТОННЫЙ Февр.'!P74:Q74,'[3]ПОНТОННЫЙ Март'!P74:Q74,'[4]ПОНТОННЫЙ  Апр.'!P74:Q74,'[5]ПОНТОННЫЙ Май'!P74:Q74,'[6]ПОНТОННЫЙ Июнь'!P74:Q74,'[7]ПОНТОННЫЙ  Июль'!P74:Q74,'[8]ПОНТОННЫЙ  Авг.'!P74:Q74,'[9]ПОНТОННЫЙ  Сент.'!P74:Q74,'[10]ПОНТОННЫЙ  Окт.'!P74:Q74,'[11]ПОНТОННЫЙ  Нояб.'!P74:Q74,'[12]ПОНТОННЫЙ  Дек.'!P74:Q74)</f>
        <v>0</v>
      </c>
      <c r="R75" s="55">
        <v>15</v>
      </c>
      <c r="S75" s="53">
        <f>SUM('[1]ПОНТОННЫЙ Янв.'!R74:S74,'[2]ПОНТОННЫЙ Февр.'!R74:S74,'[3]ПОНТОННЫЙ Март'!R74:S74,'[4]ПОНТОННЫЙ  Апр.'!R74:S74,'[5]ПОНТОННЫЙ Май'!R74:S74,'[6]ПОНТОННЫЙ Июнь'!R74:S74,'[7]ПОНТОННЫЙ  Июль'!R74:S74,'[8]ПОНТОННЫЙ  Авг.'!R74:S74,'[9]ПОНТОННЫЙ  Сент.'!R74:S74,'[10]ПОНТОННЫЙ  Окт.'!R74:S74,'[11]ПОНТОННЫЙ  Нояб.'!R74:S74,'[12]ПОНТОННЫЙ  Дек.'!R74:S74)</f>
        <v>0</v>
      </c>
      <c r="T75" s="55">
        <v>15</v>
      </c>
      <c r="U75" s="53">
        <f>SUM('[1]ПОНТОННЫЙ Янв.'!T74:U74,'[2]ПОНТОННЫЙ Февр.'!T74:U74,'[3]ПОНТОННЫЙ Март'!T74:U74,'[4]ПОНТОННЫЙ  Апр.'!T74:U74,'[5]ПОНТОННЫЙ Май'!T74:U74,'[6]ПОНТОННЫЙ Июнь'!T74:U74,'[7]ПОНТОННЫЙ  Июль'!T74:U74,'[8]ПОНТОННЫЙ  Авг.'!T74:U74,'[9]ПОНТОННЫЙ  Сент.'!T74:U74,'[10]ПОНТОННЫЙ  Окт.'!T74:U74,'[11]ПОНТОННЫЙ  Нояб.'!T74:U74,'[12]ПОНТОННЫЙ  Дек.'!T74:U74)</f>
        <v>0</v>
      </c>
      <c r="V75" s="55">
        <v>15</v>
      </c>
      <c r="W75" s="53">
        <f>SUM('[1]ПОНТОННЫЙ Янв.'!V74:W74,'[2]ПОНТОННЫЙ Февр.'!V74:W74,'[3]ПОНТОННЫЙ Март'!V74:W74,'[4]ПОНТОННЫЙ  Апр.'!V74:W74,'[5]ПОНТОННЫЙ Май'!V74:W74,'[6]ПОНТОННЫЙ Июнь'!V74:W74,'[7]ПОНТОННЫЙ  Июль'!V74:W74,'[8]ПОНТОННЫЙ  Авг.'!V74:W74,'[9]ПОНТОННЫЙ  Сент.'!V74:W74,'[10]ПОНТОННЫЙ  Окт.'!V74:W74,'[11]ПОНТОННЫЙ  Нояб.'!V74:W74,'[12]ПОНТОННЫЙ  Дек.'!V74:W74)</f>
        <v>0</v>
      </c>
      <c r="X75" s="55">
        <v>15</v>
      </c>
      <c r="Y75" s="53">
        <f>SUM('[1]ПОНТОННЫЙ Янв.'!X74:Y74,'[2]ПОНТОННЫЙ Февр.'!X74:Y74,'[3]ПОНТОННЫЙ Март'!X74:Y74,'[4]ПОНТОННЫЙ  Апр.'!X74:Y74,'[5]ПОНТОННЫЙ Май'!X74:Y74,'[6]ПОНТОННЫЙ Июнь'!X74:Y74,'[7]ПОНТОННЫЙ  Июль'!X74:Y74,'[8]ПОНТОННЫЙ  Авг.'!X74:Y74,'[9]ПОНТОННЫЙ  Сент.'!X74:Y74,'[10]ПОНТОННЫЙ  Окт.'!X74:Y74,'[11]ПОНТОННЫЙ  Нояб.'!X74:Y74,'[12]ПОНТОННЫЙ  Дек.'!X74:Y74)</f>
        <v>0</v>
      </c>
      <c r="Z75" s="55">
        <v>15</v>
      </c>
      <c r="AA75" s="53">
        <f>SUM('[1]ПОНТОННЫЙ Янв.'!Z74:AA74,'[2]ПОНТОННЫЙ Февр.'!Z74:AA74,'[3]ПОНТОННЫЙ Март'!Z74:AA74,'[4]ПОНТОННЫЙ  Апр.'!Z74:AA74,'[5]ПОНТОННЫЙ Май'!Z74:AA74,'[6]ПОНТОННЫЙ Июнь'!Z74:AA74,'[7]ПОНТОННЫЙ  Июль'!Z74:AA74,'[8]ПОНТОННЫЙ  Авг.'!Z74:AA74,'[9]ПОНТОННЫЙ  Сент.'!Z74:AA74,'[10]ПОНТОННЫЙ  Окт.'!Z74:AA74,'[11]ПОНТОННЫЙ  Нояб.'!Z74:AA74,'[12]ПОНТОННЫЙ  Дек.'!Z74:AA74)</f>
        <v>3.06</v>
      </c>
      <c r="AB75" s="55">
        <v>15</v>
      </c>
      <c r="AC75" s="53">
        <f>SUM('[1]ПОНТОННЫЙ Янв.'!AB74:AC74,'[2]ПОНТОННЫЙ Февр.'!AB74:AC74,'[3]ПОНТОННЫЙ Март'!AB74:AC74,'[4]ПОНТОННЫЙ  Апр.'!AB74:AC74,'[5]ПОНТОННЫЙ Май'!AB74:AC74,'[6]ПОНТОННЫЙ Июнь'!AB74:AC74,'[7]ПОНТОННЫЙ  Июль'!AB74:AC74,'[8]ПОНТОННЫЙ  Авг.'!AB74:AC74,'[9]ПОНТОННЫЙ  Сент.'!AB74:AC74,'[10]ПОНТОННЫЙ  Окт.'!AB74:AC74,'[11]ПОНТОННЫЙ  Нояб.'!AB74:AC74,'[12]ПОНТОННЫЙ  Дек.'!AB74:AC74)</f>
        <v>0</v>
      </c>
      <c r="AD75" s="55">
        <v>15</v>
      </c>
      <c r="AE75" s="53">
        <f>SUM('[1]ПОНТОННЫЙ Янв.'!AD74:AE74,'[2]ПОНТОННЫЙ Февр.'!AD74:AE74,'[3]ПОНТОННЫЙ Март'!AD74:AE74,'[4]ПОНТОННЫЙ  Апр.'!AD74:AE74,'[5]ПОНТОННЫЙ Май'!AD74:AE74,'[6]ПОНТОННЫЙ Июнь'!AD74:AE74,'[7]ПОНТОННЫЙ  Июль'!AD74:AE74,'[8]ПОНТОННЫЙ  Авг.'!AD74:AE74,'[9]ПОНТОННЫЙ  Сент.'!AD74:AE74,'[10]ПОНТОННЫЙ  Окт.'!AD74:AE74,'[11]ПОНТОННЫЙ  Нояб.'!AD74:AE74,'[12]ПОНТОННЫЙ  Дек.'!AD74:AE74)</f>
        <v>3.653</v>
      </c>
      <c r="AF75" s="55">
        <v>15</v>
      </c>
      <c r="AG75" s="53">
        <f>SUM('[1]ПОНТОННЫЙ Янв.'!AF74:AG74,'[2]ПОНТОННЫЙ Февр.'!AF74:AG74,'[3]ПОНТОННЫЙ Март'!AF74:AG74,'[4]ПОНТОННЫЙ  Апр.'!AF74:AG74,'[5]ПОНТОННЫЙ Май'!AF74:AG74,'[6]ПОНТОННЫЙ Июнь'!AF74:AG74,'[7]ПОНТОННЫЙ  Июль'!AF74:AG74,'[8]ПОНТОННЫЙ  Авг.'!AF74:AG74,'[9]ПОНТОННЫЙ  Сент.'!AF74:AG74,'[10]ПОНТОННЫЙ  Окт.'!AF74:AG74,'[11]ПОНТОННЫЙ  Нояб.'!AF74:AG74,'[12]ПОНТОННЫЙ  Дек.'!AF74:AG74)</f>
        <v>0</v>
      </c>
      <c r="AH75" s="55">
        <v>15</v>
      </c>
      <c r="AI75" s="53">
        <f>SUM('[1]ПОНТОННЫЙ Янв.'!AH74:AI74,'[2]ПОНТОННЫЙ Февр.'!AH74:AI74,'[3]ПОНТОННЫЙ Март'!AH74:AI74,'[4]ПОНТОННЫЙ  Апр.'!AH74:AI74,'[5]ПОНТОННЫЙ Май'!AH74:AI74,'[6]ПОНТОННЫЙ Июнь'!AH74:AI74,'[7]ПОНТОННЫЙ  Июль'!AH74:AI74,'[8]ПОНТОННЫЙ  Авг.'!AH74:AI74,'[9]ПОНТОННЫЙ  Сент.'!AH74:AI74,'[10]ПОНТОННЫЙ  Окт.'!AH74:AI74,'[11]ПОНТОННЫЙ  Нояб.'!AH74:AI74,'[12]ПОНТОННЫЙ  Дек.'!AH74:AI74)</f>
        <v>0</v>
      </c>
      <c r="AJ75" s="55">
        <v>15</v>
      </c>
      <c r="AK75" s="53">
        <f>SUM('[1]ПОНТОННЫЙ Янв.'!AJ74:AK74,'[2]ПОНТОННЫЙ Февр.'!AJ74:AK74,'[3]ПОНТОННЫЙ Март'!AJ74:AK74,'[4]ПОНТОННЫЙ  Апр.'!AJ74:AK74,'[5]ПОНТОННЫЙ Май'!AJ74:AK74,'[6]ПОНТОННЫЙ Июнь'!AJ74:AK74,'[7]ПОНТОННЫЙ  Июль'!AJ74:AK74,'[8]ПОНТОННЫЙ  Авг.'!AJ74:AK74,'[9]ПОНТОННЫЙ  Сент.'!AJ74:AK74,'[10]ПОНТОННЫЙ  Окт.'!AJ74:AK74,'[11]ПОНТОННЫЙ  Нояб.'!AJ74:AK74,'[12]ПОНТОННЫЙ  Дек.'!AJ74:AK74)</f>
        <v>0</v>
      </c>
      <c r="AL75" s="55">
        <v>15</v>
      </c>
      <c r="AM75" s="53">
        <f>SUM('[1]ПОНТОННЫЙ Янв.'!AL74:AM74,'[2]ПОНТОННЫЙ Февр.'!AL74:AM74,'[3]ПОНТОННЫЙ Март'!AL74:AM74,'[4]ПОНТОННЫЙ  Апр.'!AL74:AM74,'[5]ПОНТОННЫЙ Май'!AL74:AM74,'[6]ПОНТОННЫЙ Июнь'!AL74:AM74,'[7]ПОНТОННЫЙ  Июль'!AL74:AM74,'[8]ПОНТОННЫЙ  Авг.'!AL74:AM74,'[9]ПОНТОННЫЙ  Сент.'!AL74:AM74,'[10]ПОНТОННЫЙ  Окт.'!AL74:AM74,'[11]ПОНТОННЫЙ  Нояб.'!AL74:AM74,'[12]ПОНТОННЫЙ  Дек.'!AL74:AM74)</f>
        <v>0</v>
      </c>
      <c r="AN75" s="55">
        <v>15</v>
      </c>
      <c r="AO75" s="53">
        <f>SUM('[1]ПОНТОННЫЙ Янв.'!AN74:AO74,'[2]ПОНТОННЫЙ Февр.'!AN74:AO74,'[3]ПОНТОННЫЙ Март'!AN74:AO74,'[4]ПОНТОННЫЙ  Апр.'!AN74:AO74,'[5]ПОНТОННЫЙ Май'!AN74:AO74,'[6]ПОНТОННЫЙ Июнь'!AN74:AO74,'[7]ПОНТОННЫЙ  Июль'!AN74:AO74,'[8]ПОНТОННЫЙ  Авг.'!AN74:AO74,'[9]ПОНТОННЫЙ  Сент.'!AN74:AO74,'[10]ПОНТОННЫЙ  Окт.'!AN74:AO74,'[11]ПОНТОННЫЙ  Нояб.'!AN74:AO74,'[12]ПОНТОННЫЙ  Дек.'!AN74:AO74)</f>
        <v>0</v>
      </c>
      <c r="AP75" s="55">
        <v>15</v>
      </c>
      <c r="AQ75" s="53">
        <f>SUM('[1]ПОНТОННЫЙ Янв.'!AP74:AQ74,'[2]ПОНТОННЫЙ Февр.'!AP74:AQ74,'[3]ПОНТОННЫЙ Март'!AP74:AQ74,'[4]ПОНТОННЫЙ  Апр.'!AP74:AQ74,'[5]ПОНТОННЫЙ Май'!AP74:AQ74,'[6]ПОНТОННЫЙ Июнь'!AP74:AQ74,'[7]ПОНТОННЫЙ  Июль'!AP74:AQ74,'[8]ПОНТОННЫЙ  Авг.'!AP74:AQ74,'[9]ПОНТОННЫЙ  Сент.'!AP74:AQ74,'[10]ПОНТОННЫЙ  Окт.'!AP74:AQ74,'[11]ПОНТОННЫЙ  Нояб.'!AP74:AQ74,'[12]ПОНТОННЫЙ  Дек.'!AP74:AQ74)</f>
        <v>2.5630000000000002</v>
      </c>
      <c r="AR75" s="55">
        <v>15</v>
      </c>
      <c r="AS75" s="53">
        <f>SUM('[1]ПОНТОННЫЙ Янв.'!AR74:AS74,'[2]ПОНТОННЫЙ Февр.'!AR74:AS74,'[3]ПОНТОННЫЙ Март'!AR74:AS74,'[4]ПОНТОННЫЙ  Апр.'!AR74:AS74,'[5]ПОНТОННЫЙ Май'!AR74:AS74,'[6]ПОНТОННЫЙ Июнь'!AR74:AS74,'[7]ПОНТОННЫЙ  Июль'!AR74:AS74,'[8]ПОНТОННЫЙ  Авг.'!AR74:AS74,'[9]ПОНТОННЫЙ  Сент.'!AR74:AS74,'[10]ПОНТОННЫЙ  Окт.'!AR74:AS74,'[11]ПОНТОННЫЙ  Нояб.'!AR74:AS74,'[12]ПОНТОННЫЙ  Дек.'!AR74:AS74)</f>
        <v>0</v>
      </c>
      <c r="AT75" s="55">
        <v>15</v>
      </c>
      <c r="AU75" s="53">
        <f>SUM('[1]ПОНТОННЫЙ Янв.'!AT74:AU74,'[2]ПОНТОННЫЙ Февр.'!AT74:AU74,'[3]ПОНТОННЫЙ Март'!AT74:AU74,'[4]ПОНТОННЫЙ  Апр.'!AT74:AU74,'[5]ПОНТОННЫЙ Май'!AT74:AU74,'[6]ПОНТОННЫЙ Июнь'!AT74:AU74,'[7]ПОНТОННЫЙ  Июль'!AT74:AU74,'[8]ПОНТОННЫЙ  Авг.'!AT74:AU74,'[9]ПОНТОННЫЙ  Сент.'!AT74:AU74,'[10]ПОНТОННЫЙ  Окт.'!AT74:AU74,'[11]ПОНТОННЫЙ  Нояб.'!AT74:AU74,'[12]ПОНТОННЫЙ  Дек.'!AT74:AU74)</f>
        <v>0</v>
      </c>
      <c r="AV75" s="55">
        <v>15</v>
      </c>
      <c r="AW75" s="53">
        <f>SUM('[1]ПОНТОННЫЙ Янв.'!AV74:AW74,'[2]ПОНТОННЫЙ Февр.'!AV74:AW74,'[3]ПОНТОННЫЙ Март'!AV74:AW74,'[4]ПОНТОННЫЙ  Апр.'!AV74:AW74,'[5]ПОНТОННЫЙ Май'!AV74:AW74,'[6]ПОНТОННЫЙ Июнь'!AV74:AW74,'[7]ПОНТОННЫЙ  Июль'!AV74:AW74,'[8]ПОНТОННЫЙ  Авг.'!AV74:AW74,'[9]ПОНТОННЫЙ  Сент.'!AV74:AW74,'[10]ПОНТОННЫЙ  Окт.'!AV74:AW74,'[11]ПОНТОННЫЙ  Нояб.'!AV74:AW74,'[12]ПОНТОННЫЙ  Дек.'!AV74:AW74)</f>
        <v>3.044</v>
      </c>
      <c r="AX75" s="55">
        <v>15</v>
      </c>
      <c r="AY75" s="53">
        <f>SUM('[1]ПОНТОННЫЙ Янв.'!AX74:AY74,'[2]ПОНТОННЫЙ Февр.'!AX74:AY74,'[3]ПОНТОННЫЙ Март'!AX74:AY74,'[4]ПОНТОННЫЙ  Апр.'!AX74:AY74,'[5]ПОНТОННЫЙ Май'!AX74:AY74,'[6]ПОНТОННЫЙ Июнь'!AX74:AY74,'[7]ПОНТОННЫЙ  Июль'!AX74:AY74,'[8]ПОНТОННЫЙ  Авг.'!AX74:AY74,'[9]ПОНТОННЫЙ  Сент.'!AX74:AY74,'[10]ПОНТОННЫЙ  Окт.'!AX74:AY74,'[11]ПОНТОННЫЙ  Нояб.'!AX74:AY74,'[12]ПОНТОННЫЙ  Дек.'!AX74:AY74)</f>
        <v>0</v>
      </c>
      <c r="AZ75" s="55">
        <v>15</v>
      </c>
      <c r="BA75" s="53">
        <f>SUM('[1]ПОНТОННЫЙ Янв.'!AZ74:BA74,'[2]ПОНТОННЫЙ Февр.'!AZ74:BA74,'[3]ПОНТОННЫЙ Март'!AZ74:BA74,'[4]ПОНТОННЫЙ  Апр.'!AZ74:BA74,'[5]ПОНТОННЫЙ Май'!AZ74:BA74,'[6]ПОНТОННЫЙ Июнь'!AZ74:BA74,'[7]ПОНТОННЫЙ  Июль'!AZ74:BA74,'[8]ПОНТОННЫЙ  Авг.'!AZ74:BA74,'[9]ПОНТОННЫЙ  Сент.'!AZ74:BA74,'[10]ПОНТОННЫЙ  Окт.'!AZ74:BA74,'[11]ПОНТОННЫЙ  Нояб.'!AZ74:BA74,'[12]ПОНТОННЫЙ  Дек.'!AZ74:BA74)</f>
        <v>0</v>
      </c>
      <c r="BB75" s="55">
        <v>15</v>
      </c>
      <c r="BC75" s="53">
        <f>SUM('[1]ПОНТОННЫЙ Янв.'!BB74:BC74,'[2]ПОНТОННЫЙ Февр.'!BB74:BC74,'[3]ПОНТОННЫЙ Март'!BB74:BC74,'[4]ПОНТОННЫЙ  Апр.'!BB74:BC74,'[5]ПОНТОННЫЙ Май'!BB74:BC74,'[6]ПОНТОННЫЙ Июнь'!BB74:BC74,'[7]ПОНТОННЫЙ  Июль'!BB74:BC74,'[8]ПОНТОННЫЙ  Авг.'!BB74:BC74,'[9]ПОНТОННЫЙ  Сент.'!BB74:BC74,'[10]ПОНТОННЫЙ  Окт.'!BB74:BC74,'[11]ПОНТОННЫЙ  Нояб.'!BB74:BC74,'[12]ПОНТОННЫЙ  Дек.'!BB74:BC74)</f>
        <v>0</v>
      </c>
      <c r="BD75" s="55">
        <v>15</v>
      </c>
      <c r="BE75" s="53">
        <f>SUM('[1]ПОНТОННЫЙ Янв.'!BD74:BE74,'[2]ПОНТОННЫЙ Февр.'!BD74:BE74,'[3]ПОНТОННЫЙ Март'!BD74:BE74,'[4]ПОНТОННЫЙ  Апр.'!BD74:BE74,'[5]ПОНТОННЫЙ Май'!BD74:BE74,'[6]ПОНТОННЫЙ Июнь'!BD74:BE74,'[7]ПОНТОННЫЙ  Июль'!BD74:BE74,'[8]ПОНТОННЫЙ  Авг.'!BD74:BE74,'[9]ПОНТОННЫЙ  Сент.'!BD74:BE74,'[10]ПОНТОННЫЙ  Окт.'!BD74:BE74,'[11]ПОНТОННЫЙ  Нояб.'!BD74:BE74,'[12]ПОНТОННЫЙ  Дек.'!BD74:BE74)</f>
        <v>0</v>
      </c>
      <c r="BF75" s="55">
        <v>15</v>
      </c>
      <c r="BG75" s="53">
        <f>SUM('[1]ПОНТОННЫЙ Янв.'!BF74:BG74,'[2]ПОНТОННЫЙ Февр.'!BF74:BG74,'[3]ПОНТОННЫЙ Март'!BF74:BG74,'[4]ПОНТОННЫЙ  Апр.'!BF74:BG74,'[5]ПОНТОННЫЙ Май'!BF74:BG74,'[6]ПОНТОННЫЙ Июнь'!BF74:BG74,'[7]ПОНТОННЫЙ  Июль'!BF74:BG74,'[8]ПОНТОННЫЙ  Авг.'!BF74:BG74,'[9]ПОНТОННЫЙ  Сент.'!BF74:BG74,'[10]ПОНТОННЫЙ  Окт.'!BF74:BG74,'[11]ПОНТОННЫЙ  Нояб.'!BF74:BG74,'[12]ПОНТОННЫЙ  Дек.'!BF74:BG74)</f>
        <v>0</v>
      </c>
      <c r="BH75" s="55">
        <v>15</v>
      </c>
      <c r="BI75" s="53">
        <f>SUM('[1]ПОНТОННЫЙ Янв.'!BH74:BI74,'[2]ПОНТОННЫЙ Февр.'!BH74:BI74,'[3]ПОНТОННЫЙ Март'!BH74:BI74,'[4]ПОНТОННЫЙ  Апр.'!BH74:BI74,'[5]ПОНТОННЫЙ Май'!BH74:BI74,'[6]ПОНТОННЫЙ Июнь'!BH74:BI74,'[7]ПОНТОННЫЙ  Июль'!BH74:BI74,'[8]ПОНТОННЫЙ  Авг.'!BH74:BI74,'[9]ПОНТОННЫЙ  Сент.'!BH74:BI74,'[10]ПОНТОННЫЙ  Окт.'!BH74:BI74,'[11]ПОНТОННЫЙ  Нояб.'!BH74:BI74,'[12]ПОНТОННЫЙ  Дек.'!BH74:BI74)</f>
        <v>0</v>
      </c>
      <c r="BJ75" s="55">
        <v>15</v>
      </c>
      <c r="BK75" s="53">
        <f>SUM('[1]ПОНТОННЫЙ Янв.'!BJ74:BK74,'[2]ПОНТОННЫЙ Февр.'!BJ74:BK74,'[3]ПОНТОННЫЙ Март'!BJ74:BK74,'[4]ПОНТОННЫЙ  Апр.'!BJ74:BK74,'[5]ПОНТОННЫЙ Май'!BJ74:BK74,'[6]ПОНТОННЫЙ Июнь'!BJ74:BK74,'[7]ПОНТОННЫЙ  Июль'!BJ74:BK74,'[8]ПОНТОННЫЙ  Авг.'!BJ74:BK74,'[9]ПОНТОННЫЙ  Сент.'!BJ74:BK74,'[10]ПОНТОННЫЙ  Окт.'!BJ74:BK74,'[11]ПОНТОННЫЙ  Нояб.'!BJ74:BK74,'[12]ПОНТОННЫЙ  Дек.'!BJ74:BK74)</f>
        <v>2.8929999999999998</v>
      </c>
      <c r="BL75" s="55">
        <v>15</v>
      </c>
      <c r="BM75" s="53">
        <f>SUM('[1]ПОНТОННЫЙ Янв.'!BL74:BM74,'[2]ПОНТОННЫЙ Февр.'!BL74:BM74,'[3]ПОНТОННЫЙ Март'!BL74:BM74,'[4]ПОНТОННЫЙ  Апр.'!BL74:BM74,'[5]ПОНТОННЫЙ Май'!BL74:BM74,'[6]ПОНТОННЫЙ Июнь'!BL74:BM74,'[7]ПОНТОННЫЙ  Июль'!BL74:BM74,'[8]ПОНТОННЫЙ  Авг.'!BL74:BM74,'[9]ПОНТОННЫЙ  Сент.'!BL74:BM74,'[10]ПОНТОННЫЙ  Окт.'!BL74:BM74,'[11]ПОНТОННЫЙ  Нояб.'!BL74:BM74,'[12]ПОНТОННЫЙ  Дек.'!BL74:BM74)</f>
        <v>8.9090000000000007</v>
      </c>
      <c r="BN75" s="55">
        <v>15</v>
      </c>
      <c r="BO75" s="53">
        <f>SUM('[1]ПОНТОННЫЙ Янв.'!BN74:BO74,'[2]ПОНТОННЫЙ Февр.'!BN74:BO74,'[3]ПОНТОННЫЙ Март'!BN74:BO74,'[4]ПОНТОННЫЙ  Апр.'!BN74:BO74,'[5]ПОНТОННЫЙ Май'!BN74:BO74,'[6]ПОНТОННЫЙ Июнь'!BN74:BO74,'[7]ПОНТОННЫЙ  Июль'!BN74:BO74,'[8]ПОНТОННЫЙ  Авг.'!BN74:BO74,'[9]ПОНТОННЫЙ  Сент.'!BN74:BO74,'[10]ПОНТОННЫЙ  Окт.'!BN74:BO74,'[11]ПОНТОННЫЙ  Нояб.'!BN74:BO74,'[12]ПОНТОННЫЙ  Дек.'!BN74:BO74)</f>
        <v>0</v>
      </c>
      <c r="BP75" s="55">
        <v>15</v>
      </c>
      <c r="BQ75" s="53">
        <f>SUM('[1]ПОНТОННЫЙ Янв.'!BP74:BQ74,'[2]ПОНТОННЫЙ Февр.'!BP74:BQ74,'[3]ПОНТОННЫЙ Март'!BP74:BQ74,'[4]ПОНТОННЫЙ  Апр.'!BP74:BQ74,'[5]ПОНТОННЫЙ Май'!BP74:BQ74,'[6]ПОНТОННЫЙ Июнь'!BP74:BQ74,'[7]ПОНТОННЫЙ  Июль'!BP74:BQ74,'[8]ПОНТОННЫЙ  Авг.'!BP74:BQ74,'[9]ПОНТОННЫЙ  Сент.'!BP74:BQ74,'[10]ПОНТОННЫЙ  Окт.'!BP74:BQ74,'[11]ПОНТОННЫЙ  Нояб.'!BP74:BQ74,'[12]ПОНТОННЫЙ  Дек.'!BP74:BQ74)</f>
        <v>0</v>
      </c>
      <c r="BR75" s="55">
        <v>15</v>
      </c>
      <c r="BS75" s="53">
        <f>SUM('[1]ПОНТОННЫЙ Янв.'!BR74:BS74,'[2]ПОНТОННЫЙ Февр.'!BR74:BS74,'[3]ПОНТОННЫЙ Март'!BR74:BS74,'[4]ПОНТОННЫЙ  Апр.'!BR74:BS74,'[5]ПОНТОННЫЙ Май'!BR74:BS74,'[6]ПОНТОННЫЙ Июнь'!BR74:BS74,'[7]ПОНТОННЫЙ  Июль'!BR74:BS74,'[8]ПОНТОННЫЙ  Авг.'!BR74:BS74,'[9]ПОНТОННЫЙ  Сент.'!BR74:BS74,'[10]ПОНТОННЫЙ  Окт.'!BR74:BS74,'[11]ПОНТОННЫЙ  Нояб.'!BR74:BS74,'[12]ПОНТОННЫЙ  Дек.'!BR74:BS74)</f>
        <v>6.0880000000000001</v>
      </c>
      <c r="BT75" s="55">
        <v>15</v>
      </c>
      <c r="BU75" s="53">
        <f>SUM('[1]ПОНТОННЫЙ Янв.'!BT74:BU74,'[2]ПОНТОННЫЙ Февр.'!BT74:BU74,'[3]ПОНТОННЫЙ Март'!BT74:BU74,'[4]ПОНТОННЫЙ  Апр.'!BT74:BU74,'[5]ПОНТОННЫЙ Май'!BT74:BU74,'[6]ПОНТОННЫЙ Июнь'!BT74:BU74,'[7]ПОНТОННЫЙ  Июль'!BT74:BU74,'[8]ПОНТОННЫЙ  Авг.'!BT74:BU74,'[9]ПОНТОННЫЙ  Сент.'!BT74:BU74,'[10]ПОНТОННЫЙ  Окт.'!BT74:BU74,'[11]ПОНТОННЫЙ  Нояб.'!BT74:BU74,'[12]ПОНТОННЫЙ  Дек.'!BT74:BU74)</f>
        <v>0</v>
      </c>
      <c r="BV75" s="55">
        <v>15</v>
      </c>
      <c r="BW75" s="53">
        <f>SUM('[1]ПОНТОННЫЙ Янв.'!BV74:BW74,'[2]ПОНТОННЫЙ Февр.'!BV74:BW74,'[3]ПОНТОННЫЙ Март'!BV74:BW74,'[4]ПОНТОННЫЙ  Апр.'!BV74:BW74,'[5]ПОНТОННЫЙ Май'!BV74:BW74,'[6]ПОНТОННЫЙ Июнь'!BV74:BW74,'[7]ПОНТОННЫЙ  Июль'!BV74:BW74,'[8]ПОНТОННЫЙ  Авг.'!BV74:BW74,'[9]ПОНТОННЫЙ  Сент.'!BV74:BW74,'[10]ПОНТОННЫЙ  Окт.'!BV74:BW74,'[11]ПОНТОННЫЙ  Нояб.'!BV74:BW74,'[12]ПОНТОННЫЙ  Дек.'!BV74:BW74)</f>
        <v>14.468999999999999</v>
      </c>
      <c r="BX75" s="55">
        <v>15</v>
      </c>
      <c r="BY75" s="53">
        <f>SUM('[1]ПОНТОННЫЙ Янв.'!BX74:BY74,'[2]ПОНТОННЫЙ Февр.'!BX74:BY74,'[3]ПОНТОННЫЙ Март'!BX74:BY74,'[4]ПОНТОННЫЙ  Апр.'!BX74:BY74,'[5]ПОНТОННЫЙ Май'!BX74:BY74,'[6]ПОНТОННЫЙ Июнь'!BX74:BY74,'[7]ПОНТОННЫЙ  Июль'!BX74:BY74,'[8]ПОНТОННЫЙ  Авг.'!BX74:BY74,'[9]ПОНТОННЫЙ  Сент.'!BX74:BY74,'[10]ПОНТОННЫЙ  Окт.'!BX74:BY74,'[11]ПОНТОННЫЙ  Нояб.'!BX74:BY74,'[12]ПОНТОННЫЙ  Дек.'!BX74:BY74)</f>
        <v>0</v>
      </c>
      <c r="BZ75" s="55">
        <v>15</v>
      </c>
      <c r="CA75" s="53">
        <f>SUM('[1]ПОНТОННЫЙ Янв.'!BZ74:CA74,'[2]ПОНТОННЫЙ Февр.'!BZ74:CA74,'[3]ПОНТОННЫЙ Март'!BZ74:CA74,'[4]ПОНТОННЫЙ  Апр.'!BZ74:CA74,'[5]ПОНТОННЫЙ Май'!BZ74:CA74,'[6]ПОНТОННЫЙ Июнь'!BZ74:CA74,'[7]ПОНТОННЫЙ  Июль'!BZ74:CA74,'[8]ПОНТОННЫЙ  Авг.'!BZ74:CA74,'[9]ПОНТОННЫЙ  Сент.'!BZ74:CA74,'[10]ПОНТОННЫЙ  Окт.'!BZ74:CA74,'[11]ПОНТОННЫЙ  Нояб.'!BZ74:CA74,'[12]ПОНТОННЫЙ  Дек.'!BZ74:CA74)</f>
        <v>0</v>
      </c>
      <c r="CB75" s="55">
        <v>15</v>
      </c>
      <c r="CC75" s="53">
        <f>SUM('[1]ПОНТОННЫЙ Янв.'!CB74:CC74,'[2]ПОНТОННЫЙ Февр.'!CB74:CC74,'[3]ПОНТОННЫЙ Март'!CB74:CC74,'[4]ПОНТОННЫЙ  Апр.'!CB74:CC74,'[5]ПОНТОННЫЙ Май'!CB74:CC74,'[6]ПОНТОННЫЙ Июнь'!CB74:CC74,'[7]ПОНТОННЫЙ  Июль'!CB74:CC74,'[8]ПОНТОННЫЙ  Авг.'!CB74:CC74,'[9]ПОНТОННЫЙ  Сент.'!CB74:CC74,'[10]ПОНТОННЫЙ  Окт.'!CB74:CC74,'[11]ПОНТОННЫЙ  Нояб.'!CB74:CC74,'[12]ПОНТОННЫЙ  Дек.'!CB74:CC74)</f>
        <v>0</v>
      </c>
      <c r="CD75" s="55">
        <v>15</v>
      </c>
      <c r="CE75" s="53">
        <f>SUM('[1]ПОНТОННЫЙ Янв.'!CD74:CE74,'[2]ПОНТОННЫЙ Февр.'!CD74:CE74,'[3]ПОНТОННЫЙ Март'!CD74:CE74,'[4]ПОНТОННЫЙ  Апр.'!CD74:CE74,'[5]ПОНТОННЫЙ Май'!CD74:CE74,'[6]ПОНТОННЫЙ Июнь'!CD74:CE74,'[7]ПОНТОННЫЙ  Июль'!CD74:CE74,'[8]ПОНТОННЫЙ  Авг.'!CD74:CE74,'[9]ПОНТОННЫЙ  Сент.'!CD74:CE74,'[10]ПОНТОННЫЙ  Окт.'!CD74:CE74,'[11]ПОНТОННЫЙ  Нояб.'!CD74:CE74,'[12]ПОНТОННЫЙ  Дек.'!CD74:CE74)</f>
        <v>0</v>
      </c>
      <c r="CF75" s="55">
        <v>15</v>
      </c>
      <c r="CG75" s="53">
        <f>SUM('[1]ПОНТОННЫЙ Янв.'!CF74:CG74,'[2]ПОНТОННЫЙ Февр.'!CF74:CG74,'[3]ПОНТОННЫЙ Март'!CF74:CG74,'[4]ПОНТОННЫЙ  Апр.'!CF74:CG74,'[5]ПОНТОННЫЙ Май'!CF74:CG74,'[6]ПОНТОННЫЙ Июнь'!CF74:CG74,'[7]ПОНТОННЫЙ  Июль'!CF74:CG74,'[8]ПОНТОННЫЙ  Авг.'!CF74:CG74,'[9]ПОНТОННЫЙ  Сент.'!CF74:CG74,'[10]ПОНТОННЫЙ  Окт.'!CF74:CG74,'[11]ПОНТОННЫЙ  Нояб.'!CF74:CG74,'[12]ПОНТОННЫЙ  Дек.'!CF74:CG74)</f>
        <v>0</v>
      </c>
      <c r="CH75" s="55">
        <v>15</v>
      </c>
      <c r="CI75" s="53">
        <f>SUM('[1]ПОНТОННЫЙ Янв.'!CH74:CI74,'[2]ПОНТОННЫЙ Февр.'!CH74:CI74,'[3]ПОНТОННЫЙ Март'!CH74:CI74,'[4]ПОНТОННЫЙ  Апр.'!CH74:CI74,'[5]ПОНТОННЫЙ Май'!CH74:CI74,'[6]ПОНТОННЫЙ Июнь'!CH74:CI74,'[7]ПОНТОННЫЙ  Июль'!CH74:CI74,'[8]ПОНТОННЫЙ  Авг.'!CH74:CI74,'[9]ПОНТОННЫЙ  Сент.'!CH74:CI74,'[10]ПОНТОННЫЙ  Окт.'!CH74:CI74,'[11]ПОНТОННЫЙ  Нояб.'!CH74:CI74,'[12]ПОНТОННЫЙ  Дек.'!CH74:CI74)</f>
        <v>7.2729999999999997</v>
      </c>
      <c r="CJ75" s="55">
        <v>15</v>
      </c>
      <c r="CK75" s="53">
        <f>SUM('[1]ПОНТОННЫЙ Янв.'!CJ74:CK74,'[2]ПОНТОННЫЙ Февр.'!CJ74:CK74,'[3]ПОНТОННЫЙ Март'!CJ74:CK74,'[4]ПОНТОННЫЙ  Апр.'!CJ74:CK74,'[5]ПОНТОННЫЙ Май'!CJ74:CK74,'[6]ПОНТОННЫЙ Июнь'!CJ74:CK74,'[7]ПОНТОННЫЙ  Июль'!CJ74:CK74,'[8]ПОНТОННЫЙ  Авг.'!CJ74:CK74,'[9]ПОНТОННЫЙ  Сент.'!CJ74:CK74,'[10]ПОНТОННЫЙ  Окт.'!CJ74:CK74,'[11]ПОНТОННЫЙ  Нояб.'!CJ74:CK74,'[12]ПОНТОННЫЙ  Дек.'!CJ74:CK74)</f>
        <v>0</v>
      </c>
      <c r="CL75" s="55">
        <v>15</v>
      </c>
      <c r="CM75" s="53">
        <f>SUM('[1]ПОНТОННЫЙ Янв.'!CL74:CM74,'[2]ПОНТОННЫЙ Февр.'!CL74:CM74,'[3]ПОНТОННЫЙ Март'!CL74:CM74,'[4]ПОНТОННЫЙ  Апр.'!CL74:CM74,'[5]ПОНТОННЫЙ Май'!CL74:CM74,'[6]ПОНТОННЫЙ Июнь'!CL74:CM74,'[7]ПОНТОННЫЙ  Июль'!CL74:CM74,'[8]ПОНТОННЫЙ  Авг.'!CL74:CM74,'[9]ПОНТОННЫЙ  Сент.'!CL74:CM74,'[10]ПОНТОННЫЙ  Окт.'!CL74:CM74,'[11]ПОНТОННЫЙ  Нояб.'!CL74:CM74,'[12]ПОНТОННЫЙ  Дек.'!CL74:CM74)</f>
        <v>0</v>
      </c>
      <c r="CN75" s="55">
        <v>15</v>
      </c>
      <c r="CO75" s="53">
        <f>SUM('[1]ПОНТОННЫЙ Янв.'!CN74:CO74,'[2]ПОНТОННЫЙ Февр.'!CN74:CO74,'[3]ПОНТОННЫЙ Март'!CN74:CO74,'[4]ПОНТОННЫЙ  Апр.'!CN74:CO74,'[5]ПОНТОННЫЙ Май'!CN74:CO74,'[6]ПОНТОННЫЙ Июнь'!CN74:CO74,'[7]ПОНТОННЫЙ  Июль'!CN74:CO74,'[8]ПОНТОННЫЙ  Авг.'!CN74:CO74,'[9]ПОНТОННЫЙ  Сент.'!CN74:CO74,'[10]ПОНТОННЫЙ  Окт.'!CN74:CO74,'[11]ПОНТОННЫЙ  Нояб.'!CN74:CO74,'[12]ПОНТОННЫЙ  Дек.'!CN74:CO74)</f>
        <v>0</v>
      </c>
      <c r="CQ75" s="94" t="b">
        <f>CQ74=CR78</f>
        <v>0</v>
      </c>
    </row>
    <row r="76" spans="1:96" ht="32.1" customHeight="1" thickBot="1" x14ac:dyDescent="0.3">
      <c r="A76" s="12" t="s">
        <v>80</v>
      </c>
      <c r="B76" s="13" t="s">
        <v>50</v>
      </c>
      <c r="C76" s="22" t="s">
        <v>5</v>
      </c>
      <c r="D76" s="47"/>
      <c r="E76" s="53">
        <f>SUM('[1]ПОНТОННЫЙ Янв.'!D75:E75,'[2]ПОНТОННЫЙ Февр.'!D75:E75,'[3]ПОНТОННЫЙ Март'!D75:E75,'[4]ПОНТОННЫЙ  Апр.'!D75:E75,'[5]ПОНТОННЫЙ Май'!D75:E75,'[6]ПОНТОННЫЙ Июнь'!D75:E75,'[7]ПОНТОННЫЙ  Июль'!D75:E75,'[8]ПОНТОННЫЙ  Авг.'!D75:E75,'[9]ПОНТОННЫЙ  Сент.'!D75:E75,'[10]ПОНТОННЫЙ  Окт.'!D75:E75,'[11]ПОНТОННЫЙ  Нояб.'!D75:E75,'[12]ПОНТОННЫЙ  Дек.'!D75:E75)</f>
        <v>0</v>
      </c>
      <c r="F76" s="47"/>
      <c r="G76" s="53">
        <f>SUM('[1]ПОНТОННЫЙ Янв.'!F75:G75,'[2]ПОНТОННЫЙ Февр.'!F75:G75,'[3]ПОНТОННЫЙ Март'!F75:G75,'[4]ПОНТОННЫЙ  Апр.'!F75:G75,'[5]ПОНТОННЫЙ Май'!F75:G75,'[6]ПОНТОННЫЙ Июнь'!F75:G75,'[7]ПОНТОННЫЙ  Июль'!F75:G75,'[8]ПОНТОННЫЙ  Авг.'!F75:G75,'[9]ПОНТОННЫЙ  Сент.'!F75:G75,'[10]ПОНТОННЫЙ  Окт.'!F75:G75,'[11]ПОНТОННЫЙ  Нояб.'!F75:G75,'[12]ПОНТОННЫЙ  Дек.'!F75:G75)</f>
        <v>0</v>
      </c>
      <c r="H76" s="47"/>
      <c r="I76" s="53">
        <f>SUM('[1]ПОНТОННЫЙ Янв.'!H75:I75,'[2]ПОНТОННЫЙ Февр.'!H75:I75,'[3]ПОНТОННЫЙ Март'!H75:I75,'[4]ПОНТОННЫЙ  Апр.'!H75:I75,'[5]ПОНТОННЫЙ Май'!H75:I75,'[6]ПОНТОННЫЙ Июнь'!H75:I75,'[7]ПОНТОННЫЙ  Июль'!H75:I75,'[8]ПОНТОННЫЙ  Авг.'!H75:I75,'[9]ПОНТОННЫЙ  Сент.'!H75:I75,'[10]ПОНТОННЫЙ  Окт.'!H75:I75,'[11]ПОНТОННЫЙ  Нояб.'!H75:I75,'[12]ПОНТОННЫЙ  Дек.'!H75:I75)</f>
        <v>0</v>
      </c>
      <c r="J76" s="47"/>
      <c r="K76" s="53">
        <f>SUM('[1]ПОНТОННЫЙ Янв.'!J75:K75,'[2]ПОНТОННЫЙ Февр.'!J75:K75,'[3]ПОНТОННЫЙ Март'!J75:K75,'[4]ПОНТОННЫЙ  Апр.'!J75:K75,'[5]ПОНТОННЫЙ Май'!J75:K75,'[6]ПОНТОННЫЙ Июнь'!J75:K75,'[7]ПОНТОННЫЙ  Июль'!J75:K75,'[8]ПОНТОННЫЙ  Авг.'!J75:K75,'[9]ПОНТОННЫЙ  Сент.'!J75:K75,'[10]ПОНТОННЫЙ  Окт.'!J75:K75,'[11]ПОНТОННЫЙ  Нояб.'!J75:K75,'[12]ПОНТОННЫЙ  Дек.'!J75:K75)</f>
        <v>0</v>
      </c>
      <c r="L76" s="47"/>
      <c r="M76" s="53">
        <f>SUM('[1]ПОНТОННЫЙ Янв.'!L75:M75,'[2]ПОНТОННЫЙ Февр.'!L75:M75,'[3]ПОНТОННЫЙ Март'!L75:M75,'[4]ПОНТОННЫЙ  Апр.'!L75:M75,'[5]ПОНТОННЫЙ Май'!L75:M75,'[6]ПОНТОННЫЙ Июнь'!L75:M75,'[7]ПОНТОННЫЙ  Июль'!L75:M75,'[8]ПОНТОННЫЙ  Авг.'!L75:M75,'[9]ПОНТОННЫЙ  Сент.'!L75:M75,'[10]ПОНТОННЫЙ  Окт.'!L75:M75,'[11]ПОНТОННЫЙ  Нояб.'!L75:M75,'[12]ПОНТОННЫЙ  Дек.'!L75:M75)</f>
        <v>0</v>
      </c>
      <c r="N76" s="47"/>
      <c r="O76" s="53">
        <f>SUM('[1]ПОНТОННЫЙ Янв.'!N75:O75,'[2]ПОНТОННЫЙ Февр.'!N75:O75,'[3]ПОНТОННЫЙ Март'!N75:O75,'[4]ПОНТОННЫЙ  Апр.'!N75:O75,'[5]ПОНТОННЫЙ Май'!N75:O75,'[6]ПОНТОННЫЙ Июнь'!N75:O75,'[7]ПОНТОННЫЙ  Июль'!N75:O75,'[8]ПОНТОННЫЙ  Авг.'!N75:O75,'[9]ПОНТОННЫЙ  Сент.'!N75:O75,'[10]ПОНТОННЫЙ  Окт.'!N75:O75,'[11]ПОНТОННЫЙ  Нояб.'!N75:O75,'[12]ПОНТОННЫЙ  Дек.'!N75:O75)</f>
        <v>0</v>
      </c>
      <c r="P76" s="47"/>
      <c r="Q76" s="53">
        <f>SUM('[1]ПОНТОННЫЙ Янв.'!P75:Q75,'[2]ПОНТОННЫЙ Февр.'!P75:Q75,'[3]ПОНТОННЫЙ Март'!P75:Q75,'[4]ПОНТОННЫЙ  Апр.'!P75:Q75,'[5]ПОНТОННЫЙ Май'!P75:Q75,'[6]ПОНТОННЫЙ Июнь'!P75:Q75,'[7]ПОНТОННЫЙ  Июль'!P75:Q75,'[8]ПОНТОННЫЙ  Авг.'!P75:Q75,'[9]ПОНТОННЫЙ  Сент.'!P75:Q75,'[10]ПОНТОННЫЙ  Окт.'!P75:Q75,'[11]ПОНТОННЫЙ  Нояб.'!P75:Q75,'[12]ПОНТОННЫЙ  Дек.'!P75:Q75)</f>
        <v>0</v>
      </c>
      <c r="R76" s="47"/>
      <c r="S76" s="53">
        <f>SUM('[1]ПОНТОННЫЙ Янв.'!R75:S75,'[2]ПОНТОННЫЙ Февр.'!R75:S75,'[3]ПОНТОННЫЙ Март'!R75:S75,'[4]ПОНТОННЫЙ  Апр.'!R75:S75,'[5]ПОНТОННЫЙ Май'!R75:S75,'[6]ПОНТОННЫЙ Июнь'!R75:S75,'[7]ПОНТОННЫЙ  Июль'!R75:S75,'[8]ПОНТОННЫЙ  Авг.'!R75:S75,'[9]ПОНТОННЫЙ  Сент.'!R75:S75,'[10]ПОНТОННЫЙ  Окт.'!R75:S75,'[11]ПОНТОННЫЙ  Нояб.'!R75:S75,'[12]ПОНТОННЫЙ  Дек.'!R75:S75)</f>
        <v>0</v>
      </c>
      <c r="T76" s="47"/>
      <c r="U76" s="53">
        <f>SUM('[1]ПОНТОННЫЙ Янв.'!T75:U75,'[2]ПОНТОННЫЙ Февр.'!T75:U75,'[3]ПОНТОННЫЙ Март'!T75:U75,'[4]ПОНТОННЫЙ  Апр.'!T75:U75,'[5]ПОНТОННЫЙ Май'!T75:U75,'[6]ПОНТОННЫЙ Июнь'!T75:U75,'[7]ПОНТОННЫЙ  Июль'!T75:U75,'[8]ПОНТОННЫЙ  Авг.'!T75:U75,'[9]ПОНТОННЫЙ  Сент.'!T75:U75,'[10]ПОНТОННЫЙ  Окт.'!T75:U75,'[11]ПОНТОННЫЙ  Нояб.'!T75:U75,'[12]ПОНТОННЫЙ  Дек.'!T75:U75)</f>
        <v>0</v>
      </c>
      <c r="V76" s="47"/>
      <c r="W76" s="53">
        <f>SUM('[1]ПОНТОННЫЙ Янв.'!V75:W75,'[2]ПОНТОННЫЙ Февр.'!V75:W75,'[3]ПОНТОННЫЙ Март'!V75:W75,'[4]ПОНТОННЫЙ  Апр.'!V75:W75,'[5]ПОНТОННЫЙ Май'!V75:W75,'[6]ПОНТОННЫЙ Июнь'!V75:W75,'[7]ПОНТОННЫЙ  Июль'!V75:W75,'[8]ПОНТОННЫЙ  Авг.'!V75:W75,'[9]ПОНТОННЫЙ  Сент.'!V75:W75,'[10]ПОНТОННЫЙ  Окт.'!V75:W75,'[11]ПОНТОННЫЙ  Нояб.'!V75:W75,'[12]ПОНТОННЫЙ  Дек.'!V75:W75)</f>
        <v>0</v>
      </c>
      <c r="X76" s="47"/>
      <c r="Y76" s="53">
        <f>SUM('[1]ПОНТОННЫЙ Янв.'!X75:Y75,'[2]ПОНТОННЫЙ Февр.'!X75:Y75,'[3]ПОНТОННЫЙ Март'!X75:Y75,'[4]ПОНТОННЫЙ  Апр.'!X75:Y75,'[5]ПОНТОННЫЙ Май'!X75:Y75,'[6]ПОНТОННЫЙ Июнь'!X75:Y75,'[7]ПОНТОННЫЙ  Июль'!X75:Y75,'[8]ПОНТОННЫЙ  Авг.'!X75:Y75,'[9]ПОНТОННЫЙ  Сент.'!X75:Y75,'[10]ПОНТОННЫЙ  Окт.'!X75:Y75,'[11]ПОНТОННЫЙ  Нояб.'!X75:Y75,'[12]ПОНТОННЫЙ  Дек.'!X75:Y75)</f>
        <v>0</v>
      </c>
      <c r="Z76" s="47"/>
      <c r="AA76" s="53">
        <f>SUM('[1]ПОНТОННЫЙ Янв.'!Z75:AA75,'[2]ПОНТОННЫЙ Февр.'!Z75:AA75,'[3]ПОНТОННЫЙ Март'!Z75:AA75,'[4]ПОНТОННЫЙ  Апр.'!Z75:AA75,'[5]ПОНТОННЫЙ Май'!Z75:AA75,'[6]ПОНТОННЫЙ Июнь'!Z75:AA75,'[7]ПОНТОННЫЙ  Июль'!Z75:AA75,'[8]ПОНТОННЫЙ  Авг.'!Z75:AA75,'[9]ПОНТОННЫЙ  Сент.'!Z75:AA75,'[10]ПОНТОННЫЙ  Окт.'!Z75:AA75,'[11]ПОНТОННЫЙ  Нояб.'!Z75:AA75,'[12]ПОНТОННЫЙ  Дек.'!Z75:AA75)</f>
        <v>0</v>
      </c>
      <c r="AB76" s="47"/>
      <c r="AC76" s="53">
        <f>SUM('[1]ПОНТОННЫЙ Янв.'!AB75:AC75,'[2]ПОНТОННЫЙ Февр.'!AB75:AC75,'[3]ПОНТОННЫЙ Март'!AB75:AC75,'[4]ПОНТОННЫЙ  Апр.'!AB75:AC75,'[5]ПОНТОННЫЙ Май'!AB75:AC75,'[6]ПОНТОННЫЙ Июнь'!AB75:AC75,'[7]ПОНТОННЫЙ  Июль'!AB75:AC75,'[8]ПОНТОННЫЙ  Авг.'!AB75:AC75,'[9]ПОНТОННЫЙ  Сент.'!AB75:AC75,'[10]ПОНТОННЫЙ  Окт.'!AB75:AC75,'[11]ПОНТОННЫЙ  Нояб.'!AB75:AC75,'[12]ПОНТОННЫЙ  Дек.'!AB75:AC75)</f>
        <v>0</v>
      </c>
      <c r="AD76" s="47"/>
      <c r="AE76" s="53">
        <f>SUM('[1]ПОНТОННЫЙ Янв.'!AD75:AE75,'[2]ПОНТОННЫЙ Февр.'!AD75:AE75,'[3]ПОНТОННЫЙ Март'!AD75:AE75,'[4]ПОНТОННЫЙ  Апр.'!AD75:AE75,'[5]ПОНТОННЫЙ Май'!AD75:AE75,'[6]ПОНТОННЫЙ Июнь'!AD75:AE75,'[7]ПОНТОННЫЙ  Июль'!AD75:AE75,'[8]ПОНТОННЫЙ  Авг.'!AD75:AE75,'[9]ПОНТОННЫЙ  Сент.'!AD75:AE75,'[10]ПОНТОННЫЙ  Окт.'!AD75:AE75,'[11]ПОНТОННЫЙ  Нояб.'!AD75:AE75,'[12]ПОНТОННЫЙ  Дек.'!AD75:AE75)</f>
        <v>0</v>
      </c>
      <c r="AF76" s="47"/>
      <c r="AG76" s="53">
        <f>SUM('[1]ПОНТОННЫЙ Янв.'!AF75:AG75,'[2]ПОНТОННЫЙ Февр.'!AF75:AG75,'[3]ПОНТОННЫЙ Март'!AF75:AG75,'[4]ПОНТОННЫЙ  Апр.'!AF75:AG75,'[5]ПОНТОННЫЙ Май'!AF75:AG75,'[6]ПОНТОННЫЙ Июнь'!AF75:AG75,'[7]ПОНТОННЫЙ  Июль'!AF75:AG75,'[8]ПОНТОННЫЙ  Авг.'!AF75:AG75,'[9]ПОНТОННЫЙ  Сент.'!AF75:AG75,'[10]ПОНТОННЫЙ  Окт.'!AF75:AG75,'[11]ПОНТОННЫЙ  Нояб.'!AF75:AG75,'[12]ПОНТОННЫЙ  Дек.'!AF75:AG75)</f>
        <v>0</v>
      </c>
      <c r="AH76" s="47"/>
      <c r="AI76" s="53">
        <f>SUM('[1]ПОНТОННЫЙ Янв.'!AH75:AI75,'[2]ПОНТОННЫЙ Февр.'!AH75:AI75,'[3]ПОНТОННЫЙ Март'!AH75:AI75,'[4]ПОНТОННЫЙ  Апр.'!AH75:AI75,'[5]ПОНТОННЫЙ Май'!AH75:AI75,'[6]ПОНТОННЫЙ Июнь'!AH75:AI75,'[7]ПОНТОННЫЙ  Июль'!AH75:AI75,'[8]ПОНТОННЫЙ  Авг.'!AH75:AI75,'[9]ПОНТОННЫЙ  Сент.'!AH75:AI75,'[10]ПОНТОННЫЙ  Окт.'!AH75:AI75,'[11]ПОНТОННЫЙ  Нояб.'!AH75:AI75,'[12]ПОНТОННЫЙ  Дек.'!AH75:AI75)</f>
        <v>0</v>
      </c>
      <c r="AJ76" s="47"/>
      <c r="AK76" s="53">
        <f>SUM('[1]ПОНТОННЫЙ Янв.'!AJ75:AK75,'[2]ПОНТОННЫЙ Февр.'!AJ75:AK75,'[3]ПОНТОННЫЙ Март'!AJ75:AK75,'[4]ПОНТОННЫЙ  Апр.'!AJ75:AK75,'[5]ПОНТОННЫЙ Май'!AJ75:AK75,'[6]ПОНТОННЫЙ Июнь'!AJ75:AK75,'[7]ПОНТОННЫЙ  Июль'!AJ75:AK75,'[8]ПОНТОННЫЙ  Авг.'!AJ75:AK75,'[9]ПОНТОННЫЙ  Сент.'!AJ75:AK75,'[10]ПОНТОННЫЙ  Окт.'!AJ75:AK75,'[11]ПОНТОННЫЙ  Нояб.'!AJ75:AK75,'[12]ПОНТОННЫЙ  Дек.'!AJ75:AK75)</f>
        <v>0</v>
      </c>
      <c r="AL76" s="47"/>
      <c r="AM76" s="53">
        <f>SUM('[1]ПОНТОННЫЙ Янв.'!AL75:AM75,'[2]ПОНТОННЫЙ Февр.'!AL75:AM75,'[3]ПОНТОННЫЙ Март'!AL75:AM75,'[4]ПОНТОННЫЙ  Апр.'!AL75:AM75,'[5]ПОНТОННЫЙ Май'!AL75:AM75,'[6]ПОНТОННЫЙ Июнь'!AL75:AM75,'[7]ПОНТОННЫЙ  Июль'!AL75:AM75,'[8]ПОНТОННЫЙ  Авг.'!AL75:AM75,'[9]ПОНТОННЫЙ  Сент.'!AL75:AM75,'[10]ПОНТОННЫЙ  Окт.'!AL75:AM75,'[11]ПОНТОННЫЙ  Нояб.'!AL75:AM75,'[12]ПОНТОННЫЙ  Дек.'!AL75:AM75)</f>
        <v>0</v>
      </c>
      <c r="AN76" s="47"/>
      <c r="AO76" s="53">
        <f>SUM('[1]ПОНТОННЫЙ Янв.'!AN75:AO75,'[2]ПОНТОННЫЙ Февр.'!AN75:AO75,'[3]ПОНТОННЫЙ Март'!AN75:AO75,'[4]ПОНТОННЫЙ  Апр.'!AN75:AO75,'[5]ПОНТОННЫЙ Май'!AN75:AO75,'[6]ПОНТОННЫЙ Июнь'!AN75:AO75,'[7]ПОНТОННЫЙ  Июль'!AN75:AO75,'[8]ПОНТОННЫЙ  Авг.'!AN75:AO75,'[9]ПОНТОННЫЙ  Сент.'!AN75:AO75,'[10]ПОНТОННЫЙ  Окт.'!AN75:AO75,'[11]ПОНТОННЫЙ  Нояб.'!AN75:AO75,'[12]ПОНТОННЫЙ  Дек.'!AN75:AO75)</f>
        <v>0</v>
      </c>
      <c r="AP76" s="47"/>
      <c r="AQ76" s="53">
        <f>SUM('[1]ПОНТОННЫЙ Янв.'!AP75:AQ75,'[2]ПОНТОННЫЙ Февр.'!AP75:AQ75,'[3]ПОНТОННЫЙ Март'!AP75:AQ75,'[4]ПОНТОННЫЙ  Апр.'!AP75:AQ75,'[5]ПОНТОННЫЙ Май'!AP75:AQ75,'[6]ПОНТОННЫЙ Июнь'!AP75:AQ75,'[7]ПОНТОННЫЙ  Июль'!AP75:AQ75,'[8]ПОНТОННЫЙ  Авг.'!AP75:AQ75,'[9]ПОНТОННЫЙ  Сент.'!AP75:AQ75,'[10]ПОНТОННЫЙ  Окт.'!AP75:AQ75,'[11]ПОНТОННЫЙ  Нояб.'!AP75:AQ75,'[12]ПОНТОННЫЙ  Дек.'!AP75:AQ75)</f>
        <v>0</v>
      </c>
      <c r="AR76" s="47"/>
      <c r="AS76" s="53">
        <f>SUM('[1]ПОНТОННЫЙ Янв.'!AR75:AS75,'[2]ПОНТОННЫЙ Февр.'!AR75:AS75,'[3]ПОНТОННЫЙ Март'!AR75:AS75,'[4]ПОНТОННЫЙ  Апр.'!AR75:AS75,'[5]ПОНТОННЫЙ Май'!AR75:AS75,'[6]ПОНТОННЫЙ Июнь'!AR75:AS75,'[7]ПОНТОННЫЙ  Июль'!AR75:AS75,'[8]ПОНТОННЫЙ  Авг.'!AR75:AS75,'[9]ПОНТОННЫЙ  Сент.'!AR75:AS75,'[10]ПОНТОННЫЙ  Окт.'!AR75:AS75,'[11]ПОНТОННЫЙ  Нояб.'!AR75:AS75,'[12]ПОНТОННЫЙ  Дек.'!AR75:AS75)</f>
        <v>0</v>
      </c>
      <c r="AT76" s="47"/>
      <c r="AU76" s="53">
        <f>SUM('[1]ПОНТОННЫЙ Янв.'!AT75:AU75,'[2]ПОНТОННЫЙ Февр.'!AT75:AU75,'[3]ПОНТОННЫЙ Март'!AT75:AU75,'[4]ПОНТОННЫЙ  Апр.'!AT75:AU75,'[5]ПОНТОННЫЙ Май'!AT75:AU75,'[6]ПОНТОННЫЙ Июнь'!AT75:AU75,'[7]ПОНТОННЫЙ  Июль'!AT75:AU75,'[8]ПОНТОННЫЙ  Авг.'!AT75:AU75,'[9]ПОНТОННЫЙ  Сент.'!AT75:AU75,'[10]ПОНТОННЫЙ  Окт.'!AT75:AU75,'[11]ПОНТОННЫЙ  Нояб.'!AT75:AU75,'[12]ПОНТОННЫЙ  Дек.'!AT75:AU75)</f>
        <v>0</v>
      </c>
      <c r="AV76" s="47"/>
      <c r="AW76" s="53">
        <f>SUM('[1]ПОНТОННЫЙ Янв.'!AV75:AW75,'[2]ПОНТОННЫЙ Февр.'!AV75:AW75,'[3]ПОНТОННЫЙ Март'!AV75:AW75,'[4]ПОНТОННЫЙ  Апр.'!AV75:AW75,'[5]ПОНТОННЫЙ Май'!AV75:AW75,'[6]ПОНТОННЫЙ Июнь'!AV75:AW75,'[7]ПОНТОННЫЙ  Июль'!AV75:AW75,'[8]ПОНТОННЫЙ  Авг.'!AV75:AW75,'[9]ПОНТОННЫЙ  Сент.'!AV75:AW75,'[10]ПОНТОННЫЙ  Окт.'!AV75:AW75,'[11]ПОНТОННЫЙ  Нояб.'!AV75:AW75,'[12]ПОНТОННЫЙ  Дек.'!AV75:AW75)</f>
        <v>0</v>
      </c>
      <c r="AX76" s="47"/>
      <c r="AY76" s="53">
        <f>SUM('[1]ПОНТОННЫЙ Янв.'!AX75:AY75,'[2]ПОНТОННЫЙ Февр.'!AX75:AY75,'[3]ПОНТОННЫЙ Март'!AX75:AY75,'[4]ПОНТОННЫЙ  Апр.'!AX75:AY75,'[5]ПОНТОННЫЙ Май'!AX75:AY75,'[6]ПОНТОННЫЙ Июнь'!AX75:AY75,'[7]ПОНТОННЫЙ  Июль'!AX75:AY75,'[8]ПОНТОННЫЙ  Авг.'!AX75:AY75,'[9]ПОНТОННЫЙ  Сент.'!AX75:AY75,'[10]ПОНТОННЫЙ  Окт.'!AX75:AY75,'[11]ПОНТОННЫЙ  Нояб.'!AX75:AY75,'[12]ПОНТОННЫЙ  Дек.'!AX75:AY75)</f>
        <v>0</v>
      </c>
      <c r="AZ76" s="47"/>
      <c r="BA76" s="53">
        <f>SUM('[1]ПОНТОННЫЙ Янв.'!AZ75:BA75,'[2]ПОНТОННЫЙ Февр.'!AZ75:BA75,'[3]ПОНТОННЫЙ Март'!AZ75:BA75,'[4]ПОНТОННЫЙ  Апр.'!AZ75:BA75,'[5]ПОНТОННЫЙ Май'!AZ75:BA75,'[6]ПОНТОННЫЙ Июнь'!AZ75:BA75,'[7]ПОНТОННЫЙ  Июль'!AZ75:BA75,'[8]ПОНТОННЫЙ  Авг.'!AZ75:BA75,'[9]ПОНТОННЫЙ  Сент.'!AZ75:BA75,'[10]ПОНТОННЫЙ  Окт.'!AZ75:BA75,'[11]ПОНТОННЫЙ  Нояб.'!AZ75:BA75,'[12]ПОНТОННЫЙ  Дек.'!AZ75:BA75)</f>
        <v>0</v>
      </c>
      <c r="BB76" s="47"/>
      <c r="BC76" s="53">
        <f>SUM('[1]ПОНТОННЫЙ Янв.'!BB75:BC75,'[2]ПОНТОННЫЙ Февр.'!BB75:BC75,'[3]ПОНТОННЫЙ Март'!BB75:BC75,'[4]ПОНТОННЫЙ  Апр.'!BB75:BC75,'[5]ПОНТОННЫЙ Май'!BB75:BC75,'[6]ПОНТОННЫЙ Июнь'!BB75:BC75,'[7]ПОНТОННЫЙ  Июль'!BB75:BC75,'[8]ПОНТОННЫЙ  Авг.'!BB75:BC75,'[9]ПОНТОННЫЙ  Сент.'!BB75:BC75,'[10]ПОНТОННЫЙ  Окт.'!BB75:BC75,'[11]ПОНТОННЫЙ  Нояб.'!BB75:BC75,'[12]ПОНТОННЫЙ  Дек.'!BB75:BC75)</f>
        <v>0</v>
      </c>
      <c r="BD76" s="47"/>
      <c r="BE76" s="53">
        <f>SUM('[1]ПОНТОННЫЙ Янв.'!BD75:BE75,'[2]ПОНТОННЫЙ Февр.'!BD75:BE75,'[3]ПОНТОННЫЙ Март'!BD75:BE75,'[4]ПОНТОННЫЙ  Апр.'!BD75:BE75,'[5]ПОНТОННЫЙ Май'!BD75:BE75,'[6]ПОНТОННЫЙ Июнь'!BD75:BE75,'[7]ПОНТОННЫЙ  Июль'!BD75:BE75,'[8]ПОНТОННЫЙ  Авг.'!BD75:BE75,'[9]ПОНТОННЫЙ  Сент.'!BD75:BE75,'[10]ПОНТОННЫЙ  Окт.'!BD75:BE75,'[11]ПОНТОННЫЙ  Нояб.'!BD75:BE75,'[12]ПОНТОННЫЙ  Дек.'!BD75:BE75)</f>
        <v>0</v>
      </c>
      <c r="BF76" s="47"/>
      <c r="BG76" s="53">
        <f>SUM('[1]ПОНТОННЫЙ Янв.'!BF75:BG75,'[2]ПОНТОННЫЙ Февр.'!BF75:BG75,'[3]ПОНТОННЫЙ Март'!BF75:BG75,'[4]ПОНТОННЫЙ  Апр.'!BF75:BG75,'[5]ПОНТОННЫЙ Май'!BF75:BG75,'[6]ПОНТОННЫЙ Июнь'!BF75:BG75,'[7]ПОНТОННЫЙ  Июль'!BF75:BG75,'[8]ПОНТОННЫЙ  Авг.'!BF75:BG75,'[9]ПОНТОННЫЙ  Сент.'!BF75:BG75,'[10]ПОНТОННЫЙ  Окт.'!BF75:BG75,'[11]ПОНТОННЫЙ  Нояб.'!BF75:BG75,'[12]ПОНТОННЫЙ  Дек.'!BF75:BG75)</f>
        <v>0</v>
      </c>
      <c r="BH76" s="47"/>
      <c r="BI76" s="53">
        <f>SUM('[1]ПОНТОННЫЙ Янв.'!BH75:BI75,'[2]ПОНТОННЫЙ Февр.'!BH75:BI75,'[3]ПОНТОННЫЙ Март'!BH75:BI75,'[4]ПОНТОННЫЙ  Апр.'!BH75:BI75,'[5]ПОНТОННЫЙ Май'!BH75:BI75,'[6]ПОНТОННЫЙ Июнь'!BH75:BI75,'[7]ПОНТОННЫЙ  Июль'!BH75:BI75,'[8]ПОНТОННЫЙ  Авг.'!BH75:BI75,'[9]ПОНТОННЫЙ  Сент.'!BH75:BI75,'[10]ПОНТОННЫЙ  Окт.'!BH75:BI75,'[11]ПОНТОННЫЙ  Нояб.'!BH75:BI75,'[12]ПОНТОННЫЙ  Дек.'!BH75:BI75)</f>
        <v>0</v>
      </c>
      <c r="BJ76" s="47"/>
      <c r="BK76" s="53">
        <f>SUM('[1]ПОНТОННЫЙ Янв.'!BJ75:BK75,'[2]ПОНТОННЫЙ Февр.'!BJ75:BK75,'[3]ПОНТОННЫЙ Март'!BJ75:BK75,'[4]ПОНТОННЫЙ  Апр.'!BJ75:BK75,'[5]ПОНТОННЫЙ Май'!BJ75:BK75,'[6]ПОНТОННЫЙ Июнь'!BJ75:BK75,'[7]ПОНТОННЫЙ  Июль'!BJ75:BK75,'[8]ПОНТОННЫЙ  Авг.'!BJ75:BK75,'[9]ПОНТОННЫЙ  Сент.'!BJ75:BK75,'[10]ПОНТОННЫЙ  Окт.'!BJ75:BK75,'[11]ПОНТОННЫЙ  Нояб.'!BJ75:BK75,'[12]ПОНТОННЫЙ  Дек.'!BJ75:BK75)</f>
        <v>0</v>
      </c>
      <c r="BL76" s="47"/>
      <c r="BM76" s="53">
        <f>SUM('[1]ПОНТОННЫЙ Янв.'!BL75:BM75,'[2]ПОНТОННЫЙ Февр.'!BL75:BM75,'[3]ПОНТОННЫЙ Март'!BL75:BM75,'[4]ПОНТОННЫЙ  Апр.'!BL75:BM75,'[5]ПОНТОННЫЙ Май'!BL75:BM75,'[6]ПОНТОННЫЙ Июнь'!BL75:BM75,'[7]ПОНТОННЫЙ  Июль'!BL75:BM75,'[8]ПОНТОННЫЙ  Авг.'!BL75:BM75,'[9]ПОНТОННЫЙ  Сент.'!BL75:BM75,'[10]ПОНТОННЫЙ  Окт.'!BL75:BM75,'[11]ПОНТОННЫЙ  Нояб.'!BL75:BM75,'[12]ПОНТОННЫЙ  Дек.'!BL75:BM75)</f>
        <v>0</v>
      </c>
      <c r="BN76" s="47"/>
      <c r="BO76" s="53">
        <f>SUM('[1]ПОНТОННЫЙ Янв.'!BN75:BO75,'[2]ПОНТОННЫЙ Февр.'!BN75:BO75,'[3]ПОНТОННЫЙ Март'!BN75:BO75,'[4]ПОНТОННЫЙ  Апр.'!BN75:BO75,'[5]ПОНТОННЫЙ Май'!BN75:BO75,'[6]ПОНТОННЫЙ Июнь'!BN75:BO75,'[7]ПОНТОННЫЙ  Июль'!BN75:BO75,'[8]ПОНТОННЫЙ  Авг.'!BN75:BO75,'[9]ПОНТОННЫЙ  Сент.'!BN75:BO75,'[10]ПОНТОННЫЙ  Окт.'!BN75:BO75,'[11]ПОНТОННЫЙ  Нояб.'!BN75:BO75,'[12]ПОНТОННЫЙ  Дек.'!BN75:BO75)</f>
        <v>0</v>
      </c>
      <c r="BP76" s="47"/>
      <c r="BQ76" s="53">
        <f>SUM('[1]ПОНТОННЫЙ Янв.'!BP75:BQ75,'[2]ПОНТОННЫЙ Февр.'!BP75:BQ75,'[3]ПОНТОННЫЙ Март'!BP75:BQ75,'[4]ПОНТОННЫЙ  Апр.'!BP75:BQ75,'[5]ПОНТОННЫЙ Май'!BP75:BQ75,'[6]ПОНТОННЫЙ Июнь'!BP75:BQ75,'[7]ПОНТОННЫЙ  Июль'!BP75:BQ75,'[8]ПОНТОННЫЙ  Авг.'!BP75:BQ75,'[9]ПОНТОННЫЙ  Сент.'!BP75:BQ75,'[10]ПОНТОННЫЙ  Окт.'!BP75:BQ75,'[11]ПОНТОННЫЙ  Нояб.'!BP75:BQ75,'[12]ПОНТОННЫЙ  Дек.'!BP75:BQ75)</f>
        <v>0</v>
      </c>
      <c r="BR76" s="47"/>
      <c r="BS76" s="53">
        <f>SUM('[1]ПОНТОННЫЙ Янв.'!BR75:BS75,'[2]ПОНТОННЫЙ Февр.'!BR75:BS75,'[3]ПОНТОННЫЙ Март'!BR75:BS75,'[4]ПОНТОННЫЙ  Апр.'!BR75:BS75,'[5]ПОНТОННЫЙ Май'!BR75:BS75,'[6]ПОНТОННЫЙ Июнь'!BR75:BS75,'[7]ПОНТОННЫЙ  Июль'!BR75:BS75,'[8]ПОНТОННЫЙ  Авг.'!BR75:BS75,'[9]ПОНТОННЫЙ  Сент.'!BR75:BS75,'[10]ПОНТОННЫЙ  Окт.'!BR75:BS75,'[11]ПОНТОННЫЙ  Нояб.'!BR75:BS75,'[12]ПОНТОННЫЙ  Дек.'!BR75:BS75)</f>
        <v>0</v>
      </c>
      <c r="BT76" s="47"/>
      <c r="BU76" s="53">
        <f>SUM('[1]ПОНТОННЫЙ Янв.'!BT75:BU75,'[2]ПОНТОННЫЙ Февр.'!BT75:BU75,'[3]ПОНТОННЫЙ Март'!BT75:BU75,'[4]ПОНТОННЫЙ  Апр.'!BT75:BU75,'[5]ПОНТОННЫЙ Май'!BT75:BU75,'[6]ПОНТОННЫЙ Июнь'!BT75:BU75,'[7]ПОНТОННЫЙ  Июль'!BT75:BU75,'[8]ПОНТОННЫЙ  Авг.'!BT75:BU75,'[9]ПОНТОННЫЙ  Сент.'!BT75:BU75,'[10]ПОНТОННЫЙ  Окт.'!BT75:BU75,'[11]ПОНТОННЫЙ  Нояб.'!BT75:BU75,'[12]ПОНТОННЫЙ  Дек.'!BT75:BU75)</f>
        <v>0</v>
      </c>
      <c r="BV76" s="47"/>
      <c r="BW76" s="53">
        <f>SUM('[1]ПОНТОННЫЙ Янв.'!BV75:BW75,'[2]ПОНТОННЫЙ Февр.'!BV75:BW75,'[3]ПОНТОННЫЙ Март'!BV75:BW75,'[4]ПОНТОННЫЙ  Апр.'!BV75:BW75,'[5]ПОНТОННЫЙ Май'!BV75:BW75,'[6]ПОНТОННЫЙ Июнь'!BV75:BW75,'[7]ПОНТОННЫЙ  Июль'!BV75:BW75,'[8]ПОНТОННЫЙ  Авг.'!BV75:BW75,'[9]ПОНТОННЫЙ  Сент.'!BV75:BW75,'[10]ПОНТОННЫЙ  Окт.'!BV75:BW75,'[11]ПОНТОННЫЙ  Нояб.'!BV75:BW75,'[12]ПОНТОННЫЙ  Дек.'!BV75:BW75)</f>
        <v>0</v>
      </c>
      <c r="BX76" s="47"/>
      <c r="BY76" s="53">
        <f>SUM('[1]ПОНТОННЫЙ Янв.'!BX75:BY75,'[2]ПОНТОННЫЙ Февр.'!BX75:BY75,'[3]ПОНТОННЫЙ Март'!BX75:BY75,'[4]ПОНТОННЫЙ  Апр.'!BX75:BY75,'[5]ПОНТОННЫЙ Май'!BX75:BY75,'[6]ПОНТОННЫЙ Июнь'!BX75:BY75,'[7]ПОНТОННЫЙ  Июль'!BX75:BY75,'[8]ПОНТОННЫЙ  Авг.'!BX75:BY75,'[9]ПОНТОННЫЙ  Сент.'!BX75:BY75,'[10]ПОНТОННЫЙ  Окт.'!BX75:BY75,'[11]ПОНТОННЫЙ  Нояб.'!BX75:BY75,'[12]ПОНТОННЫЙ  Дек.'!BX75:BY75)</f>
        <v>0</v>
      </c>
      <c r="BZ76" s="47"/>
      <c r="CA76" s="53">
        <f>SUM('[1]ПОНТОННЫЙ Янв.'!BZ75:CA75,'[2]ПОНТОННЫЙ Февр.'!BZ75:CA75,'[3]ПОНТОННЫЙ Март'!BZ75:CA75,'[4]ПОНТОННЫЙ  Апр.'!BZ75:CA75,'[5]ПОНТОННЫЙ Май'!BZ75:CA75,'[6]ПОНТОННЫЙ Июнь'!BZ75:CA75,'[7]ПОНТОННЫЙ  Июль'!BZ75:CA75,'[8]ПОНТОННЫЙ  Авг.'!BZ75:CA75,'[9]ПОНТОННЫЙ  Сент.'!BZ75:CA75,'[10]ПОНТОННЫЙ  Окт.'!BZ75:CA75,'[11]ПОНТОННЫЙ  Нояб.'!BZ75:CA75,'[12]ПОНТОННЫЙ  Дек.'!BZ75:CA75)</f>
        <v>0</v>
      </c>
      <c r="CB76" s="47"/>
      <c r="CC76" s="53">
        <f>SUM('[1]ПОНТОННЫЙ Янв.'!CB75:CC75,'[2]ПОНТОННЫЙ Февр.'!CB75:CC75,'[3]ПОНТОННЫЙ Март'!CB75:CC75,'[4]ПОНТОННЫЙ  Апр.'!CB75:CC75,'[5]ПОНТОННЫЙ Май'!CB75:CC75,'[6]ПОНТОННЫЙ Июнь'!CB75:CC75,'[7]ПОНТОННЫЙ  Июль'!CB75:CC75,'[8]ПОНТОННЫЙ  Авг.'!CB75:CC75,'[9]ПОНТОННЫЙ  Сент.'!CB75:CC75,'[10]ПОНТОННЫЙ  Окт.'!CB75:CC75,'[11]ПОНТОННЫЙ  Нояб.'!CB75:CC75,'[12]ПОНТОННЫЙ  Дек.'!CB75:CC75)</f>
        <v>0</v>
      </c>
      <c r="CD76" s="47"/>
      <c r="CE76" s="53">
        <f>SUM('[1]ПОНТОННЫЙ Янв.'!CD75:CE75,'[2]ПОНТОННЫЙ Февр.'!CD75:CE75,'[3]ПОНТОННЫЙ Март'!CD75:CE75,'[4]ПОНТОННЫЙ  Апр.'!CD75:CE75,'[5]ПОНТОННЫЙ Май'!CD75:CE75,'[6]ПОНТОННЫЙ Июнь'!CD75:CE75,'[7]ПОНТОННЫЙ  Июль'!CD75:CE75,'[8]ПОНТОННЫЙ  Авг.'!CD75:CE75,'[9]ПОНТОННЫЙ  Сент.'!CD75:CE75,'[10]ПОНТОННЫЙ  Окт.'!CD75:CE75,'[11]ПОНТОННЫЙ  Нояб.'!CD75:CE75,'[12]ПОНТОННЫЙ  Дек.'!CD75:CE75)</f>
        <v>0</v>
      </c>
      <c r="CF76" s="47"/>
      <c r="CG76" s="53">
        <f>SUM('[1]ПОНТОННЫЙ Янв.'!CF75:CG75,'[2]ПОНТОННЫЙ Февр.'!CF75:CG75,'[3]ПОНТОННЫЙ Март'!CF75:CG75,'[4]ПОНТОННЫЙ  Апр.'!CF75:CG75,'[5]ПОНТОННЫЙ Май'!CF75:CG75,'[6]ПОНТОННЫЙ Июнь'!CF75:CG75,'[7]ПОНТОННЫЙ  Июль'!CF75:CG75,'[8]ПОНТОННЫЙ  Авг.'!CF75:CG75,'[9]ПОНТОННЫЙ  Сент.'!CF75:CG75,'[10]ПОНТОННЫЙ  Окт.'!CF75:CG75,'[11]ПОНТОННЫЙ  Нояб.'!CF75:CG75,'[12]ПОНТОННЫЙ  Дек.'!CF75:CG75)</f>
        <v>0</v>
      </c>
      <c r="CH76" s="47"/>
      <c r="CI76" s="53">
        <f>SUM('[1]ПОНТОННЫЙ Янв.'!CH75:CI75,'[2]ПОНТОННЫЙ Февр.'!CH75:CI75,'[3]ПОНТОННЫЙ Март'!CH75:CI75,'[4]ПОНТОННЫЙ  Апр.'!CH75:CI75,'[5]ПОНТОННЫЙ Май'!CH75:CI75,'[6]ПОНТОННЫЙ Июнь'!CH75:CI75,'[7]ПОНТОННЫЙ  Июль'!CH75:CI75,'[8]ПОНТОННЫЙ  Авг.'!CH75:CI75,'[9]ПОНТОННЫЙ  Сент.'!CH75:CI75,'[10]ПОНТОННЫЙ  Окт.'!CH75:CI75,'[11]ПОНТОННЫЙ  Нояб.'!CH75:CI75,'[12]ПОНТОННЫЙ  Дек.'!CH75:CI75)</f>
        <v>0</v>
      </c>
      <c r="CJ76" s="47"/>
      <c r="CK76" s="53">
        <f>SUM('[1]ПОНТОННЫЙ Янв.'!CJ75:CK75,'[2]ПОНТОННЫЙ Февр.'!CJ75:CK75,'[3]ПОНТОННЫЙ Март'!CJ75:CK75,'[4]ПОНТОННЫЙ  Апр.'!CJ75:CK75,'[5]ПОНТОННЫЙ Май'!CJ75:CK75,'[6]ПОНТОННЫЙ Июнь'!CJ75:CK75,'[7]ПОНТОННЫЙ  Июль'!CJ75:CK75,'[8]ПОНТОННЫЙ  Авг.'!CJ75:CK75,'[9]ПОНТОННЫЙ  Сент.'!CJ75:CK75,'[10]ПОНТОННЫЙ  Окт.'!CJ75:CK75,'[11]ПОНТОННЫЙ  Нояб.'!CJ75:CK75,'[12]ПОНТОННЫЙ  Дек.'!CJ75:CK75)</f>
        <v>0</v>
      </c>
      <c r="CL76" s="47"/>
      <c r="CM76" s="53">
        <f>SUM('[1]ПОНТОННЫЙ Янв.'!CL75:CM75,'[2]ПОНТОННЫЙ Февр.'!CL75:CM75,'[3]ПОНТОННЫЙ Март'!CL75:CM75,'[4]ПОНТОННЫЙ  Апр.'!CL75:CM75,'[5]ПОНТОННЫЙ Май'!CL75:CM75,'[6]ПОНТОННЫЙ Июнь'!CL75:CM75,'[7]ПОНТОННЫЙ  Июль'!CL75:CM75,'[8]ПОНТОННЫЙ  Авг.'!CL75:CM75,'[9]ПОНТОННЫЙ  Сент.'!CL75:CM75,'[10]ПОНТОННЫЙ  Окт.'!CL75:CM75,'[11]ПОНТОННЫЙ  Нояб.'!CL75:CM75,'[12]ПОНТОННЫЙ  Дек.'!CL75:CM75)</f>
        <v>0</v>
      </c>
      <c r="CN76" s="47"/>
      <c r="CO76" s="53">
        <f>SUM('[1]ПОНТОННЫЙ Янв.'!CN75:CO75,'[2]ПОНТОННЫЙ Февр.'!CN75:CO75,'[3]ПОНТОННЫЙ Март'!CN75:CO75,'[4]ПОНТОННЫЙ  Апр.'!CN75:CO75,'[5]ПОНТОННЫЙ Май'!CN75:CO75,'[6]ПОНТОННЫЙ Июнь'!CN75:CO75,'[7]ПОНТОННЫЙ  Июль'!CN75:CO75,'[8]ПОНТОННЫЙ  Авг.'!CN75:CO75,'[9]ПОНТОННЫЙ  Сент.'!CN75:CO75,'[10]ПОНТОННЫЙ  Окт.'!CN75:CO75,'[11]ПОНТОННЫЙ  Нояб.'!CN75:CO75,'[12]ПОНТОННЫЙ  Дек.'!CN75:CO75)</f>
        <v>0</v>
      </c>
      <c r="CQ76" s="91"/>
    </row>
    <row r="77" spans="1:96" ht="32.1" customHeight="1" thickBot="1" x14ac:dyDescent="0.3">
      <c r="A77" s="14" t="s">
        <v>81</v>
      </c>
      <c r="B77" s="15" t="s">
        <v>52</v>
      </c>
      <c r="C77" s="26" t="s">
        <v>5</v>
      </c>
      <c r="D77" s="47"/>
      <c r="E77" s="54">
        <f>SUM('[1]ПОНТОННЫЙ Янв.'!D76:E76,'[2]ПОНТОННЫЙ Февр.'!D76:E76,'[3]ПОНТОННЫЙ Март'!D76:E76,'[4]ПОНТОННЫЙ  Апр.'!D76:E76,'[5]ПОНТОННЫЙ Май'!D76:E76,'[6]ПОНТОННЫЙ Июнь'!D76:E76,'[7]ПОНТОННЫЙ  Июль'!D76:E76,'[8]ПОНТОННЫЙ  Авг.'!D76:E76,'[9]ПОНТОННЫЙ  Сент.'!D76:E76,'[10]ПОНТОННЫЙ  Окт.'!D76:E76,'[11]ПОНТОННЫЙ  Нояб.'!D76:E76,'[12]ПОНТОННЫЙ  Дек.'!D76:E76)</f>
        <v>0</v>
      </c>
      <c r="F77" s="47"/>
      <c r="G77" s="54">
        <f>SUM('[1]ПОНТОННЫЙ Янв.'!F76:G76,'[2]ПОНТОННЫЙ Февр.'!F76:G76,'[3]ПОНТОННЫЙ Март'!F76:G76,'[4]ПОНТОННЫЙ  Апр.'!F76:G76,'[5]ПОНТОННЫЙ Май'!F76:G76,'[6]ПОНТОННЫЙ Июнь'!F76:G76,'[7]ПОНТОННЫЙ  Июль'!F76:G76,'[8]ПОНТОННЫЙ  Авг.'!F76:G76,'[9]ПОНТОННЫЙ  Сент.'!F76:G76,'[10]ПОНТОННЫЙ  Окт.'!F76:G76,'[11]ПОНТОННЫЙ  Нояб.'!F76:G76,'[12]ПОНТОННЫЙ  Дек.'!F76:G76)</f>
        <v>0</v>
      </c>
      <c r="H77" s="47"/>
      <c r="I77" s="54">
        <f>SUM('[1]ПОНТОННЫЙ Янв.'!H76:I76,'[2]ПОНТОННЫЙ Февр.'!H76:I76,'[3]ПОНТОННЫЙ Март'!H76:I76,'[4]ПОНТОННЫЙ  Апр.'!H76:I76,'[5]ПОНТОННЫЙ Май'!H76:I76,'[6]ПОНТОННЫЙ Июнь'!H76:I76,'[7]ПОНТОННЫЙ  Июль'!H76:I76,'[8]ПОНТОННЫЙ  Авг.'!H76:I76,'[9]ПОНТОННЫЙ  Сент.'!H76:I76,'[10]ПОНТОННЫЙ  Окт.'!H76:I76,'[11]ПОНТОННЫЙ  Нояб.'!H76:I76,'[12]ПОНТОННЫЙ  Дек.'!H76:I76)</f>
        <v>0</v>
      </c>
      <c r="J77" s="47"/>
      <c r="K77" s="54">
        <f>SUM('[1]ПОНТОННЫЙ Янв.'!J76:K76,'[2]ПОНТОННЫЙ Февр.'!J76:K76,'[3]ПОНТОННЫЙ Март'!J76:K76,'[4]ПОНТОННЫЙ  Апр.'!J76:K76,'[5]ПОНТОННЫЙ Май'!J76:K76,'[6]ПОНТОННЫЙ Июнь'!J76:K76,'[7]ПОНТОННЫЙ  Июль'!J76:K76,'[8]ПОНТОННЫЙ  Авг.'!J76:K76,'[9]ПОНТОННЫЙ  Сент.'!J76:K76,'[10]ПОНТОННЫЙ  Окт.'!J76:K76,'[11]ПОНТОННЫЙ  Нояб.'!J76:K76,'[12]ПОНТОННЫЙ  Дек.'!J76:K76)</f>
        <v>0</v>
      </c>
      <c r="L77" s="47"/>
      <c r="M77" s="54">
        <f>SUM('[1]ПОНТОННЫЙ Янв.'!L76:M76,'[2]ПОНТОННЫЙ Февр.'!L76:M76,'[3]ПОНТОННЫЙ Март'!L76:M76,'[4]ПОНТОННЫЙ  Апр.'!L76:M76,'[5]ПОНТОННЫЙ Май'!L76:M76,'[6]ПОНТОННЫЙ Июнь'!L76:M76,'[7]ПОНТОННЫЙ  Июль'!L76:M76,'[8]ПОНТОННЫЙ  Авг.'!L76:M76,'[9]ПОНТОННЫЙ  Сент.'!L76:M76,'[10]ПОНТОННЫЙ  Окт.'!L76:M76,'[11]ПОНТОННЫЙ  Нояб.'!L76:M76,'[12]ПОНТОННЫЙ  Дек.'!L76:M76)</f>
        <v>0</v>
      </c>
      <c r="N77" s="47"/>
      <c r="O77" s="54">
        <f>SUM('[1]ПОНТОННЫЙ Янв.'!N76:O76,'[2]ПОНТОННЫЙ Февр.'!N76:O76,'[3]ПОНТОННЫЙ Март'!N76:O76,'[4]ПОНТОННЫЙ  Апр.'!N76:O76,'[5]ПОНТОННЫЙ Май'!N76:O76,'[6]ПОНТОННЫЙ Июнь'!N76:O76,'[7]ПОНТОННЫЙ  Июль'!N76:O76,'[8]ПОНТОННЫЙ  Авг.'!N76:O76,'[9]ПОНТОННЫЙ  Сент.'!N76:O76,'[10]ПОНТОННЫЙ  Окт.'!N76:O76,'[11]ПОНТОННЫЙ  Нояб.'!N76:O76,'[12]ПОНТОННЫЙ  Дек.'!N76:O76)</f>
        <v>0</v>
      </c>
      <c r="P77" s="47"/>
      <c r="Q77" s="54">
        <f>SUM('[1]ПОНТОННЫЙ Янв.'!P76:Q76,'[2]ПОНТОННЫЙ Февр.'!P76:Q76,'[3]ПОНТОННЫЙ Март'!P76:Q76,'[4]ПОНТОННЫЙ  Апр.'!P76:Q76,'[5]ПОНТОННЫЙ Май'!P76:Q76,'[6]ПОНТОННЫЙ Июнь'!P76:Q76,'[7]ПОНТОННЫЙ  Июль'!P76:Q76,'[8]ПОНТОННЫЙ  Авг.'!P76:Q76,'[9]ПОНТОННЫЙ  Сент.'!P76:Q76,'[10]ПОНТОННЫЙ  Окт.'!P76:Q76,'[11]ПОНТОННЫЙ  Нояб.'!P76:Q76,'[12]ПОНТОННЫЙ  Дек.'!P76:Q76)</f>
        <v>0</v>
      </c>
      <c r="R77" s="55">
        <v>160</v>
      </c>
      <c r="S77" s="54">
        <f>SUM('[1]ПОНТОННЫЙ Янв.'!R76:S76,'[2]ПОНТОННЫЙ Февр.'!R76:S76,'[3]ПОНТОННЫЙ Март'!R76:S76,'[4]ПОНТОННЫЙ  Апр.'!R76:S76,'[5]ПОНТОННЫЙ Май'!R76:S76,'[6]ПОНТОННЫЙ Июнь'!R76:S76,'[7]ПОНТОННЫЙ  Июль'!R76:S76,'[8]ПОНТОННЫЙ  Авг.'!R76:S76,'[9]ПОНТОННЫЙ  Сент.'!R76:S76,'[10]ПОНТОННЫЙ  Окт.'!R76:S76,'[11]ПОНТОННЫЙ  Нояб.'!R76:S76,'[12]ПОНТОННЫЙ  Дек.'!R76:S76)</f>
        <v>0</v>
      </c>
      <c r="T77" s="47"/>
      <c r="U77" s="54">
        <f>SUM('[1]ПОНТОННЫЙ Янв.'!T76:U76,'[2]ПОНТОННЫЙ Февр.'!T76:U76,'[3]ПОНТОННЫЙ Март'!T76:U76,'[4]ПОНТОННЫЙ  Апр.'!T76:U76,'[5]ПОНТОННЫЙ Май'!T76:U76,'[6]ПОНТОННЫЙ Июнь'!T76:U76,'[7]ПОНТОННЫЙ  Июль'!T76:U76,'[8]ПОНТОННЫЙ  Авг.'!T76:U76,'[9]ПОНТОННЫЙ  Сент.'!T76:U76,'[10]ПОНТОННЫЙ  Окт.'!T76:U76,'[11]ПОНТОННЫЙ  Нояб.'!T76:U76,'[12]ПОНТОННЫЙ  Дек.'!T76:U76)</f>
        <v>0.35199999999999998</v>
      </c>
      <c r="V77" s="47"/>
      <c r="W77" s="54">
        <f>SUM('[1]ПОНТОННЫЙ Янв.'!V76:W76,'[2]ПОНТОННЫЙ Февр.'!V76:W76,'[3]ПОНТОННЫЙ Март'!V76:W76,'[4]ПОНТОННЫЙ  Апр.'!V76:W76,'[5]ПОНТОННЫЙ Май'!V76:W76,'[6]ПОНТОННЫЙ Июнь'!V76:W76,'[7]ПОНТОННЫЙ  Июль'!V76:W76,'[8]ПОНТОННЫЙ  Авг.'!V76:W76,'[9]ПОНТОННЫЙ  Сент.'!V76:W76,'[10]ПОНТОННЫЙ  Окт.'!V76:W76,'[11]ПОНТОННЫЙ  Нояб.'!V76:W76,'[12]ПОНТОННЫЙ  Дек.'!V76:W76)</f>
        <v>0</v>
      </c>
      <c r="X77" s="47"/>
      <c r="Y77" s="54">
        <f>SUM('[1]ПОНТОННЫЙ Янв.'!X76:Y76,'[2]ПОНТОННЫЙ Февр.'!X76:Y76,'[3]ПОНТОННЫЙ Март'!X76:Y76,'[4]ПОНТОННЫЙ  Апр.'!X76:Y76,'[5]ПОНТОННЫЙ Май'!X76:Y76,'[6]ПОНТОННЫЙ Июнь'!X76:Y76,'[7]ПОНТОННЫЙ  Июль'!X76:Y76,'[8]ПОНТОННЫЙ  Авг.'!X76:Y76,'[9]ПОНТОННЫЙ  Сент.'!X76:Y76,'[10]ПОНТОННЫЙ  Окт.'!X76:Y76,'[11]ПОНТОННЫЙ  Нояб.'!X76:Y76,'[12]ПОНТОННЫЙ  Дек.'!X76:Y76)</f>
        <v>0</v>
      </c>
      <c r="Z77" s="47"/>
      <c r="AA77" s="54">
        <f>SUM('[1]ПОНТОННЫЙ Янв.'!Z76:AA76,'[2]ПОНТОННЫЙ Февр.'!Z76:AA76,'[3]ПОНТОННЫЙ Март'!Z76:AA76,'[4]ПОНТОННЫЙ  Апр.'!Z76:AA76,'[5]ПОНТОННЫЙ Май'!Z76:AA76,'[6]ПОНТОННЫЙ Июнь'!Z76:AA76,'[7]ПОНТОННЫЙ  Июль'!Z76:AA76,'[8]ПОНТОННЫЙ  Авг.'!Z76:AA76,'[9]ПОНТОННЫЙ  Сент.'!Z76:AA76,'[10]ПОНТОННЫЙ  Окт.'!Z76:AA76,'[11]ПОНТОННЫЙ  Нояб.'!Z76:AA76,'[12]ПОНТОННЫЙ  Дек.'!Z76:AA76)</f>
        <v>0</v>
      </c>
      <c r="AB77" s="47"/>
      <c r="AC77" s="54">
        <f>SUM('[1]ПОНТОННЫЙ Янв.'!AB76:AC76,'[2]ПОНТОННЫЙ Февр.'!AB76:AC76,'[3]ПОНТОННЫЙ Март'!AB76:AC76,'[4]ПОНТОННЫЙ  Апр.'!AB76:AC76,'[5]ПОНТОННЫЙ Май'!AB76:AC76,'[6]ПОНТОННЫЙ Июнь'!AB76:AC76,'[7]ПОНТОННЫЙ  Июль'!AB76:AC76,'[8]ПОНТОННЫЙ  Авг.'!AB76:AC76,'[9]ПОНТОННЫЙ  Сент.'!AB76:AC76,'[10]ПОНТОННЫЙ  Окт.'!AB76:AC76,'[11]ПОНТОННЫЙ  Нояб.'!AB76:AC76,'[12]ПОНТОННЫЙ  Дек.'!AB76:AC76)</f>
        <v>1.069</v>
      </c>
      <c r="AD77" s="55">
        <v>2.5</v>
      </c>
      <c r="AE77" s="54">
        <f>SUM('[1]ПОНТОННЫЙ Янв.'!AD76:AE76,'[2]ПОНТОННЫЙ Февр.'!AD76:AE76,'[3]ПОНТОННЫЙ Март'!AD76:AE76,'[4]ПОНТОННЫЙ  Апр.'!AD76:AE76,'[5]ПОНТОННЫЙ Май'!AD76:AE76,'[6]ПОНТОННЫЙ Июнь'!AD76:AE76,'[7]ПОНТОННЫЙ  Июль'!AD76:AE76,'[8]ПОНТОННЫЙ  Авг.'!AD76:AE76,'[9]ПОНТОННЫЙ  Сент.'!AD76:AE76,'[10]ПОНТОННЫЙ  Окт.'!AD76:AE76,'[11]ПОНТОННЫЙ  Нояб.'!AD76:AE76,'[12]ПОНТОННЫЙ  Дек.'!AD76:AE76)</f>
        <v>0</v>
      </c>
      <c r="AF77" s="47"/>
      <c r="AG77" s="54">
        <f>SUM('[1]ПОНТОННЫЙ Янв.'!AF76:AG76,'[2]ПОНТОННЫЙ Февр.'!AF76:AG76,'[3]ПОНТОННЫЙ Март'!AF76:AG76,'[4]ПОНТОННЫЙ  Апр.'!AF76:AG76,'[5]ПОНТОННЫЙ Май'!AF76:AG76,'[6]ПОНТОННЫЙ Июнь'!AF76:AG76,'[7]ПОНТОННЫЙ  Июль'!AF76:AG76,'[8]ПОНТОННЫЙ  Авг.'!AF76:AG76,'[9]ПОНТОННЫЙ  Сент.'!AF76:AG76,'[10]ПОНТОННЫЙ  Окт.'!AF76:AG76,'[11]ПОНТОННЫЙ  Нояб.'!AF76:AG76,'[12]ПОНТОННЫЙ  Дек.'!AF76:AG76)</f>
        <v>3.9239999999999995</v>
      </c>
      <c r="AH77" s="47"/>
      <c r="AI77" s="54">
        <f>SUM('[1]ПОНТОННЫЙ Янв.'!AH76:AI76,'[2]ПОНТОННЫЙ Февр.'!AH76:AI76,'[3]ПОНТОННЫЙ Март'!AH76:AI76,'[4]ПОНТОННЫЙ  Апр.'!AH76:AI76,'[5]ПОНТОННЫЙ Май'!AH76:AI76,'[6]ПОНТОННЫЙ Июнь'!AH76:AI76,'[7]ПОНТОННЫЙ  Июль'!AH76:AI76,'[8]ПОНТОННЫЙ  Авг.'!AH76:AI76,'[9]ПОНТОННЫЙ  Сент.'!AH76:AI76,'[10]ПОНТОННЫЙ  Окт.'!AH76:AI76,'[11]ПОНТОННЫЙ  Нояб.'!AH76:AI76,'[12]ПОНТОННЫЙ  Дек.'!AH76:AI76)</f>
        <v>9.14</v>
      </c>
      <c r="AJ77" s="47"/>
      <c r="AK77" s="54">
        <f>SUM('[1]ПОНТОННЫЙ Янв.'!AJ76:AK76,'[2]ПОНТОННЫЙ Февр.'!AJ76:AK76,'[3]ПОНТОННЫЙ Март'!AJ76:AK76,'[4]ПОНТОННЫЙ  Апр.'!AJ76:AK76,'[5]ПОНТОННЫЙ Май'!AJ76:AK76,'[6]ПОНТОННЫЙ Июнь'!AJ76:AK76,'[7]ПОНТОННЫЙ  Июль'!AJ76:AK76,'[8]ПОНТОННЫЙ  Авг.'!AJ76:AK76,'[9]ПОНТОННЫЙ  Сент.'!AJ76:AK76,'[10]ПОНТОННЫЙ  Окт.'!AJ76:AK76,'[11]ПОНТОННЫЙ  Нояб.'!AJ76:AK76,'[12]ПОНТОННЫЙ  Дек.'!AJ76:AK76)</f>
        <v>0</v>
      </c>
      <c r="AL77" s="47"/>
      <c r="AM77" s="54">
        <f>SUM('[1]ПОНТОННЫЙ Янв.'!AL76:AM76,'[2]ПОНТОННЫЙ Февр.'!AL76:AM76,'[3]ПОНТОННЫЙ Март'!AL76:AM76,'[4]ПОНТОННЫЙ  Апр.'!AL76:AM76,'[5]ПОНТОННЫЙ Май'!AL76:AM76,'[6]ПОНТОННЫЙ Июнь'!AL76:AM76,'[7]ПОНТОННЫЙ  Июль'!AL76:AM76,'[8]ПОНТОННЫЙ  Авг.'!AL76:AM76,'[9]ПОНТОННЫЙ  Сент.'!AL76:AM76,'[10]ПОНТОННЫЙ  Окт.'!AL76:AM76,'[11]ПОНТОННЫЙ  Нояб.'!AL76:AM76,'[12]ПОНТОННЫЙ  Дек.'!AL76:AM76)</f>
        <v>1.8220000000000001</v>
      </c>
      <c r="AN77" s="47"/>
      <c r="AO77" s="54">
        <f>SUM('[1]ПОНТОННЫЙ Янв.'!AN76:AO76,'[2]ПОНТОННЫЙ Февр.'!AN76:AO76,'[3]ПОНТОННЫЙ Март'!AN76:AO76,'[4]ПОНТОННЫЙ  Апр.'!AN76:AO76,'[5]ПОНТОННЫЙ Май'!AN76:AO76,'[6]ПОНТОННЫЙ Июнь'!AN76:AO76,'[7]ПОНТОННЫЙ  Июль'!AN76:AO76,'[8]ПОНТОННЫЙ  Авг.'!AN76:AO76,'[9]ПОНТОННЫЙ  Сент.'!AN76:AO76,'[10]ПОНТОННЫЙ  Окт.'!AN76:AO76,'[11]ПОНТОННЫЙ  Нояб.'!AN76:AO76,'[12]ПОНТОННЫЙ  Дек.'!AN76:AO76)</f>
        <v>65.388999999999996</v>
      </c>
      <c r="AP77" s="47"/>
      <c r="AQ77" s="54">
        <f>SUM('[1]ПОНТОННЫЙ Янв.'!AP76:AQ76,'[2]ПОНТОННЫЙ Февр.'!AP76:AQ76,'[3]ПОНТОННЫЙ Март'!AP76:AQ76,'[4]ПОНТОННЫЙ  Апр.'!AP76:AQ76,'[5]ПОНТОННЫЙ Май'!AP76:AQ76,'[6]ПОНТОННЫЙ Июнь'!AP76:AQ76,'[7]ПОНТОННЫЙ  Июль'!AP76:AQ76,'[8]ПОНТОННЫЙ  Авг.'!AP76:AQ76,'[9]ПОНТОННЫЙ  Сент.'!AP76:AQ76,'[10]ПОНТОННЫЙ  Окт.'!AP76:AQ76,'[11]ПОНТОННЫЙ  Нояб.'!AP76:AQ76,'[12]ПОНТОННЫЙ  Дек.'!AP76:AQ76)</f>
        <v>0</v>
      </c>
      <c r="AR77" s="47"/>
      <c r="AS77" s="54">
        <f>SUM('[1]ПОНТОННЫЙ Янв.'!AR76:AS76,'[2]ПОНТОННЫЙ Февр.'!AR76:AS76,'[3]ПОНТОННЫЙ Март'!AR76:AS76,'[4]ПОНТОННЫЙ  Апр.'!AR76:AS76,'[5]ПОНТОННЫЙ Май'!AR76:AS76,'[6]ПОНТОННЫЙ Июнь'!AR76:AS76,'[7]ПОНТОННЫЙ  Июль'!AR76:AS76,'[8]ПОНТОННЫЙ  Авг.'!AR76:AS76,'[9]ПОНТОННЫЙ  Сент.'!AR76:AS76,'[10]ПОНТОННЫЙ  Окт.'!AR76:AS76,'[11]ПОНТОННЫЙ  Нояб.'!AR76:AS76,'[12]ПОНТОННЫЙ  Дек.'!AR76:AS76)</f>
        <v>0</v>
      </c>
      <c r="AT77" s="47"/>
      <c r="AU77" s="54">
        <f>SUM('[1]ПОНТОННЫЙ Янв.'!AT76:AU76,'[2]ПОНТОННЫЙ Февр.'!AT76:AU76,'[3]ПОНТОННЫЙ Март'!AT76:AU76,'[4]ПОНТОННЫЙ  Апр.'!AT76:AU76,'[5]ПОНТОННЫЙ Май'!AT76:AU76,'[6]ПОНТОННЫЙ Июнь'!AT76:AU76,'[7]ПОНТОННЫЙ  Июль'!AT76:AU76,'[8]ПОНТОННЫЙ  Авг.'!AT76:AU76,'[9]ПОНТОННЫЙ  Сент.'!AT76:AU76,'[10]ПОНТОННЫЙ  Окт.'!AT76:AU76,'[11]ПОНТОННЫЙ  Нояб.'!AT76:AU76,'[12]ПОНТОННЫЙ  Дек.'!AT76:AU76)</f>
        <v>13.026</v>
      </c>
      <c r="AV77" s="47"/>
      <c r="AW77" s="54">
        <f>SUM('[1]ПОНТОННЫЙ Янв.'!AV76:AW76,'[2]ПОНТОННЫЙ Февр.'!AV76:AW76,'[3]ПОНТОННЫЙ Март'!AV76:AW76,'[4]ПОНТОННЫЙ  Апр.'!AV76:AW76,'[5]ПОНТОННЫЙ Май'!AV76:AW76,'[6]ПОНТОННЫЙ Июнь'!AV76:AW76,'[7]ПОНТОННЫЙ  Июль'!AV76:AW76,'[8]ПОНТОННЫЙ  Авг.'!AV76:AW76,'[9]ПОНТОННЫЙ  Сент.'!AV76:AW76,'[10]ПОНТОННЫЙ  Окт.'!AV76:AW76,'[11]ПОНТОННЫЙ  Нояб.'!AV76:AW76,'[12]ПОНТОННЫЙ  Дек.'!AV76:AW76)</f>
        <v>1.81</v>
      </c>
      <c r="AX77" s="47"/>
      <c r="AY77" s="54">
        <f>SUM('[1]ПОНТОННЫЙ Янв.'!AX76:AY76,'[2]ПОНТОННЫЙ Февр.'!AX76:AY76,'[3]ПОНТОННЫЙ Март'!AX76:AY76,'[4]ПОНТОННЫЙ  Апр.'!AX76:AY76,'[5]ПОНТОННЫЙ Май'!AX76:AY76,'[6]ПОНТОННЫЙ Июнь'!AX76:AY76,'[7]ПОНТОННЫЙ  Июль'!AX76:AY76,'[8]ПОНТОННЫЙ  Авг.'!AX76:AY76,'[9]ПОНТОННЫЙ  Сент.'!AX76:AY76,'[10]ПОНТОННЫЙ  Окт.'!AX76:AY76,'[11]ПОНТОННЫЙ  Нояб.'!AX76:AY76,'[12]ПОНТОННЫЙ  Дек.'!AX76:AY76)</f>
        <v>44.826000000000001</v>
      </c>
      <c r="AZ77" s="47"/>
      <c r="BA77" s="54">
        <f>SUM('[1]ПОНТОННЫЙ Янв.'!AZ76:BA76,'[2]ПОНТОННЫЙ Февр.'!AZ76:BA76,'[3]ПОНТОННЫЙ Март'!AZ76:BA76,'[4]ПОНТОННЫЙ  Апр.'!AZ76:BA76,'[5]ПОНТОННЫЙ Май'!AZ76:BA76,'[6]ПОНТОННЫЙ Июнь'!AZ76:BA76,'[7]ПОНТОННЫЙ  Июль'!AZ76:BA76,'[8]ПОНТОННЫЙ  Авг.'!AZ76:BA76,'[9]ПОНТОННЫЙ  Сент.'!AZ76:BA76,'[10]ПОНТОННЫЙ  Окт.'!AZ76:BA76,'[11]ПОНТОННЫЙ  Нояб.'!AZ76:BA76,'[12]ПОНТОННЫЙ  Дек.'!AZ76:BA76)</f>
        <v>0</v>
      </c>
      <c r="BB77" s="47"/>
      <c r="BC77" s="54">
        <f>SUM('[1]ПОНТОННЫЙ Янв.'!BB76:BC76,'[2]ПОНТОННЫЙ Февр.'!BB76:BC76,'[3]ПОНТОННЫЙ Март'!BB76:BC76,'[4]ПОНТОННЫЙ  Апр.'!BB76:BC76,'[5]ПОНТОННЫЙ Май'!BB76:BC76,'[6]ПОНТОННЫЙ Июнь'!BB76:BC76,'[7]ПОНТОННЫЙ  Июль'!BB76:BC76,'[8]ПОНТОННЫЙ  Авг.'!BB76:BC76,'[9]ПОНТОННЫЙ  Сент.'!BB76:BC76,'[10]ПОНТОННЫЙ  Окт.'!BB76:BC76,'[11]ПОНТОННЫЙ  Нояб.'!BB76:BC76,'[12]ПОНТОННЫЙ  Дек.'!BB76:BC76)</f>
        <v>7.0999999999999994E-2</v>
      </c>
      <c r="BD77" s="47"/>
      <c r="BE77" s="54">
        <f>SUM('[1]ПОНТОННЫЙ Янв.'!BD76:BE76,'[2]ПОНТОННЫЙ Февр.'!BD76:BE76,'[3]ПОНТОННЫЙ Март'!BD76:BE76,'[4]ПОНТОННЫЙ  Апр.'!BD76:BE76,'[5]ПОНТОННЫЙ Май'!BD76:BE76,'[6]ПОНТОННЫЙ Июнь'!BD76:BE76,'[7]ПОНТОННЫЙ  Июль'!BD76:BE76,'[8]ПОНТОННЫЙ  Авг.'!BD76:BE76,'[9]ПОНТОННЫЙ  Сент.'!BD76:BE76,'[10]ПОНТОННЫЙ  Окт.'!BD76:BE76,'[11]ПОНТОННЫЙ  Нояб.'!BD76:BE76,'[12]ПОНТОННЫЙ  Дек.'!BD76:BE76)</f>
        <v>0</v>
      </c>
      <c r="BF77" s="47"/>
      <c r="BG77" s="54">
        <f>SUM('[1]ПОНТОННЫЙ Янв.'!BF76:BG76,'[2]ПОНТОННЫЙ Февр.'!BF76:BG76,'[3]ПОНТОННЫЙ Март'!BF76:BG76,'[4]ПОНТОННЫЙ  Апр.'!BF76:BG76,'[5]ПОНТОННЫЙ Май'!BF76:BG76,'[6]ПОНТОННЫЙ Июнь'!BF76:BG76,'[7]ПОНТОННЫЙ  Июль'!BF76:BG76,'[8]ПОНТОННЫЙ  Авг.'!BF76:BG76,'[9]ПОНТОННЫЙ  Сент.'!BF76:BG76,'[10]ПОНТОННЫЙ  Окт.'!BF76:BG76,'[11]ПОНТОННЫЙ  Нояб.'!BF76:BG76,'[12]ПОНТОННЫЙ  Дек.'!BF76:BG76)</f>
        <v>0</v>
      </c>
      <c r="BH77" s="55">
        <v>5</v>
      </c>
      <c r="BI77" s="54">
        <f>SUM('[1]ПОНТОННЫЙ Янв.'!BH76:BI76,'[2]ПОНТОННЫЙ Февр.'!BH76:BI76,'[3]ПОНТОННЫЙ Март'!BH76:BI76,'[4]ПОНТОННЫЙ  Апр.'!BH76:BI76,'[5]ПОНТОННЫЙ Май'!BH76:BI76,'[6]ПОНТОННЫЙ Июнь'!BH76:BI76,'[7]ПОНТОННЫЙ  Июль'!BH76:BI76,'[8]ПОНТОННЫЙ  Авг.'!BH76:BI76,'[9]ПОНТОННЫЙ  Сент.'!BH76:BI76,'[10]ПОНТОННЫЙ  Окт.'!BH76:BI76,'[11]ПОНТОННЫЙ  Нояб.'!BH76:BI76,'[12]ПОНТОННЫЙ  Дек.'!BH76:BI76)</f>
        <v>0</v>
      </c>
      <c r="BJ77" s="47"/>
      <c r="BK77" s="54">
        <f>SUM('[1]ПОНТОННЫЙ Янв.'!BJ76:BK76,'[2]ПОНТОННЫЙ Февр.'!BJ76:BK76,'[3]ПОНТОННЫЙ Март'!BJ76:BK76,'[4]ПОНТОННЫЙ  Апр.'!BJ76:BK76,'[5]ПОНТОННЫЙ Май'!BJ76:BK76,'[6]ПОНТОННЫЙ Июнь'!BJ76:BK76,'[7]ПОНТОННЫЙ  Июль'!BJ76:BK76,'[8]ПОНТОННЫЙ  Авг.'!BJ76:BK76,'[9]ПОНТОННЫЙ  Сент.'!BJ76:BK76,'[10]ПОНТОННЫЙ  Окт.'!BJ76:BK76,'[11]ПОНТОННЫЙ  Нояб.'!BJ76:BK76,'[12]ПОНТОННЫЙ  Дек.'!BJ76:BK76)</f>
        <v>24.128</v>
      </c>
      <c r="BL77" s="47"/>
      <c r="BM77" s="54">
        <f>SUM('[1]ПОНТОННЫЙ Янв.'!BL76:BM76,'[2]ПОНТОННЫЙ Февр.'!BL76:BM76,'[3]ПОНТОННЫЙ Март'!BL76:BM76,'[4]ПОНТОННЫЙ  Апр.'!BL76:BM76,'[5]ПОНТОННЫЙ Май'!BL76:BM76,'[6]ПОНТОННЫЙ Июнь'!BL76:BM76,'[7]ПОНТОННЫЙ  Июль'!BL76:BM76,'[8]ПОНТОННЫЙ  Авг.'!BL76:BM76,'[9]ПОНТОННЫЙ  Сент.'!BL76:BM76,'[10]ПОНТОННЫЙ  Окт.'!BL76:BM76,'[11]ПОНТОННЫЙ  Нояб.'!BL76:BM76,'[12]ПОНТОННЫЙ  Дек.'!BL76:BM76)</f>
        <v>0</v>
      </c>
      <c r="BN77" s="47"/>
      <c r="BO77" s="54">
        <f>SUM('[1]ПОНТОННЫЙ Янв.'!BN76:BO76,'[2]ПОНТОННЫЙ Февр.'!BN76:BO76,'[3]ПОНТОННЫЙ Март'!BN76:BO76,'[4]ПОНТОННЫЙ  Апр.'!BN76:BO76,'[5]ПОНТОННЫЙ Май'!BN76:BO76,'[6]ПОНТОННЫЙ Июнь'!BN76:BO76,'[7]ПОНТОННЫЙ  Июль'!BN76:BO76,'[8]ПОНТОННЫЙ  Авг.'!BN76:BO76,'[9]ПОНТОННЫЙ  Сент.'!BN76:BO76,'[10]ПОНТОННЫЙ  Окт.'!BN76:BO76,'[11]ПОНТОННЫЙ  Нояб.'!BN76:BO76,'[12]ПОНТОННЫЙ  Дек.'!BN76:BO76)</f>
        <v>0</v>
      </c>
      <c r="BP77" s="47"/>
      <c r="BQ77" s="54">
        <f>SUM('[1]ПОНТОННЫЙ Янв.'!BP76:BQ76,'[2]ПОНТОННЫЙ Февр.'!BP76:BQ76,'[3]ПОНТОННЫЙ Март'!BP76:BQ76,'[4]ПОНТОННЫЙ  Апр.'!BP76:BQ76,'[5]ПОНТОННЫЙ Май'!BP76:BQ76,'[6]ПОНТОННЫЙ Июнь'!BP76:BQ76,'[7]ПОНТОННЫЙ  Июль'!BP76:BQ76,'[8]ПОНТОННЫЙ  Авг.'!BP76:BQ76,'[9]ПОНТОННЫЙ  Сент.'!BP76:BQ76,'[10]ПОНТОННЫЙ  Окт.'!BP76:BQ76,'[11]ПОНТОННЫЙ  Нояб.'!BP76:BQ76,'[12]ПОНТОННЫЙ  Дек.'!BP76:BQ76)</f>
        <v>0</v>
      </c>
      <c r="BR77" s="47"/>
      <c r="BS77" s="54">
        <f>SUM('[1]ПОНТОННЫЙ Янв.'!BR76:BS76,'[2]ПОНТОННЫЙ Февр.'!BR76:BS76,'[3]ПОНТОННЫЙ Март'!BR76:BS76,'[4]ПОНТОННЫЙ  Апр.'!BR76:BS76,'[5]ПОНТОННЫЙ Май'!BR76:BS76,'[6]ПОНТОННЫЙ Июнь'!BR76:BS76,'[7]ПОНТОННЫЙ  Июль'!BR76:BS76,'[8]ПОНТОННЫЙ  Авг.'!BR76:BS76,'[9]ПОНТОННЫЙ  Сент.'!BR76:BS76,'[10]ПОНТОННЫЙ  Окт.'!BR76:BS76,'[11]ПОНТОННЫЙ  Нояб.'!BR76:BS76,'[12]ПОНТОННЫЙ  Дек.'!BR76:BS76)</f>
        <v>1.63</v>
      </c>
      <c r="BT77" s="47"/>
      <c r="BU77" s="54">
        <f>SUM('[1]ПОНТОННЫЙ Янв.'!BT76:BU76,'[2]ПОНТОННЫЙ Февр.'!BT76:BU76,'[3]ПОНТОННЫЙ Март'!BT76:BU76,'[4]ПОНТОННЫЙ  Апр.'!BT76:BU76,'[5]ПОНТОННЫЙ Май'!BT76:BU76,'[6]ПОНТОННЫЙ Июнь'!BT76:BU76,'[7]ПОНТОННЫЙ  Июль'!BT76:BU76,'[8]ПОНТОННЫЙ  Авг.'!BT76:BU76,'[9]ПОНТОННЫЙ  Сент.'!BT76:BU76,'[10]ПОНТОННЫЙ  Окт.'!BT76:BU76,'[11]ПОНТОННЫЙ  Нояб.'!BT76:BU76,'[12]ПОНТОННЫЙ  Дек.'!BT76:BU76)</f>
        <v>0</v>
      </c>
      <c r="BV77" s="47"/>
      <c r="BW77" s="54">
        <f>SUM('[1]ПОНТОННЫЙ Янв.'!BV76:BW76,'[2]ПОНТОННЫЙ Февр.'!BV76:BW76,'[3]ПОНТОННЫЙ Март'!BV76:BW76,'[4]ПОНТОННЫЙ  Апр.'!BV76:BW76,'[5]ПОНТОННЫЙ Май'!BV76:BW76,'[6]ПОНТОННЫЙ Июнь'!BV76:BW76,'[7]ПОНТОННЫЙ  Июль'!BV76:BW76,'[8]ПОНТОННЫЙ  Авг.'!BV76:BW76,'[9]ПОНТОННЫЙ  Сент.'!BV76:BW76,'[10]ПОНТОННЫЙ  Окт.'!BV76:BW76,'[11]ПОНТОННЫЙ  Нояб.'!BV76:BW76,'[12]ПОНТОННЫЙ  Дек.'!BV76:BW76)</f>
        <v>0</v>
      </c>
      <c r="BX77" s="47"/>
      <c r="BY77" s="54">
        <f>SUM('[1]ПОНТОННЫЙ Янв.'!BX76:BY76,'[2]ПОНТОННЫЙ Февр.'!BX76:BY76,'[3]ПОНТОННЫЙ Март'!BX76:BY76,'[4]ПОНТОННЫЙ  Апр.'!BX76:BY76,'[5]ПОНТОННЫЙ Май'!BX76:BY76,'[6]ПОНТОННЫЙ Июнь'!BX76:BY76,'[7]ПОНТОННЫЙ  Июль'!BX76:BY76,'[8]ПОНТОННЫЙ  Авг.'!BX76:BY76,'[9]ПОНТОННЫЙ  Сент.'!BX76:BY76,'[10]ПОНТОННЫЙ  Окт.'!BX76:BY76,'[11]ПОНТОННЫЙ  Нояб.'!BX76:BY76,'[12]ПОНТОННЫЙ  Дек.'!BX76:BY76)</f>
        <v>0</v>
      </c>
      <c r="BZ77" s="47"/>
      <c r="CA77" s="54">
        <f>SUM('[1]ПОНТОННЫЙ Янв.'!BZ76:CA76,'[2]ПОНТОННЫЙ Февр.'!BZ76:CA76,'[3]ПОНТОННЫЙ Март'!BZ76:CA76,'[4]ПОНТОННЫЙ  Апр.'!BZ76:CA76,'[5]ПОНТОННЫЙ Май'!BZ76:CA76,'[6]ПОНТОННЫЙ Июнь'!BZ76:CA76,'[7]ПОНТОННЫЙ  Июль'!BZ76:CA76,'[8]ПОНТОННЫЙ  Авг.'!BZ76:CA76,'[9]ПОНТОННЫЙ  Сент.'!BZ76:CA76,'[10]ПОНТОННЫЙ  Окт.'!BZ76:CA76,'[11]ПОНТОННЫЙ  Нояб.'!BZ76:CA76,'[12]ПОНТОННЫЙ  Дек.'!BZ76:CA76)</f>
        <v>20.765999999999998</v>
      </c>
      <c r="CB77" s="47"/>
      <c r="CC77" s="54">
        <f>SUM('[1]ПОНТОННЫЙ Янв.'!CB76:CC76,'[2]ПОНТОННЫЙ Февр.'!CB76:CC76,'[3]ПОНТОННЫЙ Март'!CB76:CC76,'[4]ПОНТОННЫЙ  Апр.'!CB76:CC76,'[5]ПОНТОННЫЙ Май'!CB76:CC76,'[6]ПОНТОННЫЙ Июнь'!CB76:CC76,'[7]ПОНТОННЫЙ  Июль'!CB76:CC76,'[8]ПОНТОННЫЙ  Авг.'!CB76:CC76,'[9]ПОНТОННЫЙ  Сент.'!CB76:CC76,'[10]ПОНТОННЫЙ  Окт.'!CB76:CC76,'[11]ПОНТОННЫЙ  Нояб.'!CB76:CC76,'[12]ПОНТОННЫЙ  Дек.'!CB76:CC76)</f>
        <v>20.875</v>
      </c>
      <c r="CD77" s="47"/>
      <c r="CE77" s="54">
        <f>SUM('[1]ПОНТОННЫЙ Янв.'!CD76:CE76,'[2]ПОНТОННЫЙ Февр.'!CD76:CE76,'[3]ПОНТОННЫЙ Март'!CD76:CE76,'[4]ПОНТОННЫЙ  Апр.'!CD76:CE76,'[5]ПОНТОННЫЙ Май'!CD76:CE76,'[6]ПОНТОННЫЙ Июнь'!CD76:CE76,'[7]ПОНТОННЫЙ  Июль'!CD76:CE76,'[8]ПОНТОННЫЙ  Авг.'!CD76:CE76,'[9]ПОНТОННЫЙ  Сент.'!CD76:CE76,'[10]ПОНТОННЫЙ  Окт.'!CD76:CE76,'[11]ПОНТОННЫЙ  Нояб.'!CD76:CE76,'[12]ПОНТОННЫЙ  Дек.'!CD76:CE76)</f>
        <v>0.49299999999999999</v>
      </c>
      <c r="CF77" s="55"/>
      <c r="CG77" s="54">
        <f>SUM('[1]ПОНТОННЫЙ Янв.'!CF76:CG76,'[2]ПОНТОННЫЙ Февр.'!CF76:CG76,'[3]ПОНТОННЫЙ Март'!CF76:CG76,'[4]ПОНТОННЫЙ  Апр.'!CF76:CG76,'[5]ПОНТОННЫЙ Май'!CF76:CG76,'[6]ПОНТОННЫЙ Июнь'!CF76:CG76,'[7]ПОНТОННЫЙ  Июль'!CF76:CG76,'[8]ПОНТОННЫЙ  Авг.'!CF76:CG76,'[9]ПОНТОННЫЙ  Сент.'!CF76:CG76,'[10]ПОНТОННЫЙ  Окт.'!CF76:CG76,'[11]ПОНТОННЫЙ  Нояб.'!CF76:CG76,'[12]ПОНТОННЫЙ  Дек.'!CF76:CG76)</f>
        <v>0</v>
      </c>
      <c r="CH77" s="47"/>
      <c r="CI77" s="54">
        <f>SUM('[1]ПОНТОННЫЙ Янв.'!CH76:CI76,'[2]ПОНТОННЫЙ Февр.'!CH76:CI76,'[3]ПОНТОННЫЙ Март'!CH76:CI76,'[4]ПОНТОННЫЙ  Апр.'!CH76:CI76,'[5]ПОНТОННЫЙ Май'!CH76:CI76,'[6]ПОНТОННЫЙ Июнь'!CH76:CI76,'[7]ПОНТОННЫЙ  Июль'!CH76:CI76,'[8]ПОНТОННЫЙ  Авг.'!CH76:CI76,'[9]ПОНТОННЫЙ  Сент.'!CH76:CI76,'[10]ПОНТОННЫЙ  Окт.'!CH76:CI76,'[11]ПОНТОННЫЙ  Нояб.'!CH76:CI76,'[12]ПОНТОННЫЙ  Дек.'!CH76:CI76)</f>
        <v>0</v>
      </c>
      <c r="CJ77" s="47"/>
      <c r="CK77" s="54">
        <f>SUM('[1]ПОНТОННЫЙ Янв.'!CJ76:CK76,'[2]ПОНТОННЫЙ Февр.'!CJ76:CK76,'[3]ПОНТОННЫЙ Март'!CJ76:CK76,'[4]ПОНТОННЫЙ  Апр.'!CJ76:CK76,'[5]ПОНТОННЫЙ Май'!CJ76:CK76,'[6]ПОНТОННЫЙ Июнь'!CJ76:CK76,'[7]ПОНТОННЫЙ  Июль'!CJ76:CK76,'[8]ПОНТОННЫЙ  Авг.'!CJ76:CK76,'[9]ПОНТОННЫЙ  Сент.'!CJ76:CK76,'[10]ПОНТОННЫЙ  Окт.'!CJ76:CK76,'[11]ПОНТОННЫЙ  Нояб.'!CJ76:CK76,'[12]ПОНТОННЫЙ  Дек.'!CJ76:CK76)</f>
        <v>0</v>
      </c>
      <c r="CL77" s="47"/>
      <c r="CM77" s="54">
        <f>SUM('[1]ПОНТОННЫЙ Янв.'!CL76:CM76,'[2]ПОНТОННЫЙ Февр.'!CL76:CM76,'[3]ПОНТОННЫЙ Март'!CL76:CM76,'[4]ПОНТОННЫЙ  Апр.'!CL76:CM76,'[5]ПОНТОННЫЙ Май'!CL76:CM76,'[6]ПОНТОННЫЙ Июнь'!CL76:CM76,'[7]ПОНТОННЫЙ  Июль'!CL76:CM76,'[8]ПОНТОННЫЙ  Авг.'!CL76:CM76,'[9]ПОНТОННЫЙ  Сент.'!CL76:CM76,'[10]ПОНТОННЫЙ  Окт.'!CL76:CM76,'[11]ПОНТОННЫЙ  Нояб.'!CL76:CM76,'[12]ПОНТОННЫЙ  Дек.'!CL76:CM76)</f>
        <v>0</v>
      </c>
      <c r="CN77" s="47"/>
      <c r="CO77" s="54">
        <f>SUM('[1]ПОНТОННЫЙ Янв.'!CN76:CO76,'[2]ПОНТОННЫЙ Февр.'!CN76:CO76,'[3]ПОНТОННЫЙ Март'!CN76:CO76,'[4]ПОНТОННЫЙ  Апр.'!CN76:CO76,'[5]ПОНТОННЫЙ Май'!CN76:CO76,'[6]ПОНТОННЫЙ Июнь'!CN76:CO76,'[7]ПОНТОННЫЙ  Июль'!CN76:CO76,'[8]ПОНТОННЫЙ  Авг.'!CN76:CO76,'[9]ПОНТОННЫЙ  Сент.'!CN76:CO76,'[10]ПОНТОННЫЙ  Окт.'!CN76:CO76,'[11]ПОНТОННЫЙ  Нояб.'!CN76:CO76,'[12]ПОНТОННЫЙ  Дек.'!CN76:CO76)</f>
        <v>36.396000000000001</v>
      </c>
      <c r="CP77" s="73"/>
      <c r="CQ77" s="75" t="s">
        <v>206</v>
      </c>
      <c r="CR77" s="76" t="s">
        <v>207</v>
      </c>
    </row>
    <row r="78" spans="1:96" ht="32.1" customHeight="1" thickBot="1" x14ac:dyDescent="0.3">
      <c r="A78" s="6" t="s">
        <v>72</v>
      </c>
      <c r="B78" s="3" t="s">
        <v>53</v>
      </c>
      <c r="C78" s="27" t="s">
        <v>5</v>
      </c>
      <c r="D78" s="62">
        <f>D8+D56+D69</f>
        <v>54.150000000000006</v>
      </c>
      <c r="E78" s="58">
        <f>SUM('[1]ПОНТОННЫЙ Янв.'!D77:E77,'[2]ПОНТОННЫЙ Февр.'!D77:E77,'[3]ПОНТОННЫЙ Март'!D77:E77,'[4]ПОНТОННЫЙ  Апр.'!D77:E77,'[5]ПОНТОННЫЙ Май'!D77:E77,'[6]ПОНТОННЫЙ Июнь'!D77:E77,'[7]ПОНТОННЫЙ  Июль'!D77:E77,'[8]ПОНТОННЫЙ  Авг.'!D77:E77,'[9]ПОНТОННЫЙ  Сент.'!D77:E77,'[10]ПОНТОННЫЙ  Окт.'!D77:E77,'[11]ПОНТОННЫЙ  Нояб.'!D77:E77,'[12]ПОНТОННЫЙ  Дек.'!D77:E77)</f>
        <v>206.797</v>
      </c>
      <c r="F78" s="62">
        <f>F8+F56+F69</f>
        <v>481.45</v>
      </c>
      <c r="G78" s="58">
        <f>SUM('[1]ПОНТОННЫЙ Янв.'!F77:G77,'[2]ПОНТОННЫЙ Февр.'!F77:G77,'[3]ПОНТОННЫЙ Март'!F77:G77,'[4]ПОНТОННЫЙ  Апр.'!F77:G77,'[5]ПОНТОННЫЙ Май'!F77:G77,'[6]ПОНТОННЫЙ Июнь'!F77:G77,'[7]ПОНТОННЫЙ  Июль'!F77:G77,'[8]ПОНТОННЫЙ  Авг.'!F77:G77,'[9]ПОНТОННЫЙ  Сент.'!F77:G77,'[10]ПОНТОННЫЙ  Окт.'!F77:G77,'[11]ПОНТОННЫЙ  Нояб.'!F77:G77,'[12]ПОНТОННЫЙ  Дек.'!F77:G77)</f>
        <v>446.16200000000003</v>
      </c>
      <c r="H78" s="62">
        <f>H8+H56+H69</f>
        <v>190.5</v>
      </c>
      <c r="I78" s="58">
        <f>SUM('[1]ПОНТОННЫЙ Янв.'!H77:I77,'[2]ПОНТОННЫЙ Февр.'!H77:I77,'[3]ПОНТОННЫЙ Март'!H77:I77,'[4]ПОНТОННЫЙ  Апр.'!H77:I77,'[5]ПОНТОННЫЙ Май'!H77:I77,'[6]ПОНТОННЫЙ Июнь'!H77:I77,'[7]ПОНТОННЫЙ  Июль'!H77:I77,'[8]ПОНТОННЫЙ  Авг.'!H77:I77,'[9]ПОНТОННЫЙ  Сент.'!H77:I77,'[10]ПОНТОННЫЙ  Окт.'!H77:I77,'[11]ПОНТОННЫЙ  Нояб.'!H77:I77,'[12]ПОНТОННЫЙ  Дек.'!H77:I77)</f>
        <v>206.55699999999996</v>
      </c>
      <c r="J78" s="62">
        <f>J8+J56+J69</f>
        <v>15</v>
      </c>
      <c r="K78" s="58">
        <f>SUM('[1]ПОНТОННЫЙ Янв.'!J77:K77,'[2]ПОНТОННЫЙ Февр.'!J77:K77,'[3]ПОНТОННЫЙ Март'!J77:K77,'[4]ПОНТОННЫЙ  Апр.'!J77:K77,'[5]ПОНТОННЫЙ Май'!J77:K77,'[6]ПОНТОННЫЙ Июнь'!J77:K77,'[7]ПОНТОННЫЙ  Июль'!J77:K77,'[8]ПОНТОННЫЙ  Авг.'!J77:K77,'[9]ПОНТОННЫЙ  Сент.'!J77:K77,'[10]ПОНТОННЫЙ  Окт.'!J77:K77,'[11]ПОНТОННЫЙ  Нояб.'!J77:K77,'[12]ПОНТОННЫЙ  Дек.'!J77:K77)</f>
        <v>4.327</v>
      </c>
      <c r="L78" s="62">
        <f>L8+L56+L69</f>
        <v>22</v>
      </c>
      <c r="M78" s="58">
        <f>SUM('[1]ПОНТОННЫЙ Янв.'!L77:M77,'[2]ПОНТОННЫЙ Февр.'!L77:M77,'[3]ПОНТОННЫЙ Март'!L77:M77,'[4]ПОНТОННЫЙ  Апр.'!L77:M77,'[5]ПОНТОННЫЙ Май'!L77:M77,'[6]ПОНТОННЫЙ Июнь'!L77:M77,'[7]ПОНТОННЫЙ  Июль'!L77:M77,'[8]ПОНТОННЫЙ  Авг.'!L77:M77,'[9]ПОНТОННЫЙ  Сент.'!L77:M77,'[10]ПОНТОННЫЙ  Окт.'!L77:M77,'[11]ПОНТОННЫЙ  Нояб.'!L77:M77,'[12]ПОНТОННЫЙ  Дек.'!L77:M77)</f>
        <v>7.0419999999999998</v>
      </c>
      <c r="N78" s="62">
        <f>N8+N56+N69</f>
        <v>256.05</v>
      </c>
      <c r="O78" s="58">
        <f>SUM('[1]ПОНТОННЫЙ Янв.'!N77:O77,'[2]ПОНТОННЫЙ Февр.'!N77:O77,'[3]ПОНТОННЫЙ Март'!N77:O77,'[4]ПОНТОННЫЙ  Апр.'!N77:O77,'[5]ПОНТОННЫЙ Май'!N77:O77,'[6]ПОНТОННЫЙ Июнь'!N77:O77,'[7]ПОНТОННЫЙ  Июль'!N77:O77,'[8]ПОНТОННЫЙ  Авг.'!N77:O77,'[9]ПОНТОННЫЙ  Сент.'!N77:O77,'[10]ПОНТОННЫЙ  Окт.'!N77:O77,'[11]ПОНТОННЫЙ  Нояб.'!N77:O77,'[12]ПОНТОННЫЙ  Дек.'!N77:O77)</f>
        <v>387.77300000000002</v>
      </c>
      <c r="P78" s="62">
        <f>P8+P56+P69</f>
        <v>15</v>
      </c>
      <c r="Q78" s="58">
        <f>SUM('[1]ПОНТОННЫЙ Янв.'!P77:Q77,'[2]ПОНТОННЫЙ Февр.'!P77:Q77,'[3]ПОНТОННЫЙ Март'!P77:Q77,'[4]ПОНТОННЫЙ  Апр.'!P77:Q77,'[5]ПОНТОННЫЙ Май'!P77:Q77,'[6]ПОНТОННЫЙ Июнь'!P77:Q77,'[7]ПОНТОННЫЙ  Июль'!P77:Q77,'[8]ПОНТОННЫЙ  Авг.'!P77:Q77,'[9]ПОНТОННЫЙ  Сент.'!P77:Q77,'[10]ПОНТОННЫЙ  Окт.'!P77:Q77,'[11]ПОНТОННЫЙ  Нояб.'!P77:Q77,'[12]ПОНТОННЫЙ  Дек.'!P77:Q77)</f>
        <v>114.081</v>
      </c>
      <c r="R78" s="62">
        <f>R8+R56+R69</f>
        <v>574</v>
      </c>
      <c r="S78" s="58">
        <f>SUM('[1]ПОНТОННЫЙ Янв.'!R77:S77,'[2]ПОНТОННЫЙ Февр.'!R77:S77,'[3]ПОНТОННЫЙ Март'!R77:S77,'[4]ПОНТОННЫЙ  Апр.'!R77:S77,'[5]ПОНТОННЫЙ Май'!R77:S77,'[6]ПОНТОННЫЙ Июнь'!R77:S77,'[7]ПОНТОННЫЙ  Июль'!R77:S77,'[8]ПОНТОННЫЙ  Авг.'!R77:S77,'[9]ПОНТОННЫЙ  Сент.'!R77:S77,'[10]ПОНТОННЫЙ  Окт.'!R77:S77,'[11]ПОНТОННЫЙ  Нояб.'!R77:S77,'[12]ПОНТОННЫЙ  Дек.'!R77:S77)</f>
        <v>813.596</v>
      </c>
      <c r="T78" s="62">
        <f>T8+T56+T69</f>
        <v>45</v>
      </c>
      <c r="U78" s="58">
        <f>SUM('[1]ПОНТОННЫЙ Янв.'!T77:U77,'[2]ПОНТОННЫЙ Февр.'!T77:U77,'[3]ПОНТОННЫЙ Март'!T77:U77,'[4]ПОНТОННЫЙ  Апр.'!T77:U77,'[5]ПОНТОННЫЙ Май'!T77:U77,'[6]ПОНТОННЫЙ Июнь'!T77:U77,'[7]ПОНТОННЫЙ  Июль'!T77:U77,'[8]ПОНТОННЫЙ  Авг.'!T77:U77,'[9]ПОНТОННЫЙ  Сент.'!T77:U77,'[10]ПОНТОННЫЙ  Окт.'!T77:U77,'[11]ПОНТОННЫЙ  Нояб.'!T77:U77,'[12]ПОНТОННЫЙ  Дек.'!T77:U77)</f>
        <v>212.393</v>
      </c>
      <c r="V78" s="62">
        <f>V8+V56+V69</f>
        <v>279</v>
      </c>
      <c r="W78" s="58">
        <f>SUM('[1]ПОНТОННЫЙ Янв.'!V77:W77,'[2]ПОНТОННЫЙ Февр.'!V77:W77,'[3]ПОНТОННЫЙ Март'!V77:W77,'[4]ПОНТОННЫЙ  Апр.'!V77:W77,'[5]ПОНТОННЫЙ Май'!V77:W77,'[6]ПОНТОННЫЙ Июнь'!V77:W77,'[7]ПОНТОННЫЙ  Июль'!V77:W77,'[8]ПОНТОННЫЙ  Авг.'!V77:W77,'[9]ПОНТОННЫЙ  Сент.'!V77:W77,'[10]ПОНТОННЫЙ  Окт.'!V77:W77,'[11]ПОНТОННЫЙ  Нояб.'!V77:W77,'[12]ПОНТОННЫЙ  Дек.'!V77:W77)</f>
        <v>162.04499999999999</v>
      </c>
      <c r="X78" s="62">
        <f>X8+X56+X69</f>
        <v>15</v>
      </c>
      <c r="Y78" s="58">
        <f>SUM('[1]ПОНТОННЫЙ Янв.'!X77:Y77,'[2]ПОНТОННЫЙ Февр.'!X77:Y77,'[3]ПОНТОННЫЙ Март'!X77:Y77,'[4]ПОНТОННЫЙ  Апр.'!X77:Y77,'[5]ПОНТОННЫЙ Май'!X77:Y77,'[6]ПОНТОННЫЙ Июнь'!X77:Y77,'[7]ПОНТОННЫЙ  Июль'!X77:Y77,'[8]ПОНТОННЫЙ  Авг.'!X77:Y77,'[9]ПОНТОННЫЙ  Сент.'!X77:Y77,'[10]ПОНТОННЫЙ  Окт.'!X77:Y77,'[11]ПОНТОННЫЙ  Нояб.'!X77:Y77,'[12]ПОНТОННЫЙ  Дек.'!X77:Y77)</f>
        <v>61.51</v>
      </c>
      <c r="Z78" s="62">
        <f>Z8+Z56+Z69</f>
        <v>431.45</v>
      </c>
      <c r="AA78" s="58">
        <f>SUM('[1]ПОНТОННЫЙ Янв.'!Z77:AA77,'[2]ПОНТОННЫЙ Февр.'!Z77:AA77,'[3]ПОНТОННЫЙ Март'!Z77:AA77,'[4]ПОНТОННЫЙ  Апр.'!Z77:AA77,'[5]ПОНТОННЫЙ Май'!Z77:AA77,'[6]ПОНТОННЫЙ Июнь'!Z77:AA77,'[7]ПОНТОННЫЙ  Июль'!Z77:AA77,'[8]ПОНТОННЫЙ  Авг.'!Z77:AA77,'[9]ПОНТОННЫЙ  Сент.'!Z77:AA77,'[10]ПОНТОННЫЙ  Окт.'!Z77:AA77,'[11]ПОНТОННЫЙ  Нояб.'!Z77:AA77,'[12]ПОНТОННЫЙ  Дек.'!Z77:AA77)</f>
        <v>309.06799999999998</v>
      </c>
      <c r="AB78" s="62">
        <f>AB8+AB56+AB69</f>
        <v>35</v>
      </c>
      <c r="AC78" s="58">
        <f>SUM('[1]ПОНТОННЫЙ Янв.'!AB77:AC77,'[2]ПОНТОННЫЙ Февр.'!AB77:AC77,'[3]ПОНТОННЫЙ Март'!AB77:AC77,'[4]ПОНТОННЫЙ  Апр.'!AB77:AC77,'[5]ПОНТОННЫЙ Май'!AB77:AC77,'[6]ПОНТОННЫЙ Июнь'!AB77:AC77,'[7]ПОНТОННЫЙ  Июль'!AB77:AC77,'[8]ПОНТОННЫЙ  Авг.'!AB77:AC77,'[9]ПОНТОННЫЙ  Сент.'!AB77:AC77,'[10]ПОНТОННЫЙ  Окт.'!AB77:AC77,'[11]ПОНТОННЫЙ  Нояб.'!AB77:AC77,'[12]ПОНТОННЫЙ  Дек.'!AB77:AC77)</f>
        <v>81.051000000000002</v>
      </c>
      <c r="AD78" s="62">
        <f>AD8+AD56+AD69</f>
        <v>160.5</v>
      </c>
      <c r="AE78" s="58">
        <f>SUM('[1]ПОНТОННЫЙ Янв.'!AD77:AE77,'[2]ПОНТОННЫЙ Февр.'!AD77:AE77,'[3]ПОНТОННЫЙ Март'!AD77:AE77,'[4]ПОНТОННЫЙ  Апр.'!AD77:AE77,'[5]ПОНТОННЫЙ Май'!AD77:AE77,'[6]ПОНТОННЫЙ Июнь'!AD77:AE77,'[7]ПОНТОННЫЙ  Июль'!AD77:AE77,'[8]ПОНТОННЫЙ  Авг.'!AD77:AE77,'[9]ПОНТОННЫЙ  Сент.'!AD77:AE77,'[10]ПОНТОННЫЙ  Окт.'!AD77:AE77,'[11]ПОНТОННЫЙ  Нояб.'!AD77:AE77,'[12]ПОНТОННЫЙ  Дек.'!AD77:AE77)</f>
        <v>212.62899999999999</v>
      </c>
      <c r="AF78" s="62">
        <f>AF8+AF56+AF69</f>
        <v>114</v>
      </c>
      <c r="AG78" s="58">
        <f>SUM('[1]ПОНТОННЫЙ Янв.'!AF77:AG77,'[2]ПОНТОННЫЙ Февр.'!AF77:AG77,'[3]ПОНТОННЫЙ Март'!AF77:AG77,'[4]ПОНТОННЫЙ  Апр.'!AF77:AG77,'[5]ПОНТОННЫЙ Май'!AF77:AG77,'[6]ПОНТОННЫЙ Июнь'!AF77:AG77,'[7]ПОНТОННЫЙ  Июль'!AF77:AG77,'[8]ПОНТОННЫЙ  Авг.'!AF77:AG77,'[9]ПОНТОННЫЙ  Сент.'!AF77:AG77,'[10]ПОНТОННЫЙ  Окт.'!AF77:AG77,'[11]ПОНТОННЫЙ  Нояб.'!AF77:AG77,'[12]ПОНТОННЫЙ  Дек.'!AF77:AG77)</f>
        <v>291.95600000000002</v>
      </c>
      <c r="AH78" s="62">
        <f>AH8+AH56+AH69</f>
        <v>15</v>
      </c>
      <c r="AI78" s="58">
        <f>SUM('[1]ПОНТОННЫЙ Янв.'!AH77:AI77,'[2]ПОНТОННЫЙ Февр.'!AH77:AI77,'[3]ПОНТОННЫЙ Март'!AH77:AI77,'[4]ПОНТОННЫЙ  Апр.'!AH77:AI77,'[5]ПОНТОННЫЙ Май'!AH77:AI77,'[6]ПОНТОННЫЙ Июнь'!AH77:AI77,'[7]ПОНТОННЫЙ  Июль'!AH77:AI77,'[8]ПОНТОННЫЙ  Авг.'!AH77:AI77,'[9]ПОНТОННЫЙ  Сент.'!AH77:AI77,'[10]ПОНТОННЫЙ  Окт.'!AH77:AI77,'[11]ПОНТОННЫЙ  Нояб.'!AH77:AI77,'[12]ПОНТОННЫЙ  Дек.'!AH77:AI77)</f>
        <v>162.249</v>
      </c>
      <c r="AJ78" s="62">
        <f>AJ8+AJ56+AJ69</f>
        <v>114</v>
      </c>
      <c r="AK78" s="58">
        <f>SUM('[1]ПОНТОННЫЙ Янв.'!AJ77:AK77,'[2]ПОНТОННЫЙ Февр.'!AJ77:AK77,'[3]ПОНТОННЫЙ Март'!AJ77:AK77,'[4]ПОНТОННЫЙ  Апр.'!AJ77:AK77,'[5]ПОНТОННЫЙ Май'!AJ77:AK77,'[6]ПОНТОННЫЙ Июнь'!AJ77:AK77,'[7]ПОНТОННЫЙ  Июль'!AJ77:AK77,'[8]ПОНТОННЫЙ  Авг.'!AJ77:AK77,'[9]ПОНТОННЫЙ  Сент.'!AJ77:AK77,'[10]ПОНТОННЫЙ  Окт.'!AJ77:AK77,'[11]ПОНТОННЫЙ  Нояб.'!AJ77:AK77,'[12]ПОНТОННЫЙ  Дек.'!AJ77:AK77)</f>
        <v>248.20699999999999</v>
      </c>
      <c r="AL78" s="62">
        <f>AL8+AL56+AL69</f>
        <v>115</v>
      </c>
      <c r="AM78" s="58">
        <f>SUM('[1]ПОНТОННЫЙ Янв.'!AL77:AM77,'[2]ПОНТОННЫЙ Февр.'!AL77:AM77,'[3]ПОНТОННЫЙ Март'!AL77:AM77,'[4]ПОНТОННЫЙ  Апр.'!AL77:AM77,'[5]ПОНТОННЫЙ Май'!AL77:AM77,'[6]ПОНТОННЫЙ Июнь'!AL77:AM77,'[7]ПОНТОННЫЙ  Июль'!AL77:AM77,'[8]ПОНТОННЫЙ  Авг.'!AL77:AM77,'[9]ПОНТОННЫЙ  Сент.'!AL77:AM77,'[10]ПОНТОННЫЙ  Окт.'!AL77:AM77,'[11]ПОНТОННЫЙ  Нояб.'!AL77:AM77,'[12]ПОНТОННЫЙ  Дек.'!AL77:AM77)</f>
        <v>255.39499999999998</v>
      </c>
      <c r="AN78" s="62">
        <f>AN8+AN56+AN69</f>
        <v>104.5</v>
      </c>
      <c r="AO78" s="58">
        <f>SUM('[1]ПОНТОННЫЙ Янв.'!AN77:AO77,'[2]ПОНТОННЫЙ Февр.'!AN77:AO77,'[3]ПОНТОННЫЙ Март'!AN77:AO77,'[4]ПОНТОННЫЙ  Апр.'!AN77:AO77,'[5]ПОНТОННЫЙ Май'!AN77:AO77,'[6]ПОНТОННЫЙ Июнь'!AN77:AO77,'[7]ПОНТОННЫЙ  Июль'!AN77:AO77,'[8]ПОНТОННЫЙ  Авг.'!AN77:AO77,'[9]ПОНТОННЫЙ  Сент.'!AN77:AO77,'[10]ПОНТОННЫЙ  Окт.'!AN77:AO77,'[11]ПОНТОННЫЙ  Нояб.'!AN77:AO77,'[12]ПОНТОННЫЙ  Дек.'!AN77:AO77)</f>
        <v>405.20300000000003</v>
      </c>
      <c r="AP78" s="62">
        <f>AP8+AP56+AP69</f>
        <v>162.5</v>
      </c>
      <c r="AQ78" s="58">
        <f>SUM('[1]ПОНТОННЫЙ Янв.'!AP77:AQ77,'[2]ПОНТОННЫЙ Февр.'!AP77:AQ77,'[3]ПОНТОННЫЙ Март'!AP77:AQ77,'[4]ПОНТОННЫЙ  Апр.'!AP77:AQ77,'[5]ПОНТОННЫЙ Май'!AP77:AQ77,'[6]ПОНТОННЫЙ Июнь'!AP77:AQ77,'[7]ПОНТОННЫЙ  Июль'!AP77:AQ77,'[8]ПОНТОННЫЙ  Авг.'!AP77:AQ77,'[9]ПОНТОННЫЙ  Сент.'!AP77:AQ77,'[10]ПОНТОННЫЙ  Окт.'!AP77:AQ77,'[11]ПОНТОННЫЙ  Нояб.'!AP77:AQ77,'[12]ПОНТОННЫЙ  Дек.'!AP77:AQ77)</f>
        <v>297.33799999999997</v>
      </c>
      <c r="AR78" s="62">
        <f>AR8+AR56+AR69</f>
        <v>222.5</v>
      </c>
      <c r="AS78" s="58">
        <f>SUM('[1]ПОНТОННЫЙ Янв.'!AR77:AS77,'[2]ПОНТОННЫЙ Февр.'!AR77:AS77,'[3]ПОНТОННЫЙ Март'!AR77:AS77,'[4]ПОНТОННЫЙ  Апр.'!AR77:AS77,'[5]ПОНТОННЫЙ Май'!AR77:AS77,'[6]ПОНТОННЫЙ Июнь'!AR77:AS77,'[7]ПОНТОННЫЙ  Июль'!AR77:AS77,'[8]ПОНТОННЫЙ  Авг.'!AR77:AS77,'[9]ПОНТОННЫЙ  Сент.'!AR77:AS77,'[10]ПОНТОННЫЙ  Окт.'!AR77:AS77,'[11]ПОНТОННЫЙ  Нояб.'!AR77:AS77,'[12]ПОНТОННЫЙ  Дек.'!AR77:AS77)</f>
        <v>385.53000000000003</v>
      </c>
      <c r="AT78" s="62">
        <f>AT8+AT56+AT69</f>
        <v>439</v>
      </c>
      <c r="AU78" s="58">
        <f>SUM('[1]ПОНТОННЫЙ Янв.'!AT77:AU77,'[2]ПОНТОННЫЙ Февр.'!AT77:AU77,'[3]ПОНТОННЫЙ Март'!AT77:AU77,'[4]ПОНТОННЫЙ  Апр.'!AT77:AU77,'[5]ПОНТОННЫЙ Май'!AT77:AU77,'[6]ПОНТОННЫЙ Июнь'!AT77:AU77,'[7]ПОНТОННЫЙ  Июль'!AT77:AU77,'[8]ПОНТОННЫЙ  Авг.'!AT77:AU77,'[9]ПОНТОННЫЙ  Сент.'!AT77:AU77,'[10]ПОНТОННЫЙ  Окт.'!AT77:AU77,'[11]ПОНТОННЫЙ  Нояб.'!AT77:AU77,'[12]ПОНТОННЫЙ  Дек.'!AT77:AU77)</f>
        <v>330.78100000000001</v>
      </c>
      <c r="AV78" s="62">
        <f>AV8+AV56+AV69</f>
        <v>117.60000000000001</v>
      </c>
      <c r="AW78" s="58">
        <f>SUM('[1]ПОНТОННЫЙ Янв.'!AV77:AW77,'[2]ПОНТОННЫЙ Февр.'!AV77:AW77,'[3]ПОНТОННЫЙ Март'!AV77:AW77,'[4]ПОНТОННЫЙ  Апр.'!AV77:AW77,'[5]ПОНТОННЫЙ Май'!AV77:AW77,'[6]ПОНТОННЫЙ Июнь'!AV77:AW77,'[7]ПОНТОННЫЙ  Июль'!AV77:AW77,'[8]ПОНТОННЫЙ  Авг.'!AV77:AW77,'[9]ПОНТОННЫЙ  Сент.'!AV77:AW77,'[10]ПОНТОННЫЙ  Окт.'!AV77:AW77,'[11]ПОНТОННЫЙ  Нояб.'!AV77:AW77,'[12]ПОНТОННЫЙ  Дек.'!AV77:AW77)</f>
        <v>311.488</v>
      </c>
      <c r="AX78" s="62">
        <f>AX8+AX56+AX69</f>
        <v>22</v>
      </c>
      <c r="AY78" s="58">
        <f>AY69+AY23+AY16</f>
        <v>190.72899999999998</v>
      </c>
      <c r="AZ78" s="62">
        <f>AZ8+AZ56+AZ69</f>
        <v>152.5</v>
      </c>
      <c r="BA78" s="58">
        <f>SUM('[1]ПОНТОННЫЙ Янв.'!AZ77:BA77,'[2]ПОНТОННЫЙ Февр.'!AZ77:BA77,'[3]ПОНТОННЫЙ Март'!AZ77:BA77,'[4]ПОНТОННЫЙ  Апр.'!AZ77:BA77,'[5]ПОНТОННЫЙ Май'!AZ77:BA77,'[6]ПОНТОННЫЙ Июнь'!AZ77:BA77,'[7]ПОНТОННЫЙ  Июль'!AZ77:BA77,'[8]ПОНТОННЫЙ  Авг.'!AZ77:BA77,'[9]ПОНТОННЫЙ  Сент.'!AZ77:BA77,'[10]ПОНТОННЫЙ  Окт.'!AZ77:BA77,'[11]ПОНТОННЫЙ  Нояб.'!AZ77:BA77,'[12]ПОНТОННЫЙ  Дек.'!AZ77:BA77)</f>
        <v>272.18599999999998</v>
      </c>
      <c r="BB78" s="62">
        <f>BB8+BB56+BB69</f>
        <v>45</v>
      </c>
      <c r="BC78" s="58">
        <f>SUM('[1]ПОНТОННЫЙ Янв.'!BB77:BC77,'[2]ПОНТОННЫЙ Февр.'!BB77:BC77,'[3]ПОНТОННЫЙ Март'!BB77:BC77,'[4]ПОНТОННЫЙ  Апр.'!BB77:BC77,'[5]ПОНТОННЫЙ Май'!BB77:BC77,'[6]ПОНТОННЫЙ Июнь'!BB77:BC77,'[7]ПОНТОННЫЙ  Июль'!BB77:BC77,'[8]ПОНТОННЫЙ  Авг.'!BB77:BC77,'[9]ПОНТОННЫЙ  Сент.'!BB77:BC77,'[10]ПОНТОННЫЙ  Окт.'!BB77:BC77,'[11]ПОНТОННЫЙ  Нояб.'!BB77:BC77,'[12]ПОНТОННЫЙ  Дек.'!BB77:BC77)</f>
        <v>74.090999999999994</v>
      </c>
      <c r="BD78" s="62">
        <f>BD8+BD56+BD69</f>
        <v>97.5</v>
      </c>
      <c r="BE78" s="58">
        <f>SUM('[1]ПОНТОННЫЙ Янв.'!BD77:BE77,'[2]ПОНТОННЫЙ Февр.'!BD77:BE77,'[3]ПОНТОННЫЙ Март'!BD77:BE77,'[4]ПОНТОННЫЙ  Апр.'!BD77:BE77,'[5]ПОНТОННЫЙ Май'!BD77:BE77,'[6]ПОНТОННЫЙ Июнь'!BD77:BE77,'[7]ПОНТОННЫЙ  Июль'!BD77:BE77,'[8]ПОНТОННЫЙ  Авг.'!BD77:BE77,'[9]ПОНТОННЫЙ  Сент.'!BD77:BE77,'[10]ПОНТОННЫЙ  Окт.'!BD77:BE77,'[11]ПОНТОННЫЙ  Нояб.'!BD77:BE77,'[12]ПОНТОННЫЙ  Дек.'!BD77:BE77)</f>
        <v>77.241000000000014</v>
      </c>
      <c r="BF78" s="62">
        <f>BF8+BF56+BF69</f>
        <v>106.8</v>
      </c>
      <c r="BG78" s="58">
        <f>SUM('[1]ПОНТОННЫЙ Янв.'!BF77:BG77,'[2]ПОНТОННЫЙ Февр.'!BF77:BG77,'[3]ПОНТОННЫЙ Март'!BF77:BG77,'[4]ПОНТОННЫЙ  Апр.'!BF77:BG77,'[5]ПОНТОННЫЙ Май'!BF77:BG77,'[6]ПОНТОННЫЙ Июнь'!BF77:BG77,'[7]ПОНТОННЫЙ  Июль'!BF77:BG77,'[8]ПОНТОННЫЙ  Авг.'!BF77:BG77,'[9]ПОНТОННЫЙ  Сент.'!BF77:BG77,'[10]ПОНТОННЫЙ  Окт.'!BF77:BG77,'[11]ПОНТОННЫЙ  Нояб.'!BF77:BG77,'[12]ПОНТОННЫЙ  Дек.'!BF77:BG77)</f>
        <v>160.98099999999999</v>
      </c>
      <c r="BH78" s="62">
        <f>BH8+BH56+BH69</f>
        <v>171.8</v>
      </c>
      <c r="BI78" s="58">
        <f>SUM('[1]ПОНТОННЫЙ Янв.'!BH77:BI77,'[2]ПОНТОННЫЙ Февр.'!BH77:BI77,'[3]ПОНТОННЫЙ Март'!BH77:BI77,'[4]ПОНТОННЫЙ  Апр.'!BH77:BI77,'[5]ПОНТОННЫЙ Май'!BH77:BI77,'[6]ПОНТОННЫЙ Июнь'!BH77:BI77,'[7]ПОНТОННЫЙ  Июль'!BH77:BI77,'[8]ПОНТОННЫЙ  Авг.'!BH77:BI77,'[9]ПОНТОННЫЙ  Сент.'!BH77:BI77,'[10]ПОНТОННЫЙ  Окт.'!BH77:BI77,'[11]ПОНТОННЫЙ  Нояб.'!BH77:BI77,'[12]ПОНТОННЫЙ  Дек.'!BH77:BI77)</f>
        <v>326.16000000000003</v>
      </c>
      <c r="BJ78" s="62">
        <f>BJ8+BJ56+BJ69</f>
        <v>198</v>
      </c>
      <c r="BK78" s="58">
        <f>SUM('[1]ПОНТОННЫЙ Янв.'!BJ77:BK77,'[2]ПОНТОННЫЙ Февр.'!BJ77:BK77,'[3]ПОНТОННЫЙ Март'!BJ77:BK77,'[4]ПОНТОННЫЙ  Апр.'!BJ77:BK77,'[5]ПОНТОННЫЙ Май'!BJ77:BK77,'[6]ПОНТОННЫЙ Июнь'!BJ77:BK77,'[7]ПОНТОННЫЙ  Июль'!BJ77:BK77,'[8]ПОНТОННЫЙ  Авг.'!BJ77:BK77,'[9]ПОНТОННЫЙ  Сент.'!BJ77:BK77,'[10]ПОНТОННЫЙ  Окт.'!BJ77:BK77,'[11]ПОНТОННЫЙ  Нояб.'!BJ77:BK77,'[12]ПОНТОННЫЙ  Дек.'!BJ77:BK77)</f>
        <v>228.47399999999999</v>
      </c>
      <c r="BL78" s="62">
        <f>BL8+BL56+BL69</f>
        <v>15</v>
      </c>
      <c r="BM78" s="58">
        <f>SUM('[1]ПОНТОННЫЙ Янв.'!BL77:BM77,'[2]ПОНТОННЫЙ Февр.'!BL77:BM77,'[3]ПОНТОННЫЙ Март'!BL77:BM77,'[4]ПОНТОННЫЙ  Апр.'!BL77:BM77,'[5]ПОНТОННЫЙ Май'!BL77:BM77,'[6]ПОНТОННЫЙ Июнь'!BL77:BM77,'[7]ПОНТОННЫЙ  Июль'!BL77:BM77,'[8]ПОНТОННЫЙ  Авг.'!BL77:BM77,'[9]ПОНТОННЫЙ  Сент.'!BL77:BM77,'[10]ПОНТОННЫЙ  Окт.'!BL77:BM77,'[11]ПОНТОННЫЙ  Нояб.'!BL77:BM77,'[12]ПОНТОННЫЙ  Дек.'!BL77:BM77)</f>
        <v>38.665999999999997</v>
      </c>
      <c r="BN78" s="62">
        <f>BN8+BN56+BN69</f>
        <v>587.40000000000009</v>
      </c>
      <c r="BO78" s="58">
        <f>SUM('[1]ПОНТОННЫЙ Янв.'!BN77:BO77,'[2]ПОНТОННЫЙ Февр.'!BN77:BO77,'[3]ПОНТОННЫЙ Март'!BN77:BO77,'[4]ПОНТОННЫЙ  Апр.'!BN77:BO77,'[5]ПОНТОННЫЙ Май'!BN77:BO77,'[6]ПОНТОННЫЙ Июнь'!BN77:BO77,'[7]ПОНТОННЫЙ  Июль'!BN77:BO77,'[8]ПОНТОННЫЙ  Авг.'!BN77:BO77,'[9]ПОНТОННЫЙ  Сент.'!BN77:BO77,'[10]ПОНТОННЫЙ  Окт.'!BN77:BO77,'[11]ПОНТОННЫЙ  Нояб.'!BN77:BO77,'[12]ПОНТОННЫЙ  Дек.'!BN77:BO77)</f>
        <v>551.97</v>
      </c>
      <c r="BP78" s="62">
        <f>BP8+BP56+BP69</f>
        <v>46.5</v>
      </c>
      <c r="BQ78" s="58">
        <f>SUM('[1]ПОНТОННЫЙ Янв.'!BP77:BQ77,'[2]ПОНТОННЫЙ Февр.'!BP77:BQ77,'[3]ПОНТОННЫЙ Март'!BP77:BQ77,'[4]ПОНТОННЫЙ  Апр.'!BP77:BQ77,'[5]ПОНТОННЫЙ Май'!BP77:BQ77,'[6]ПОНТОННЫЙ Июнь'!BP77:BQ77,'[7]ПОНТОННЫЙ  Июль'!BP77:BQ77,'[8]ПОНТОННЫЙ  Авг.'!BP77:BQ77,'[9]ПОНТОННЫЙ  Сент.'!BP77:BQ77,'[10]ПОНТОННЫЙ  Окт.'!BP77:BQ77,'[11]ПОНТОННЫЙ  Нояб.'!BP77:BQ77,'[12]ПОНТОННЫЙ  Дек.'!BP77:BQ77)</f>
        <v>244.79700000000003</v>
      </c>
      <c r="BR78" s="62">
        <f>BR8+BR56+BR69</f>
        <v>165.5</v>
      </c>
      <c r="BS78" s="58">
        <f>SUM('[1]ПОНТОННЫЙ Янв.'!BR77:BS77,'[2]ПОНТОННЫЙ Февр.'!BR77:BS77,'[3]ПОНТОННЫЙ Март'!BR77:BS77,'[4]ПОНТОННЫЙ  Апр.'!BR77:BS77,'[5]ПОНТОННЫЙ Май'!BR77:BS77,'[6]ПОНТОННЫЙ Июнь'!BR77:BS77,'[7]ПОНТОННЫЙ  Июль'!BR77:BS77,'[8]ПОНТОННЫЙ  Авг.'!BR77:BS77,'[9]ПОНТОННЫЙ  Сент.'!BR77:BS77,'[10]ПОНТОННЫЙ  Окт.'!BR77:BS77,'[11]ПОНТОННЫЙ  Нояб.'!BR77:BS77,'[12]ПОНТОННЫЙ  Дек.'!BR77:BS77)</f>
        <v>577.05700000000002</v>
      </c>
      <c r="BT78" s="62">
        <f>BT8+BT56+BT69</f>
        <v>280.2</v>
      </c>
      <c r="BU78" s="58">
        <f>SUM('[1]ПОНТОННЫЙ Янв.'!BT77:BU77,'[2]ПОНТОННЫЙ Февр.'!BT77:BU77,'[3]ПОНТОННЫЙ Март'!BT77:BU77,'[4]ПОНТОННЫЙ  Апр.'!BT77:BU77,'[5]ПОНТОННЫЙ Май'!BT77:BU77,'[6]ПОНТОННЫЙ Июнь'!BT77:BU77,'[7]ПОНТОННЫЙ  Июль'!BT77:BU77,'[8]ПОНТОННЫЙ  Авг.'!BT77:BU77,'[9]ПОНТОННЫЙ  Сент.'!BT77:BU77,'[10]ПОНТОННЫЙ  Окт.'!BT77:BU77,'[11]ПОНТОННЫЙ  Нояб.'!BT77:BU77,'[12]ПОНТОННЫЙ  Дек.'!BT77:BU77)</f>
        <v>213.899</v>
      </c>
      <c r="BV78" s="62">
        <f>BV8+BV56+BV69</f>
        <v>21</v>
      </c>
      <c r="BW78" s="58">
        <f>SUM('[1]ПОНТОННЫЙ Янв.'!BV77:BW77,'[2]ПОНТОННЫЙ Февр.'!BV77:BW77,'[3]ПОНТОННЫЙ Март'!BV77:BW77,'[4]ПОНТОННЫЙ  Апр.'!BV77:BW77,'[5]ПОНТОННЫЙ Май'!BV77:BW77,'[6]ПОНТОННЫЙ Июнь'!BV77:BW77,'[7]ПОНТОННЫЙ  Июль'!BV77:BW77,'[8]ПОНТОННЫЙ  Авг.'!BV77:BW77,'[9]ПОНТОННЫЙ  Сент.'!BV77:BW77,'[10]ПОНТОННЫЙ  Окт.'!BV77:BW77,'[11]ПОНТОННЫЙ  Нояб.'!BV77:BW77,'[12]ПОНТОННЫЙ  Дек.'!BV77:BW77)</f>
        <v>265.32899999999995</v>
      </c>
      <c r="BX78" s="62">
        <f>BX8+BX56+BX69</f>
        <v>257</v>
      </c>
      <c r="BY78" s="58">
        <f>SUM('[1]ПОНТОННЫЙ Янв.'!BX77:BY77,'[2]ПОНТОННЫЙ Февр.'!BX77:BY77,'[3]ПОНТОННЫЙ Март'!BX77:BY77,'[4]ПОНТОННЫЙ  Апр.'!BX77:BY77,'[5]ПОНТОННЫЙ Май'!BX77:BY77,'[6]ПОНТОННЫЙ Июнь'!BX77:BY77,'[7]ПОНТОННЫЙ  Июль'!BX77:BY77,'[8]ПОНТОННЫЙ  Авг.'!BX77:BY77,'[9]ПОНТОННЫЙ  Сент.'!BX77:BY77,'[10]ПОНТОННЫЙ  Окт.'!BX77:BY77,'[11]ПОНТОННЫЙ  Нояб.'!BX77:BY77,'[12]ПОНТОННЫЙ  Дек.'!BX77:BY77)</f>
        <v>289.97899999999998</v>
      </c>
      <c r="BZ78" s="62">
        <f>BZ8+BZ56+BZ69</f>
        <v>518</v>
      </c>
      <c r="CA78" s="58">
        <f>SUM('[1]ПОНТОННЫЙ Янв.'!BZ77:CA77,'[2]ПОНТОННЫЙ Февр.'!BZ77:CA77,'[3]ПОНТОННЫЙ Март'!BZ77:CA77,'[4]ПОНТОННЫЙ  Апр.'!BZ77:CA77,'[5]ПОНТОННЫЙ Май'!BZ77:CA77,'[6]ПОНТОННЫЙ Июнь'!BZ77:CA77,'[7]ПОНТОННЫЙ  Июль'!BZ77:CA77,'[8]ПОНТОННЫЙ  Авг.'!BZ77:CA77,'[9]ПОНТОННЫЙ  Сент.'!BZ77:CA77,'[10]ПОНТОННЫЙ  Окт.'!BZ77:CA77,'[11]ПОНТОННЫЙ  Нояб.'!BZ77:CA77,'[12]ПОНТОННЫЙ  Дек.'!BZ77:CA77)</f>
        <v>512.07600000000002</v>
      </c>
      <c r="CB78" s="62">
        <f>CB8+CB56+CB69</f>
        <v>805</v>
      </c>
      <c r="CC78" s="58">
        <f>SUM('[1]ПОНТОННЫЙ Янв.'!CB77:CC77,'[2]ПОНТОННЫЙ Февр.'!CB77:CC77,'[3]ПОНТОННЫЙ Март'!CB77:CC77,'[4]ПОНТОННЫЙ  Апр.'!CB77:CC77,'[5]ПОНТОННЫЙ Май'!CB77:CC77,'[6]ПОНТОННЫЙ Июнь'!CB77:CC77,'[7]ПОНТОННЫЙ  Июль'!CB77:CC77,'[8]ПОНТОННЫЙ  Авг.'!CB77:CC77,'[9]ПОНТОННЫЙ  Сент.'!CB77:CC77,'[10]ПОНТОННЫЙ  Окт.'!CB77:CC77,'[11]ПОНТОННЫЙ  Нояб.'!CB77:CC77,'[12]ПОНТОННЫЙ  Дек.'!CB77:CC77)</f>
        <v>441.77299999999997</v>
      </c>
      <c r="CD78" s="62">
        <f>CD8+CD56+CD69</f>
        <v>120</v>
      </c>
      <c r="CE78" s="58">
        <f>SUM('[1]ПОНТОННЫЙ Янв.'!CD77:CE77,'[2]ПОНТОННЫЙ Февр.'!CD77:CE77,'[3]ПОНТОННЫЙ Март'!CD77:CE77,'[4]ПОНТОННЫЙ  Апр.'!CD77:CE77,'[5]ПОНТОННЫЙ Май'!CD77:CE77,'[6]ПОНТОННЫЙ Июнь'!CD77:CE77,'[7]ПОНТОННЫЙ  Июль'!CD77:CE77,'[8]ПОНТОННЫЙ  Авг.'!CD77:CE77,'[9]ПОНТОННЫЙ  Сент.'!CD77:CE77,'[10]ПОНТОННЫЙ  Окт.'!CD77:CE77,'[11]ПОНТОННЫЙ  Нояб.'!CD77:CE77,'[12]ПОНТОННЫЙ  Дек.'!CD77:CE77)</f>
        <v>176.73400000000001</v>
      </c>
      <c r="CF78" s="62">
        <f>CF8+CF56+CF69</f>
        <v>75</v>
      </c>
      <c r="CG78" s="58">
        <f>SUM('[1]ПОНТОННЫЙ Янв.'!CF77:CG77,'[2]ПОНТОННЫЙ Февр.'!CF77:CG77,'[3]ПОНТОННЫЙ Март'!CF77:CG77,'[4]ПОНТОННЫЙ  Апр.'!CF77:CG77,'[5]ПОНТОННЫЙ Май'!CF77:CG77,'[6]ПОНТОННЫЙ Июнь'!CF77:CG77,'[7]ПОНТОННЫЙ  Июль'!CF77:CG77,'[8]ПОНТОННЫЙ  Авг.'!CF77:CG77,'[9]ПОНТОННЫЙ  Сент.'!CF77:CG77,'[10]ПОНТОННЫЙ  Окт.'!CF77:CG77,'[11]ПОНТОННЫЙ  Нояб.'!CF77:CG77,'[12]ПОНТОННЫЙ  Дек.'!CF77:CG77)</f>
        <v>60.695999999999998</v>
      </c>
      <c r="CH78" s="62">
        <f>CH8+CH56+CH69</f>
        <v>15</v>
      </c>
      <c r="CI78" s="58">
        <f>SUM('[1]ПОНТОННЫЙ Янв.'!CH77:CI77,'[2]ПОНТОННЫЙ Февр.'!CH77:CI77,'[3]ПОНТОННЫЙ Март'!CH77:CI77,'[4]ПОНТОННЫЙ  Апр.'!CH77:CI77,'[5]ПОНТОННЫЙ Май'!CH77:CI77,'[6]ПОНТОННЫЙ Июнь'!CH77:CI77,'[7]ПОНТОННЫЙ  Июль'!CH77:CI77,'[8]ПОНТОННЫЙ  Авг.'!CH77:CI77,'[9]ПОНТОННЫЙ  Сент.'!CH77:CI77,'[10]ПОНТОННЫЙ  Окт.'!CH77:CI77,'[11]ПОНТОННЫЙ  Нояб.'!CH77:CI77,'[12]ПОНТОННЫЙ  Дек.'!CH77:CI77)</f>
        <v>63.908000000000001</v>
      </c>
      <c r="CJ78" s="62">
        <f>CJ8+CJ56+CJ69</f>
        <v>481.8</v>
      </c>
      <c r="CK78" s="58">
        <f>SUM('[1]ПОНТОННЫЙ Янв.'!CJ77:CK77,'[2]ПОНТОННЫЙ Февр.'!CJ77:CK77,'[3]ПОНТОННЫЙ Март'!CJ77:CK77,'[4]ПОНТОННЫЙ  Апр.'!CJ77:CK77,'[5]ПОНТОННЫЙ Май'!CJ77:CK77,'[6]ПОНТОННЫЙ Июнь'!CJ77:CK77,'[7]ПОНТОННЫЙ  Июль'!CJ77:CK77,'[8]ПОНТОННЫЙ  Авг.'!CJ77:CK77,'[9]ПОНТОННЫЙ  Сент.'!CJ77:CK77,'[10]ПОНТОННЫЙ  Окт.'!CJ77:CK77,'[11]ПОНТОННЫЙ  Нояб.'!CJ77:CK77,'[12]ПОНТОННЫЙ  Дек.'!CJ77:CK77)</f>
        <v>442.21500000000003</v>
      </c>
      <c r="CL78" s="62">
        <f>CL8+CL56+CL69</f>
        <v>15</v>
      </c>
      <c r="CM78" s="58">
        <f>SUM('[1]ПОНТОННЫЙ Янв.'!CL77:CM77,'[2]ПОНТОННЫЙ Февр.'!CL77:CM77,'[3]ПОНТОННЫЙ Март'!CL77:CM77,'[4]ПОНТОННЫЙ  Апр.'!CL77:CM77,'[5]ПОНТОННЫЙ Май'!CL77:CM77,'[6]ПОНТОННЫЙ Июнь'!CL77:CM77,'[7]ПОНТОННЫЙ  Июль'!CL77:CM77,'[8]ПОНТОННЫЙ  Авг.'!CL77:CM77,'[9]ПОНТОННЫЙ  Сент.'!CL77:CM77,'[10]ПОНТОННЫЙ  Окт.'!CL77:CM77,'[11]ПОНТОННЫЙ  Нояб.'!CL77:CM77,'[12]ПОНТОННЫЙ  Дек.'!CL77:CM77)</f>
        <v>45.480000000000004</v>
      </c>
      <c r="CN78" s="62">
        <f>CN8+CN56+CN69</f>
        <v>228.8</v>
      </c>
      <c r="CO78" s="58">
        <f>SUM('[1]ПОНТОННЫЙ Янв.'!CN77:CO77,'[2]ПОНТОННЫЙ Февр.'!CN77:CO77,'[3]ПОНТОННЫЙ Март'!CN77:CO77,'[4]ПОНТОННЫЙ  Апр.'!CN77:CO77,'[5]ПОНТОННЫЙ Май'!CN77:CO77,'[6]ПОНТОННЫЙ Июнь'!CN77:CO77,'[7]ПОНТОННЫЙ  Июль'!CN77:CO77,'[8]ПОНТОННЫЙ  Авг.'!CN77:CO77,'[9]ПОНТОННЫЙ  Сент.'!CN77:CO77,'[10]ПОНТОННЫЙ  Окт.'!CN77:CO77,'[11]ПОНТОННЫЙ  Нояб.'!CN77:CO77,'[12]ПОНТОННЫЙ  Дек.'!CN77:CO77)</f>
        <v>239.26499999999999</v>
      </c>
      <c r="CP78" s="74" t="s">
        <v>208</v>
      </c>
      <c r="CQ78" s="77">
        <f>D78+F78+H78+J78+L78+N78+P78+R78+T78+V78+X78+Z78+AB78+AD78+AF78+AH78+AJ78+AL78+AN78+AP78+AR78+AT78+AV78+AX78+AZ78+BB78+BD78+BF78+BH78+BJ78+BL78+BN78+BP78+BR78+BT78+BV78+BX78+BZ78+CB78+CD78+CF78+CH78+CJ78+CL78+CN78</f>
        <v>8403</v>
      </c>
      <c r="CR78" s="77">
        <f>E78+G78+I78+K78+M78+O78+Q78+S78+U78+W78+Y78+AA78+AC78+AE78+AG78+AI78+AK78+AM78+AO78+AQ78+AS78+AU78+AW78+AY78+BA78+BC78+BE78+BG78+BI78+BK78+BM78+BO78+BQ78+BS78+BU78+BW78+BY78+CA78+CC78+CE78+CG78+CI78+CK78+CM78+CO78</f>
        <v>11406.883999999996</v>
      </c>
    </row>
    <row r="79" spans="1:96" ht="32.1" customHeight="1" thickBot="1" x14ac:dyDescent="0.3">
      <c r="A79" s="30" t="s">
        <v>73</v>
      </c>
      <c r="B79" s="31" t="s">
        <v>71</v>
      </c>
      <c r="C79" s="32" t="s">
        <v>69</v>
      </c>
      <c r="D79" s="87"/>
      <c r="E79" s="81">
        <f>SUM('[1]ПОНТОННЫЙ Янв.'!D78:E78,'[2]ПОНТОННЫЙ Февр.'!D78:E78,'[3]ПОНТОННЫЙ Март'!D78:E78,'[4]ПОНТОННЫЙ  Апр.'!D78:E78,'[5]ПОНТОННЫЙ Май'!D78:E78,'[6]ПОНТОННЫЙ Июнь'!D78:E78,'[7]ПОНТОННЫЙ  Июль'!D78:E78,'[8]ПОНТОННЫЙ  Авг.'!D78:E78,'[9]ПОНТОННЫЙ  Сент.'!D78:E78,'[10]ПОНТОННЫЙ  Окт.'!D78:E78,'[11]ПОНТОННЫЙ  Нояб.'!D78:E78,'[12]ПОНТОННЫЙ  Дек.'!D78:E78)</f>
        <v>62.486000000000004</v>
      </c>
      <c r="F79" s="87"/>
      <c r="G79" s="81">
        <f>SUM('[1]ПОНТОННЫЙ Янв.'!F78:G78,'[2]ПОНТОННЫЙ Февр.'!F78:G78,'[3]ПОНТОННЫЙ Март'!F78:G78,'[4]ПОНТОННЫЙ  Апр.'!F78:G78,'[5]ПОНТОННЫЙ Май'!F78:G78,'[6]ПОНТОННЫЙ Июнь'!F78:G78,'[7]ПОНТОННЫЙ  Июль'!F78:G78,'[8]ПОНТОННЫЙ  Авг.'!F78:G78,'[9]ПОНТОННЫЙ  Сент.'!F78:G78,'[10]ПОНТОННЫЙ  Окт.'!F78:G78,'[11]ПОНТОННЫЙ  Нояб.'!F78:G78,'[12]ПОНТОННЫЙ  Дек.'!F78:G78)</f>
        <v>85.914999999999992</v>
      </c>
      <c r="H79" s="87"/>
      <c r="I79" s="81">
        <f>SUM('[1]ПОНТОННЫЙ Янв.'!H78:I78,'[2]ПОНТОННЫЙ Февр.'!H78:I78,'[3]ПОНТОННЫЙ Март'!H78:I78,'[4]ПОНТОННЫЙ  Апр.'!H78:I78,'[5]ПОНТОННЫЙ Май'!H78:I78,'[6]ПОНТОННЫЙ Июнь'!H78:I78,'[7]ПОНТОННЫЙ  Июль'!H78:I78,'[8]ПОНТОННЫЙ  Авг.'!H78:I78,'[9]ПОНТОННЫЙ  Сент.'!H78:I78,'[10]ПОНТОННЫЙ  Окт.'!H78:I78,'[11]ПОНТОННЫЙ  Нояб.'!H78:I78,'[12]ПОНТОННЫЙ  Дек.'!H78:I78)</f>
        <v>63.072999999999986</v>
      </c>
      <c r="J79" s="87"/>
      <c r="K79" s="81">
        <f>SUM('[1]ПОНТОННЫЙ Янв.'!J78:K78,'[2]ПОНТОННЫЙ Февр.'!J78:K78,'[3]ПОНТОННЫЙ Март'!J78:K78,'[4]ПОНТОННЫЙ  Апр.'!J78:K78,'[5]ПОНТОННЫЙ Май'!J78:K78,'[6]ПОНТОННЫЙ Июнь'!J78:K78,'[7]ПОНТОННЫЙ  Июль'!J78:K78,'[8]ПОНТОННЫЙ  Авг.'!J78:K78,'[9]ПОНТОННЫЙ  Сент.'!J78:K78,'[10]ПОНТОННЫЙ  Окт.'!J78:K78,'[11]ПОНТОННЫЙ  Нояб.'!J78:K78,'[12]ПОНТОННЫЙ  Дек.'!J78:K78)</f>
        <v>37.99</v>
      </c>
      <c r="L79" s="87"/>
      <c r="M79" s="81">
        <f>SUM('[1]ПОНТОННЫЙ Янв.'!L78:M78,'[2]ПОНТОННЫЙ Февр.'!L78:M78,'[3]ПОНТОННЫЙ Март'!L78:M78,'[4]ПОНТОННЫЙ  Апр.'!L78:M78,'[5]ПОНТОННЫЙ Май'!L78:M78,'[6]ПОНТОННЫЙ Июнь'!L78:M78,'[7]ПОНТОННЫЙ  Июль'!L78:M78,'[8]ПОНТОННЫЙ  Авг.'!L78:M78,'[9]ПОНТОННЫЙ  Сент.'!L78:M78,'[10]ПОНТОННЫЙ  Окт.'!L78:M78,'[11]ПОНТОННЫЙ  Нояб.'!L78:M78,'[12]ПОНТОННЫЙ  Дек.'!L78:M78)</f>
        <v>40.564999999999991</v>
      </c>
      <c r="N79" s="87"/>
      <c r="O79" s="81">
        <f>SUM('[1]ПОНТОННЫЙ Янв.'!N78:O78,'[2]ПОНТОННЫЙ Февр.'!N78:O78,'[3]ПОНТОННЫЙ Март'!N78:O78,'[4]ПОНТОННЫЙ  Апр.'!N78:O78,'[5]ПОНТОННЫЙ Май'!N78:O78,'[6]ПОНТОННЫЙ Июнь'!N78:O78,'[7]ПОНТОННЫЙ  Июль'!N78:O78,'[8]ПОНТОННЫЙ  Авг.'!N78:O78,'[9]ПОНТОННЫЙ  Сент.'!N78:O78,'[10]ПОНТОННЫЙ  Окт.'!N78:O78,'[11]ПОНТОННЫЙ  Нояб.'!N78:O78,'[12]ПОНТОННЫЙ  Дек.'!N78:O78)</f>
        <v>76.697000000000003</v>
      </c>
      <c r="P79" s="87"/>
      <c r="Q79" s="81">
        <f>SUM('[1]ПОНТОННЫЙ Янв.'!P78:Q78,'[2]ПОНТОННЫЙ Февр.'!P78:Q78,'[3]ПОНТОННЫЙ Март'!P78:Q78,'[4]ПОНТОННЫЙ  Апр.'!P78:Q78,'[5]ПОНТОННЫЙ Май'!P78:Q78,'[6]ПОНТОННЫЙ Июнь'!P78:Q78,'[7]ПОНТОННЫЙ  Июль'!P78:Q78,'[8]ПОНТОННЫЙ  Авг.'!P78:Q78,'[9]ПОНТОННЫЙ  Сент.'!P78:Q78,'[10]ПОНТОННЫЙ  Окт.'!P78:Q78,'[11]ПОНТОННЫЙ  Нояб.'!P78:Q78,'[12]ПОНТОННЫЙ  Дек.'!P78:Q78)</f>
        <v>96.843000000000018</v>
      </c>
      <c r="R79" s="87"/>
      <c r="S79" s="81">
        <f>SUM('[1]ПОНТОННЫЙ Янв.'!R78:S78,'[2]ПОНТОННЫЙ Февр.'!R78:S78,'[3]ПОНТОННЫЙ Март'!R78:S78,'[4]ПОНТОННЫЙ  Апр.'!R78:S78,'[5]ПОНТОННЫЙ Май'!R78:S78,'[6]ПОНТОННЫЙ Июнь'!R78:S78,'[7]ПОНТОННЫЙ  Июль'!R78:S78,'[8]ПОНТОННЫЙ  Авг.'!R78:S78,'[9]ПОНТОННЫЙ  Сент.'!R78:S78,'[10]ПОНТОННЫЙ  Окт.'!R78:S78,'[11]ПОНТОННЫЙ  Нояб.'!R78:S78,'[12]ПОНТОННЫЙ  Дек.'!R78:S78)</f>
        <v>225.00799999999998</v>
      </c>
      <c r="T79" s="87"/>
      <c r="U79" s="81">
        <f>SUM('[1]ПОНТОННЫЙ Янв.'!T78:U78,'[2]ПОНТОННЫЙ Февр.'!T78:U78,'[3]ПОНТОННЫЙ Март'!T78:U78,'[4]ПОНТОННЫЙ  Апр.'!T78:U78,'[5]ПОНТОННЫЙ Май'!T78:U78,'[6]ПОНТОННЫЙ Июнь'!T78:U78,'[7]ПОНТОННЫЙ  Июль'!T78:U78,'[8]ПОНТОННЫЙ  Авг.'!T78:U78,'[9]ПОНТОННЫЙ  Сент.'!T78:U78,'[10]ПОНТОННЫЙ  Окт.'!T78:U78,'[11]ПОНТОННЫЙ  Нояб.'!T78:U78,'[12]ПОНТОННЫЙ  Дек.'!T78:U78)</f>
        <v>169.67600000000002</v>
      </c>
      <c r="V79" s="87"/>
      <c r="W79" s="81">
        <f>SUM('[1]ПОНТОННЫЙ Янв.'!V78:W78,'[2]ПОНТОННЫЙ Февр.'!V78:W78,'[3]ПОНТОННЫЙ Март'!V78:W78,'[4]ПОНТОННЫЙ  Апр.'!V78:W78,'[5]ПОНТОННЫЙ Май'!V78:W78,'[6]ПОНТОННЫЙ Июнь'!V78:W78,'[7]ПОНТОННЫЙ  Июль'!V78:W78,'[8]ПОНТОННЫЙ  Авг.'!V78:W78,'[9]ПОНТОННЫЙ  Сент.'!V78:W78,'[10]ПОНТОННЫЙ  Окт.'!V78:W78,'[11]ПОНТОННЫЙ  Нояб.'!V78:W78,'[12]ПОНТОННЫЙ  Дек.'!V78:W78)</f>
        <v>163.70699999999999</v>
      </c>
      <c r="X79" s="87"/>
      <c r="Y79" s="81">
        <f>SUM('[1]ПОНТОННЫЙ Янв.'!X78:Y78,'[2]ПОНТОННЫЙ Февр.'!X78:Y78,'[3]ПОНТОННЫЙ Март'!X78:Y78,'[4]ПОНТОННЫЙ  Апр.'!X78:Y78,'[5]ПОНТОННЫЙ Май'!X78:Y78,'[6]ПОНТОННЫЙ Июнь'!X78:Y78,'[7]ПОНТОННЫЙ  Июль'!X78:Y78,'[8]ПОНТОННЫЙ  Авг.'!X78:Y78,'[9]ПОНТОННЫЙ  Сент.'!X78:Y78,'[10]ПОНТОННЫЙ  Окт.'!X78:Y78,'[11]ПОНТОННЫЙ  Нояб.'!X78:Y78,'[12]ПОНТОННЫЙ  Дек.'!X78:Y78)</f>
        <v>57.462000000000003</v>
      </c>
      <c r="Z79" s="87"/>
      <c r="AA79" s="81">
        <f>SUM('[1]ПОНТОННЫЙ Янв.'!Z78:AA78,'[2]ПОНТОННЫЙ Февр.'!Z78:AA78,'[3]ПОНТОННЫЙ Март'!Z78:AA78,'[4]ПОНТОННЫЙ  Апр.'!Z78:AA78,'[5]ПОНТОННЫЙ Май'!Z78:AA78,'[6]ПОНТОННЫЙ Июнь'!Z78:AA78,'[7]ПОНТОННЫЙ  Июль'!Z78:AA78,'[8]ПОНТОННЫЙ  Авг.'!Z78:AA78,'[9]ПОНТОННЫЙ  Сент.'!Z78:AA78,'[10]ПОНТОННЫЙ  Окт.'!Z78:AA78,'[11]ПОНТОННЫЙ  Нояб.'!Z78:AA78,'[12]ПОНТОННЫЙ  Дек.'!Z78:AA78)</f>
        <v>60.661000000000001</v>
      </c>
      <c r="AB79" s="87"/>
      <c r="AC79" s="81">
        <f>SUM('[1]ПОНТОННЫЙ Янв.'!AB78:AC78,'[2]ПОНТОННЫЙ Февр.'!AB78:AC78,'[3]ПОНТОННЫЙ Март'!AB78:AC78,'[4]ПОНТОННЫЙ  Апр.'!AB78:AC78,'[5]ПОНТОННЫЙ Май'!AB78:AC78,'[6]ПОНТОННЫЙ Июнь'!AB78:AC78,'[7]ПОНТОННЫЙ  Июль'!AB78:AC78,'[8]ПОНТОННЫЙ  Авг.'!AB78:AC78,'[9]ПОНТОННЫЙ  Сент.'!AB78:AC78,'[10]ПОНТОННЫЙ  Окт.'!AB78:AC78,'[11]ПОНТОННЫЙ  Нояб.'!AB78:AC78,'[12]ПОНТОННЫЙ  Дек.'!AB78:AC78)</f>
        <v>63.250999999999998</v>
      </c>
      <c r="AD79" s="87"/>
      <c r="AE79" s="81">
        <f>SUM('[1]ПОНТОННЫЙ Янв.'!AD78:AE78,'[2]ПОНТОННЫЙ Февр.'!AD78:AE78,'[3]ПОНТОННЫЙ Март'!AD78:AE78,'[4]ПОНТОННЫЙ  Апр.'!AD78:AE78,'[5]ПОНТОННЫЙ Май'!AD78:AE78,'[6]ПОНТОННЫЙ Июнь'!AD78:AE78,'[7]ПОНТОННЫЙ  Июль'!AD78:AE78,'[8]ПОНТОННЫЙ  Авг.'!AD78:AE78,'[9]ПОНТОННЫЙ  Сент.'!AD78:AE78,'[10]ПОНТОННЫЙ  Окт.'!AD78:AE78,'[11]ПОНТОННЫЙ  Нояб.'!AD78:AE78,'[12]ПОНТОННЫЙ  Дек.'!AD78:AE78)</f>
        <v>60.587999999999994</v>
      </c>
      <c r="AF79" s="87"/>
      <c r="AG79" s="81">
        <f>SUM('[1]ПОНТОННЫЙ Янв.'!AF78:AG78,'[2]ПОНТОННЫЙ Февр.'!AF78:AG78,'[3]ПОНТОННЫЙ Март'!AF78:AG78,'[4]ПОНТОННЫЙ  Апр.'!AF78:AG78,'[5]ПОНТОННЫЙ Май'!AF78:AG78,'[6]ПОНТОННЫЙ Июнь'!AF78:AG78,'[7]ПОНТОННЫЙ  Июль'!AF78:AG78,'[8]ПОНТОННЫЙ  Авг.'!AF78:AG78,'[9]ПОНТОННЫЙ  Сент.'!AF78:AG78,'[10]ПОНТОННЫЙ  Окт.'!AF78:AG78,'[11]ПОНТОННЫЙ  Нояб.'!AF78:AG78,'[12]ПОНТОННЫЙ  Дек.'!AF78:AG78)</f>
        <v>103.83800000000001</v>
      </c>
      <c r="AH79" s="87"/>
      <c r="AI79" s="81">
        <f>SUM('[1]ПОНТОННЫЙ Янв.'!AH78:AI78,'[2]ПОНТОННЫЙ Февр.'!AH78:AI78,'[3]ПОНТОННЫЙ Март'!AH78:AI78,'[4]ПОНТОННЫЙ  Апр.'!AH78:AI78,'[5]ПОНТОННЫЙ Май'!AH78:AI78,'[6]ПОНТОННЫЙ Июнь'!AH78:AI78,'[7]ПОНТОННЫЙ  Июль'!AH78:AI78,'[8]ПОНТОННЫЙ  Авг.'!AH78:AI78,'[9]ПОНТОННЫЙ  Сент.'!AH78:AI78,'[10]ПОНТОННЫЙ  Окт.'!AH78:AI78,'[11]ПОНТОННЫЙ  Нояб.'!AH78:AI78,'[12]ПОНТОННЫЙ  Дек.'!AH78:AI78)</f>
        <v>84.958000000000013</v>
      </c>
      <c r="AJ79" s="87"/>
      <c r="AK79" s="81">
        <f>SUM('[1]ПОНТОННЫЙ Янв.'!AJ78:AK78,'[2]ПОНТОННЫЙ Февр.'!AJ78:AK78,'[3]ПОНТОННЫЙ Март'!AJ78:AK78,'[4]ПОНТОННЫЙ  Апр.'!AJ78:AK78,'[5]ПОНТОННЫЙ Май'!AJ78:AK78,'[6]ПОНТОННЫЙ Июнь'!AJ78:AK78,'[7]ПОНТОННЫЙ  Июль'!AJ78:AK78,'[8]ПОНТОННЫЙ  Авг.'!AJ78:AK78,'[9]ПОНТОННЫЙ  Сент.'!AJ78:AK78,'[10]ПОНТОННЫЙ  Окт.'!AJ78:AK78,'[11]ПОНТОННЫЙ  Нояб.'!AJ78:AK78,'[12]ПОНТОННЫЙ  Дек.'!AJ78:AK78)</f>
        <v>70.243999999999986</v>
      </c>
      <c r="AL79" s="87"/>
      <c r="AM79" s="81">
        <f>SUM('[1]ПОНТОННЫЙ Янв.'!AL78:AM78,'[2]ПОНТОННЫЙ Февр.'!AL78:AM78,'[3]ПОНТОННЫЙ Март'!AL78:AM78,'[4]ПОНТОННЫЙ  Апр.'!AL78:AM78,'[5]ПОНТОННЫЙ Май'!AL78:AM78,'[6]ПОНТОННЫЙ Июнь'!AL78:AM78,'[7]ПОНТОННЫЙ  Июль'!AL78:AM78,'[8]ПОНТОННЫЙ  Авг.'!AL78:AM78,'[9]ПОНТОННЫЙ  Сент.'!AL78:AM78,'[10]ПОНТОННЫЙ  Окт.'!AL78:AM78,'[11]ПОНТОННЫЙ  Нояб.'!AL78:AM78,'[12]ПОНТОННЫЙ  Дек.'!AL78:AM78)</f>
        <v>84.238</v>
      </c>
      <c r="AN79" s="87"/>
      <c r="AO79" s="81">
        <f>SUM('[1]ПОНТОННЫЙ Янв.'!AN78:AO78,'[2]ПОНТОННЫЙ Февр.'!AN78:AO78,'[3]ПОНТОННЫЙ Март'!AN78:AO78,'[4]ПОНТОННЫЙ  Апр.'!AN78:AO78,'[5]ПОНТОННЫЙ Май'!AN78:AO78,'[6]ПОНТОННЫЙ Июнь'!AN78:AO78,'[7]ПОНТОННЫЙ  Июль'!AN78:AO78,'[8]ПОНТОННЫЙ  Авг.'!AN78:AO78,'[9]ПОНТОННЫЙ  Сент.'!AN78:AO78,'[10]ПОНТОННЫЙ  Окт.'!AN78:AO78,'[11]ПОНТОННЫЙ  Нояб.'!AN78:AO78,'[12]ПОНТОННЫЙ  Дек.'!AN78:AO78)</f>
        <v>187.32999999999998</v>
      </c>
      <c r="AP79" s="87"/>
      <c r="AQ79" s="81">
        <f>SUM('[1]ПОНТОННЫЙ Янв.'!AP78:AQ78,'[2]ПОНТОННЫЙ Февр.'!AP78:AQ78,'[3]ПОНТОННЫЙ Март'!AP78:AQ78,'[4]ПОНТОННЫЙ  Апр.'!AP78:AQ78,'[5]ПОНТОННЫЙ Май'!AP78:AQ78,'[6]ПОНТОННЫЙ Июнь'!AP78:AQ78,'[7]ПОНТОННЫЙ  Июль'!AP78:AQ78,'[8]ПОНТОННЫЙ  Авг.'!AP78:AQ78,'[9]ПОНТОННЫЙ  Сент.'!AP78:AQ78,'[10]ПОНТОННЫЙ  Окт.'!AP78:AQ78,'[11]ПОНТОННЫЙ  Нояб.'!AP78:AQ78,'[12]ПОНТОННЫЙ  Дек.'!AP78:AQ78)</f>
        <v>133.34</v>
      </c>
      <c r="AR79" s="87"/>
      <c r="AS79" s="81">
        <f>SUM('[1]ПОНТОННЫЙ Янв.'!AR78:AS78,'[2]ПОНТОННЫЙ Февр.'!AR78:AS78,'[3]ПОНТОННЫЙ Март'!AR78:AS78,'[4]ПОНТОННЫЙ  Апр.'!AR78:AS78,'[5]ПОНТОННЫЙ Май'!AR78:AS78,'[6]ПОНТОННЫЙ Июнь'!AR78:AS78,'[7]ПОНТОННЫЙ  Июль'!AR78:AS78,'[8]ПОНТОННЫЙ  Авг.'!AR78:AS78,'[9]ПОНТОННЫЙ  Сент.'!AR78:AS78,'[10]ПОНТОННЫЙ  Окт.'!AR78:AS78,'[11]ПОНТОННЫЙ  Нояб.'!AR78:AS78,'[12]ПОНТОННЫЙ  Дек.'!AR78:AS78)</f>
        <v>76.283999999999992</v>
      </c>
      <c r="AT79" s="87"/>
      <c r="AU79" s="81">
        <f>SUM('[1]ПОНТОННЫЙ Янв.'!AT78:AU78,'[2]ПОНТОННЫЙ Февр.'!AT78:AU78,'[3]ПОНТОННЫЙ Март'!AT78:AU78,'[4]ПОНТОННЫЙ  Апр.'!AT78:AU78,'[5]ПОНТОННЫЙ Май'!AT78:AU78,'[6]ПОНТОННЫЙ Июнь'!AT78:AU78,'[7]ПОНТОННЫЙ  Июль'!AT78:AU78,'[8]ПОНТОННЫЙ  Авг.'!AT78:AU78,'[9]ПОНТОННЫЙ  Сент.'!AT78:AU78,'[10]ПОНТОННЫЙ  Окт.'!AT78:AU78,'[11]ПОНТОННЫЙ  Нояб.'!AT78:AU78,'[12]ПОНТОННЫЙ  Дек.'!AT78:AU78)</f>
        <v>86.84099999999998</v>
      </c>
      <c r="AV79" s="87"/>
      <c r="AW79" s="81">
        <f>SUM('[1]ПОНТОННЫЙ Янв.'!AV78:AW78,'[2]ПОНТОННЫЙ Февр.'!AV78:AW78,'[3]ПОНТОННЫЙ Март'!AV78:AW78,'[4]ПОНТОННЫЙ  Апр.'!AV78:AW78,'[5]ПОНТОННЫЙ Май'!AV78:AW78,'[6]ПОНТОННЫЙ Июнь'!AV78:AW78,'[7]ПОНТОННЫЙ  Июль'!AV78:AW78,'[8]ПОНТОННЫЙ  Авг.'!AV78:AW78,'[9]ПОНТОННЫЙ  Сент.'!AV78:AW78,'[10]ПОНТОННЫЙ  Окт.'!AV78:AW78,'[11]ПОНТОННЫЙ  Нояб.'!AV78:AW78,'[12]ПОНТОННЫЙ  Дек.'!AV78:AW78)</f>
        <v>203.07900000000004</v>
      </c>
      <c r="AX79" s="87"/>
      <c r="AY79" s="81">
        <f>SUM('[1]ПОНТОННЫЙ Янв.'!AX78:AY78,'[2]ПОНТОННЫЙ Февр.'!AX78:AY78,'[3]ПОНТОННЫЙ Март'!AX78:AY78,'[4]ПОНТОННЫЙ  Апр.'!AX78:AY78,'[5]ПОНТОННЫЙ Май'!AX78:AY78,'[6]ПОНТОННЫЙ Июнь'!AX78:AY78,'[7]ПОНТОННЫЙ  Июль'!AX78:AY78,'[8]ПОНТОННЫЙ  Авг.'!AX78:AY78,'[9]ПОНТОННЫЙ  Сент.'!AX78:AY78,'[10]ПОНТОННЫЙ  Окт.'!AX78:AY78,'[11]ПОНТОННЫЙ  Нояб.'!AX78:AY78,'[12]ПОНТОННЫЙ  Дек.'!AX78:AY78)</f>
        <v>107.017</v>
      </c>
      <c r="AZ79" s="87"/>
      <c r="BA79" s="81">
        <f>SUM('[1]ПОНТОННЫЙ Янв.'!AZ78:BA78,'[2]ПОНТОННЫЙ Февр.'!AZ78:BA78,'[3]ПОНТОННЫЙ Март'!AZ78:BA78,'[4]ПОНТОННЫЙ  Апр.'!AZ78:BA78,'[5]ПОНТОННЫЙ Май'!AZ78:BA78,'[6]ПОНТОННЫЙ Июнь'!AZ78:BA78,'[7]ПОНТОННЫЙ  Июль'!AZ78:BA78,'[8]ПОНТОННЫЙ  Авг.'!AZ78:BA78,'[9]ПОНТОННЫЙ  Сент.'!AZ78:BA78,'[10]ПОНТОННЫЙ  Окт.'!AZ78:BA78,'[11]ПОНТОННЫЙ  Нояб.'!AZ78:BA78,'[12]ПОНТОННЫЙ  Дек.'!AZ78:BA78)</f>
        <v>50.051000000000002</v>
      </c>
      <c r="BB79" s="87"/>
      <c r="BC79" s="81">
        <f>SUM('[1]ПОНТОННЫЙ Янв.'!BB78:BC78,'[2]ПОНТОННЫЙ Февр.'!BB78:BC78,'[3]ПОНТОННЫЙ Март'!BB78:BC78,'[4]ПОНТОННЫЙ  Апр.'!BB78:BC78,'[5]ПОНТОННЫЙ Май'!BB78:BC78,'[6]ПОНТОННЫЙ Июнь'!BB78:BC78,'[7]ПОНТОННЫЙ  Июль'!BB78:BC78,'[8]ПОНТОННЫЙ  Авг.'!BB78:BC78,'[9]ПОНТОННЫЙ  Сент.'!BB78:BC78,'[10]ПОНТОННЫЙ  Окт.'!BB78:BC78,'[11]ПОНТОННЫЙ  Нояб.'!BB78:BC78,'[12]ПОНТОННЫЙ  Дек.'!BB78:BC78)</f>
        <v>32.241999999999997</v>
      </c>
      <c r="BD79" s="87"/>
      <c r="BE79" s="81">
        <f>SUM('[1]ПОНТОННЫЙ Янв.'!BD78:BE78,'[2]ПОНТОННЫЙ Февр.'!BD78:BE78,'[3]ПОНТОННЫЙ Март'!BD78:BE78,'[4]ПОНТОННЫЙ  Апр.'!BD78:BE78,'[5]ПОНТОННЫЙ Май'!BD78:BE78,'[6]ПОНТОННЫЙ Июнь'!BD78:BE78,'[7]ПОНТОННЫЙ  Июль'!BD78:BE78,'[8]ПОНТОННЫЙ  Авг.'!BD78:BE78,'[9]ПОНТОННЫЙ  Сент.'!BD78:BE78,'[10]ПОНТОННЫЙ  Окт.'!BD78:BE78,'[11]ПОНТОННЫЙ  Нояб.'!BD78:BE78,'[12]ПОНТОННЫЙ  Дек.'!BD78:BE78)</f>
        <v>65.380999999999986</v>
      </c>
      <c r="BF79" s="87"/>
      <c r="BG79" s="81">
        <f>SUM('[1]ПОНТОННЫЙ Янв.'!BF78:BG78,'[2]ПОНТОННЫЙ Февр.'!BF78:BG78,'[3]ПОНТОННЫЙ Март'!BF78:BG78,'[4]ПОНТОННЫЙ  Апр.'!BF78:BG78,'[5]ПОНТОННЫЙ Май'!BF78:BG78,'[6]ПОНТОННЫЙ Июнь'!BF78:BG78,'[7]ПОНТОННЫЙ  Июль'!BF78:BG78,'[8]ПОНТОННЫЙ  Авг.'!BF78:BG78,'[9]ПОНТОННЫЙ  Сент.'!BF78:BG78,'[10]ПОНТОННЫЙ  Окт.'!BF78:BG78,'[11]ПОНТОННЫЙ  Нояб.'!BF78:BG78,'[12]ПОНТОННЫЙ  Дек.'!BF78:BG78)</f>
        <v>45.466999999999999</v>
      </c>
      <c r="BH79" s="87"/>
      <c r="BI79" s="81">
        <f>SUM('[1]ПОНТОННЫЙ Янв.'!BH78:BI78,'[2]ПОНТОННЫЙ Февр.'!BH78:BI78,'[3]ПОНТОННЫЙ Март'!BH78:BI78,'[4]ПОНТОННЫЙ  Апр.'!BH78:BI78,'[5]ПОНТОННЫЙ Май'!BH78:BI78,'[6]ПОНТОННЫЙ Июнь'!BH78:BI78,'[7]ПОНТОННЫЙ  Июль'!BH78:BI78,'[8]ПОНТОННЫЙ  Авг.'!BH78:BI78,'[9]ПОНТОННЫЙ  Сент.'!BH78:BI78,'[10]ПОНТОННЫЙ  Окт.'!BH78:BI78,'[11]ПОНТОННЫЙ  Нояб.'!BH78:BI78,'[12]ПОНТОННЫЙ  Дек.'!BH78:BI78)</f>
        <v>79.984999999999999</v>
      </c>
      <c r="BJ79" s="87"/>
      <c r="BK79" s="81">
        <f>SUM('[1]ПОНТОННЫЙ Янв.'!BJ78:BK78,'[2]ПОНТОННЫЙ Февр.'!BJ78:BK78,'[3]ПОНТОННЫЙ Март'!BJ78:BK78,'[4]ПОНТОННЫЙ  Апр.'!BJ78:BK78,'[5]ПОНТОННЫЙ Май'!BJ78:BK78,'[6]ПОНТОННЫЙ Июнь'!BJ78:BK78,'[7]ПОНТОННЫЙ  Июль'!BJ78:BK78,'[8]ПОНТОННЫЙ  Авг.'!BJ78:BK78,'[9]ПОНТОННЫЙ  Сент.'!BJ78:BK78,'[10]ПОНТОННЫЙ  Окт.'!BJ78:BK78,'[11]ПОНТОННЫЙ  Нояб.'!BJ78:BK78,'[12]ПОНТОННЫЙ  Дек.'!BJ78:BK78)</f>
        <v>176.541</v>
      </c>
      <c r="BL79" s="87"/>
      <c r="BM79" s="81">
        <f>SUM('[1]ПОНТОННЫЙ Янв.'!BL78:BM78,'[2]ПОНТОННЫЙ Февр.'!BL78:BM78,'[3]ПОНТОННЫЙ Март'!BL78:BM78,'[4]ПОНТОННЫЙ  Апр.'!BL78:BM78,'[5]ПОНТОННЫЙ Май'!BL78:BM78,'[6]ПОНТОННЫЙ Июнь'!BL78:BM78,'[7]ПОНТОННЫЙ  Июль'!BL78:BM78,'[8]ПОНТОННЫЙ  Авг.'!BL78:BM78,'[9]ПОНТОННЫЙ  Сент.'!BL78:BM78,'[10]ПОНТОННЫЙ  Окт.'!BL78:BM78,'[11]ПОНТОННЫЙ  Нояб.'!BL78:BM78,'[12]ПОНТОННЫЙ  Дек.'!BL78:BM78)</f>
        <v>123.57</v>
      </c>
      <c r="BN79" s="87"/>
      <c r="BO79" s="81">
        <f>SUM('[1]ПОНТОННЫЙ Янв.'!BN78:BO78,'[2]ПОНТОННЫЙ Февр.'!BN78:BO78,'[3]ПОНТОННЫЙ Март'!BN78:BO78,'[4]ПОНТОННЫЙ  Апр.'!BN78:BO78,'[5]ПОНТОННЫЙ Май'!BN78:BO78,'[6]ПОНТОННЫЙ Июнь'!BN78:BO78,'[7]ПОНТОННЫЙ  Июль'!BN78:BO78,'[8]ПОНТОННЫЙ  Авг.'!BN78:BO78,'[9]ПОНТОННЫЙ  Сент.'!BN78:BO78,'[10]ПОНТОННЫЙ  Окт.'!BN78:BO78,'[11]ПОНТОННЫЙ  Нояб.'!BN78:BO78,'[12]ПОНТОННЫЙ  Дек.'!BN78:BO78)</f>
        <v>114.923</v>
      </c>
      <c r="BP79" s="87"/>
      <c r="BQ79" s="81">
        <f>SUM('[1]ПОНТОННЫЙ Янв.'!BP78:BQ78,'[2]ПОНТОННЫЙ Февр.'!BP78:BQ78,'[3]ПОНТОННЫЙ Март'!BP78:BQ78,'[4]ПОНТОННЫЙ  Апр.'!BP78:BQ78,'[5]ПОНТОННЫЙ Май'!BP78:BQ78,'[6]ПОНТОННЫЙ Июнь'!BP78:BQ78,'[7]ПОНТОННЫЙ  Июль'!BP78:BQ78,'[8]ПОНТОННЫЙ  Авг.'!BP78:BQ78,'[9]ПОНТОННЫЙ  Сент.'!BP78:BQ78,'[10]ПОНТОННЫЙ  Окт.'!BP78:BQ78,'[11]ПОНТОННЫЙ  Нояб.'!BP78:BQ78,'[12]ПОНТОННЫЙ  Дек.'!BP78:BQ78)</f>
        <v>96.976000000000013</v>
      </c>
      <c r="BR79" s="87"/>
      <c r="BS79" s="81">
        <f>SUM('[1]ПОНТОННЫЙ Янв.'!BR78:BS78,'[2]ПОНТОННЫЙ Февр.'!BR78:BS78,'[3]ПОНТОННЫЙ Март'!BR78:BS78,'[4]ПОНТОННЫЙ  Апр.'!BR78:BS78,'[5]ПОНТОННЫЙ Май'!BR78:BS78,'[6]ПОНТОННЫЙ Июнь'!BR78:BS78,'[7]ПОНТОННЫЙ  Июль'!BR78:BS78,'[8]ПОНТОННЫЙ  Авг.'!BR78:BS78,'[9]ПОНТОННЫЙ  Сент.'!BR78:BS78,'[10]ПОНТОННЫЙ  Окт.'!BR78:BS78,'[11]ПОНТОННЫЙ  Нояб.'!BR78:BS78,'[12]ПОНТОННЫЙ  Дек.'!BR78:BS78)</f>
        <v>215.316</v>
      </c>
      <c r="BT79" s="87"/>
      <c r="BU79" s="81">
        <f>SUM('[1]ПОНТОННЫЙ Янв.'!BT78:BU78,'[2]ПОНТОННЫЙ Февр.'!BT78:BU78,'[3]ПОНТОННЫЙ Март'!BT78:BU78,'[4]ПОНТОННЫЙ  Апр.'!BT78:BU78,'[5]ПОНТОННЫЙ Май'!BT78:BU78,'[6]ПОНТОННЫЙ Июнь'!BT78:BU78,'[7]ПОНТОННЫЙ  Июль'!BT78:BU78,'[8]ПОНТОННЫЙ  Авг.'!BT78:BU78,'[9]ПОНТОННЫЙ  Сент.'!BT78:BU78,'[10]ПОНТОННЫЙ  Окт.'!BT78:BU78,'[11]ПОНТОННЫЙ  Нояб.'!BT78:BU78,'[12]ПОНТОННЫЙ  Дек.'!BT78:BU78)</f>
        <v>29.141999999999999</v>
      </c>
      <c r="BV79" s="87"/>
      <c r="BW79" s="81">
        <f>SUM('[1]ПОНТОННЫЙ Янв.'!BV78:BW78,'[2]ПОНТОННЫЙ Февр.'!BV78:BW78,'[3]ПОНТОННЫЙ Март'!BV78:BW78,'[4]ПОНТОННЫЙ  Апр.'!BV78:BW78,'[5]ПОНТОННЫЙ Май'!BV78:BW78,'[6]ПОНТОННЫЙ Июнь'!BV78:BW78,'[7]ПОНТОННЫЙ  Июль'!BV78:BW78,'[8]ПОНТОННЫЙ  Авг.'!BV78:BW78,'[9]ПОНТОННЫЙ  Сент.'!BV78:BW78,'[10]ПОНТОННЫЙ  Окт.'!BV78:BW78,'[11]ПОНТОННЫЙ  Нояб.'!BV78:BW78,'[12]ПОНТОННЫЙ  Дек.'!BV78:BW78)</f>
        <v>198.768</v>
      </c>
      <c r="BX79" s="87"/>
      <c r="BY79" s="81">
        <f>SUM('[1]ПОНТОННЫЙ Янв.'!BX78:BY78,'[2]ПОНТОННЫЙ Февр.'!BX78:BY78,'[3]ПОНТОННЫЙ Март'!BX78:BY78,'[4]ПОНТОННЫЙ  Апр.'!BX78:BY78,'[5]ПОНТОННЫЙ Май'!BX78:BY78,'[6]ПОНТОННЫЙ Июнь'!BX78:BY78,'[7]ПОНТОННЫЙ  Июль'!BX78:BY78,'[8]ПОНТОННЫЙ  Авг.'!BX78:BY78,'[9]ПОНТОННЫЙ  Сент.'!BX78:BY78,'[10]ПОНТОННЫЙ  Окт.'!BX78:BY78,'[11]ПОНТОННЫЙ  Нояб.'!BX78:BY78,'[12]ПОНТОННЫЙ  Дек.'!BX78:BY78)</f>
        <v>180.952</v>
      </c>
      <c r="BZ79" s="87"/>
      <c r="CA79" s="81">
        <f>SUM('[1]ПОНТОННЫЙ Янв.'!BZ78:CA78,'[2]ПОНТОННЫЙ Февр.'!BZ78:CA78,'[3]ПОНТОННЫЙ Март'!BZ78:CA78,'[4]ПОНТОННЫЙ  Апр.'!BZ78:CA78,'[5]ПОНТОННЫЙ Май'!BZ78:CA78,'[6]ПОНТОННЫЙ Июнь'!BZ78:CA78,'[7]ПОНТОННЫЙ  Июль'!BZ78:CA78,'[8]ПОНТОННЫЙ  Авг.'!BZ78:CA78,'[9]ПОНТОННЫЙ  Сент.'!BZ78:CA78,'[10]ПОНТОННЫЙ  Окт.'!BZ78:CA78,'[11]ПОНТОННЫЙ  Нояб.'!BZ78:CA78,'[12]ПОНТОННЫЙ  Дек.'!BZ78:CA78)</f>
        <v>329.29200000000003</v>
      </c>
      <c r="CB79" s="87"/>
      <c r="CC79" s="81">
        <f>SUM('[1]ПОНТОННЫЙ Янв.'!CB78:CC78,'[2]ПОНТОННЫЙ Февр.'!CB78:CC78,'[3]ПОНТОННЫЙ Март'!CB78:CC78,'[4]ПОНТОННЫЙ  Апр.'!CB78:CC78,'[5]ПОНТОННЫЙ Май'!CB78:CC78,'[6]ПОНТОННЫЙ Июнь'!CB78:CC78,'[7]ПОНТОННЫЙ  Июль'!CB78:CC78,'[8]ПОНТОННЫЙ  Авг.'!CB78:CC78,'[9]ПОНТОННЫЙ  Сент.'!CB78:CC78,'[10]ПОНТОННЫЙ  Окт.'!CB78:CC78,'[11]ПОНТОННЫЙ  Нояб.'!CB78:CC78,'[12]ПОНТОННЫЙ  Дек.'!CB78:CC78)</f>
        <v>242.01800000000003</v>
      </c>
      <c r="CD79" s="87"/>
      <c r="CE79" s="81">
        <f>SUM('[1]ПОНТОННЫЙ Янв.'!CD78:CE78,'[2]ПОНТОННЫЙ Февр.'!CD78:CE78,'[3]ПОНТОННЫЙ Март'!CD78:CE78,'[4]ПОНТОННЫЙ  Апр.'!CD78:CE78,'[5]ПОНТОННЫЙ Май'!CD78:CE78,'[6]ПОНТОННЫЙ Июнь'!CD78:CE78,'[7]ПОНТОННЫЙ  Июль'!CD78:CE78,'[8]ПОНТОННЫЙ  Авг.'!CD78:CE78,'[9]ПОНТОННЫЙ  Сент.'!CD78:CE78,'[10]ПОНТОННЫЙ  Окт.'!CD78:CE78,'[11]ПОНТОННЫЙ  Нояб.'!CD78:CE78,'[12]ПОНТОННЫЙ  Дек.'!CD78:CE78)</f>
        <v>134.25800000000001</v>
      </c>
      <c r="CF79" s="87"/>
      <c r="CG79" s="81">
        <f>SUM('[1]ПОНТОННЫЙ Янв.'!CF78:CG78,'[2]ПОНТОННЫЙ Февр.'!CF78:CG78,'[3]ПОНТОННЫЙ Март'!CF78:CG78,'[4]ПОНТОННЫЙ  Апр.'!CF78:CG78,'[5]ПОНТОННЫЙ Май'!CF78:CG78,'[6]ПОНТОННЫЙ Июнь'!CF78:CG78,'[7]ПОНТОННЫЙ  Июль'!CF78:CG78,'[8]ПОНТОННЫЙ  Авг.'!CF78:CG78,'[9]ПОНТОННЫЙ  Сент.'!CF78:CG78,'[10]ПОНТОННЫЙ  Окт.'!CF78:CG78,'[11]ПОНТОННЫЙ  Нояб.'!CF78:CG78,'[12]ПОНТОННЫЙ  Дек.'!CF78:CG78)</f>
        <v>225.24700000000001</v>
      </c>
      <c r="CH79" s="87"/>
      <c r="CI79" s="81">
        <f>SUM('[1]ПОНТОННЫЙ Янв.'!CH78:CI78,'[2]ПОНТОННЫЙ Февр.'!CH78:CI78,'[3]ПОНТОННЫЙ Март'!CH78:CI78,'[4]ПОНТОННЫЙ  Апр.'!CH78:CI78,'[5]ПОНТОННЫЙ Май'!CH78:CI78,'[6]ПОНТОННЫЙ Июнь'!CH78:CI78,'[7]ПОНТОННЫЙ  Июль'!CH78:CI78,'[8]ПОНТОННЫЙ  Авг.'!CH78:CI78,'[9]ПОНТОННЫЙ  Сент.'!CH78:CI78,'[10]ПОНТОННЫЙ  Окт.'!CH78:CI78,'[11]ПОНТОННЫЙ  Нояб.'!CH78:CI78,'[12]ПОНТОННЫЙ  Дек.'!CH78:CI78)</f>
        <v>146.77200000000002</v>
      </c>
      <c r="CJ79" s="87"/>
      <c r="CK79" s="81">
        <f>SUM('[1]ПОНТОННЫЙ Янв.'!CJ78:CK78,'[2]ПОНТОННЫЙ Февр.'!CJ78:CK78,'[3]ПОНТОННЫЙ Март'!CJ78:CK78,'[4]ПОНТОННЫЙ  Апр.'!CJ78:CK78,'[5]ПОНТОННЫЙ Май'!CJ78:CK78,'[6]ПОНТОННЫЙ Июнь'!CJ78:CK78,'[7]ПОНТОННЫЙ  Июль'!CJ78:CK78,'[8]ПОНТОННЫЙ  Авг.'!CJ78:CK78,'[9]ПОНТОННЫЙ  Сент.'!CJ78:CK78,'[10]ПОНТОННЫЙ  Окт.'!CJ78:CK78,'[11]ПОНТОННЫЙ  Нояб.'!CJ78:CK78,'[12]ПОНТОННЫЙ  Дек.'!CJ78:CK78)</f>
        <v>152.28899999999999</v>
      </c>
      <c r="CL79" s="87"/>
      <c r="CM79" s="81">
        <f>SUM('[1]ПОНТОННЫЙ Янв.'!CL78:CM78,'[2]ПОНТОННЫЙ Февр.'!CL78:CM78,'[3]ПОНТОННЫЙ Март'!CL78:CM78,'[4]ПОНТОННЫЙ  Апр.'!CL78:CM78,'[5]ПОНТОННЫЙ Май'!CL78:CM78,'[6]ПОНТОННЫЙ Июнь'!CL78:CM78,'[7]ПОНТОННЫЙ  Июль'!CL78:CM78,'[8]ПОНТОННЫЙ  Авг.'!CL78:CM78,'[9]ПОНТОННЫЙ  Сент.'!CL78:CM78,'[10]ПОНТОННЫЙ  Окт.'!CL78:CM78,'[11]ПОНТОННЫЙ  Нояб.'!CL78:CM78,'[12]ПОНТОННЫЙ  Дек.'!CL78:CM78)</f>
        <v>104.13200000000001</v>
      </c>
      <c r="CN79" s="87"/>
      <c r="CO79" s="81">
        <f>SUM('[1]ПОНТОННЫЙ Янв.'!CN78:CO78,'[2]ПОНТОННЫЙ Февр.'!CN78:CO78,'[3]ПОНТОННЫЙ Март'!CN78:CO78,'[4]ПОНТОННЫЙ  Апр.'!CN78:CO78,'[5]ПОНТОННЫЙ Май'!CN78:CO78,'[6]ПОНТОННЫЙ Июнь'!CN78:CO78,'[7]ПОНТОННЫЙ  Июль'!CN78:CO78,'[8]ПОНТОННЫЙ  Авг.'!CN78:CO78,'[9]ПОНТОННЫЙ  Сент.'!CN78:CO78,'[10]ПОНТОННЫЙ  Окт.'!CN78:CO78,'[11]ПОНТОННЫЙ  Нояб.'!CN78:CO78,'[12]ПОНТОННЫЙ  Дек.'!CN78:CO78)</f>
        <v>97.201000000000008</v>
      </c>
      <c r="CP79" s="19"/>
      <c r="CQ79" s="19"/>
      <c r="CR79" s="19"/>
    </row>
    <row r="80" spans="1:96" ht="30" customHeight="1" thickBot="1" x14ac:dyDescent="0.3">
      <c r="A80" s="251"/>
      <c r="B80" s="252"/>
      <c r="C80" s="253"/>
      <c r="D80" s="254" t="s">
        <v>133</v>
      </c>
      <c r="E80" s="255"/>
      <c r="F80" s="254" t="s">
        <v>134</v>
      </c>
      <c r="G80" s="255"/>
      <c r="H80" s="254" t="s">
        <v>135</v>
      </c>
      <c r="I80" s="255"/>
      <c r="J80" s="254" t="s">
        <v>136</v>
      </c>
      <c r="K80" s="255"/>
      <c r="L80" s="254" t="s">
        <v>137</v>
      </c>
      <c r="M80" s="255"/>
      <c r="N80" s="254" t="s">
        <v>138</v>
      </c>
      <c r="O80" s="255"/>
      <c r="P80" s="254" t="s">
        <v>139</v>
      </c>
      <c r="Q80" s="255"/>
      <c r="R80" s="254" t="s">
        <v>140</v>
      </c>
      <c r="S80" s="255"/>
      <c r="T80" s="254" t="s">
        <v>217</v>
      </c>
      <c r="U80" s="255"/>
      <c r="V80" s="254" t="s">
        <v>218</v>
      </c>
      <c r="W80" s="255"/>
      <c r="X80" s="254" t="s">
        <v>141</v>
      </c>
      <c r="Y80" s="255"/>
      <c r="Z80" s="254" t="s">
        <v>142</v>
      </c>
      <c r="AA80" s="255"/>
      <c r="AB80" s="254" t="s">
        <v>143</v>
      </c>
      <c r="AC80" s="255"/>
      <c r="AD80" s="254" t="s">
        <v>144</v>
      </c>
      <c r="AE80" s="255"/>
      <c r="AF80" s="254" t="s">
        <v>145</v>
      </c>
      <c r="AG80" s="255"/>
      <c r="AH80" s="254" t="s">
        <v>146</v>
      </c>
      <c r="AI80" s="255"/>
      <c r="AJ80" s="254" t="s">
        <v>147</v>
      </c>
      <c r="AK80" s="255"/>
      <c r="AL80" s="254" t="s">
        <v>148</v>
      </c>
      <c r="AM80" s="255"/>
      <c r="AN80" s="254" t="s">
        <v>149</v>
      </c>
      <c r="AO80" s="255"/>
      <c r="AP80" s="254" t="s">
        <v>150</v>
      </c>
      <c r="AQ80" s="255"/>
      <c r="AR80" s="254" t="s">
        <v>151</v>
      </c>
      <c r="AS80" s="255"/>
      <c r="AT80" s="254" t="s">
        <v>152</v>
      </c>
      <c r="AU80" s="255"/>
      <c r="AV80" s="254" t="s">
        <v>153</v>
      </c>
      <c r="AW80" s="255"/>
      <c r="AX80" s="254" t="s">
        <v>154</v>
      </c>
      <c r="AY80" s="255"/>
      <c r="AZ80" s="254" t="s">
        <v>155</v>
      </c>
      <c r="BA80" s="255"/>
      <c r="BB80" s="254" t="s">
        <v>156</v>
      </c>
      <c r="BC80" s="255"/>
      <c r="BD80" s="254" t="s">
        <v>157</v>
      </c>
      <c r="BE80" s="255"/>
      <c r="BF80" s="254" t="s">
        <v>158</v>
      </c>
      <c r="BG80" s="255"/>
      <c r="BH80" s="254" t="s">
        <v>159</v>
      </c>
      <c r="BI80" s="255"/>
      <c r="BJ80" s="254" t="s">
        <v>219</v>
      </c>
      <c r="BK80" s="255"/>
      <c r="BL80" s="254" t="s">
        <v>243</v>
      </c>
      <c r="BM80" s="255"/>
      <c r="BN80" s="254" t="s">
        <v>244</v>
      </c>
      <c r="BO80" s="255"/>
      <c r="BP80" s="254" t="s">
        <v>245</v>
      </c>
      <c r="BQ80" s="255"/>
      <c r="BR80" s="254" t="s">
        <v>163</v>
      </c>
      <c r="BS80" s="255"/>
      <c r="BT80" s="254" t="s">
        <v>164</v>
      </c>
      <c r="BU80" s="255"/>
      <c r="BV80" s="254" t="s">
        <v>165</v>
      </c>
      <c r="BW80" s="255"/>
      <c r="BX80" s="254" t="s">
        <v>166</v>
      </c>
      <c r="BY80" s="255"/>
      <c r="BZ80" s="254" t="s">
        <v>167</v>
      </c>
      <c r="CA80" s="255"/>
      <c r="CB80" s="254" t="s">
        <v>168</v>
      </c>
      <c r="CC80" s="255"/>
      <c r="CD80" s="254" t="s">
        <v>169</v>
      </c>
      <c r="CE80" s="255"/>
      <c r="CF80" s="254" t="s">
        <v>170</v>
      </c>
      <c r="CG80" s="255"/>
      <c r="CH80" s="254" t="s">
        <v>171</v>
      </c>
      <c r="CI80" s="255"/>
      <c r="CJ80" s="254" t="s">
        <v>172</v>
      </c>
      <c r="CK80" s="255"/>
      <c r="CL80" s="254" t="s">
        <v>173</v>
      </c>
      <c r="CM80" s="255"/>
      <c r="CN80" s="254" t="s">
        <v>174</v>
      </c>
      <c r="CO80" s="255"/>
      <c r="CP80" s="79" t="s">
        <v>209</v>
      </c>
      <c r="CQ80" s="80">
        <f>CR78-CQ78</f>
        <v>3003.8839999999964</v>
      </c>
      <c r="CR80" s="19" t="s">
        <v>225</v>
      </c>
    </row>
    <row r="81" spans="1:93" hidden="1" x14ac:dyDescent="0.25"/>
    <row r="82" spans="1:93" hidden="1" x14ac:dyDescent="0.25"/>
    <row r="83" spans="1:93" hidden="1" x14ac:dyDescent="0.25">
      <c r="A83" s="65"/>
      <c r="B83" t="s">
        <v>203</v>
      </c>
    </row>
    <row r="84" spans="1:93" hidden="1" x14ac:dyDescent="0.25">
      <c r="A84" s="66"/>
      <c r="B84" t="s">
        <v>202</v>
      </c>
    </row>
    <row r="85" spans="1:93" hidden="1" x14ac:dyDescent="0.25"/>
    <row r="86" spans="1:93" x14ac:dyDescent="0.25">
      <c r="A86" s="138">
        <v>1</v>
      </c>
      <c r="B86" s="138" t="s">
        <v>231</v>
      </c>
      <c r="C86" s="116" t="s">
        <v>228</v>
      </c>
      <c r="D86" s="125"/>
      <c r="E86" s="131">
        <v>-139.27099999999999</v>
      </c>
      <c r="F86" s="132"/>
      <c r="G86" s="131">
        <v>470.04899999999998</v>
      </c>
      <c r="H86" s="132"/>
      <c r="I86" s="131">
        <v>-74.606999999999999</v>
      </c>
      <c r="J86" s="132"/>
      <c r="K86" s="131">
        <v>411.23099999999999</v>
      </c>
      <c r="L86" s="132"/>
      <c r="M86" s="158">
        <v>479.20100000000002</v>
      </c>
      <c r="N86" s="132"/>
      <c r="O86" s="131">
        <v>407.363</v>
      </c>
      <c r="P86" s="133"/>
      <c r="Q86" s="131">
        <v>-275.97800000000001</v>
      </c>
      <c r="R86" s="132"/>
      <c r="S86" s="131">
        <v>404.24200000000002</v>
      </c>
      <c r="T86" s="132"/>
      <c r="U86" s="131">
        <v>-113.226</v>
      </c>
      <c r="V86" s="132"/>
      <c r="W86" s="158">
        <v>-86.100999999999999</v>
      </c>
      <c r="X86" s="133"/>
      <c r="Y86" s="131">
        <v>-131.446</v>
      </c>
      <c r="Z86" s="132"/>
      <c r="AA86" s="131">
        <v>563.42100000000005</v>
      </c>
      <c r="AB86" s="132"/>
      <c r="AC86" s="131">
        <v>-40.523000000000003</v>
      </c>
      <c r="AD86" s="132"/>
      <c r="AE86" s="131">
        <v>37.889000000000003</v>
      </c>
      <c r="AF86" s="133"/>
      <c r="AG86" s="131">
        <v>-2.085</v>
      </c>
      <c r="AH86" s="132"/>
      <c r="AI86" s="131">
        <v>103.364</v>
      </c>
      <c r="AJ86" s="132"/>
      <c r="AK86" s="131">
        <v>20.059999999999999</v>
      </c>
      <c r="AL86" s="132"/>
      <c r="AM86" s="131">
        <v>-14.712999999999999</v>
      </c>
      <c r="AN86" s="132"/>
      <c r="AO86" s="131">
        <v>-10.817</v>
      </c>
      <c r="AP86" s="133"/>
      <c r="AQ86" s="131">
        <v>101.236</v>
      </c>
      <c r="AR86" s="132"/>
      <c r="AS86" s="131">
        <v>67.843999999999994</v>
      </c>
      <c r="AT86" s="132"/>
      <c r="AU86" s="131">
        <v>98.813000000000002</v>
      </c>
      <c r="AV86" s="132"/>
      <c r="AW86" s="131">
        <v>655.08500000000004</v>
      </c>
      <c r="AX86" s="132"/>
      <c r="AY86" s="131">
        <v>188.22900000000001</v>
      </c>
      <c r="AZ86" s="132"/>
      <c r="BA86" s="131">
        <v>72.049000000000007</v>
      </c>
      <c r="BB86" s="132"/>
      <c r="BC86" s="158">
        <v>-83.724000000000004</v>
      </c>
      <c r="BD86" s="130"/>
      <c r="BE86" s="131">
        <v>146.05000000000001</v>
      </c>
      <c r="BF86" s="134"/>
      <c r="BG86" s="131">
        <v>70.153000000000006</v>
      </c>
      <c r="BH86" s="130"/>
      <c r="BI86" s="131">
        <v>129.18299999999999</v>
      </c>
      <c r="BJ86" s="130"/>
      <c r="BK86" s="131">
        <v>193.36600000000001</v>
      </c>
      <c r="BL86" s="130"/>
      <c r="BM86" s="131">
        <v>1341.09</v>
      </c>
      <c r="BN86" s="130"/>
      <c r="BO86" s="131">
        <v>879.97799999999995</v>
      </c>
      <c r="BP86" s="130"/>
      <c r="BQ86" s="131">
        <v>101.07299999999999</v>
      </c>
      <c r="BR86" s="130"/>
      <c r="BS86" s="131">
        <v>270.47500000000002</v>
      </c>
      <c r="BT86" s="130"/>
      <c r="BU86" s="131">
        <v>-80.203000000000003</v>
      </c>
      <c r="BV86" s="130"/>
      <c r="BW86" s="158">
        <v>-110.52800000000001</v>
      </c>
      <c r="BX86" s="130"/>
      <c r="BY86" s="131">
        <v>803.07600000000002</v>
      </c>
      <c r="BZ86" s="130"/>
      <c r="CA86" s="131">
        <v>2330.654</v>
      </c>
      <c r="CB86" s="130"/>
      <c r="CC86" s="131">
        <v>646.654</v>
      </c>
      <c r="CD86" s="130"/>
      <c r="CE86" s="131">
        <v>222.458</v>
      </c>
      <c r="CF86" s="130"/>
      <c r="CG86" s="131">
        <v>678.29200000000003</v>
      </c>
      <c r="CH86" s="130"/>
      <c r="CI86" s="131">
        <v>215.584</v>
      </c>
      <c r="CJ86" s="130"/>
      <c r="CK86" s="158">
        <v>-17.687999999999999</v>
      </c>
      <c r="CL86" s="130"/>
      <c r="CM86" s="131">
        <v>-207.01300000000001</v>
      </c>
      <c r="CN86" s="130"/>
      <c r="CO86" s="158">
        <v>278.76100000000002</v>
      </c>
    </row>
    <row r="87" spans="1:93" ht="23.25" x14ac:dyDescent="0.25">
      <c r="A87" s="139">
        <v>2</v>
      </c>
      <c r="B87" s="140" t="s">
        <v>227</v>
      </c>
      <c r="C87" s="116" t="s">
        <v>228</v>
      </c>
      <c r="D87" s="117"/>
      <c r="E87" s="118">
        <v>154.9366</v>
      </c>
      <c r="F87" s="117"/>
      <c r="G87" s="118">
        <v>204.70032</v>
      </c>
      <c r="H87" s="117"/>
      <c r="I87" s="118">
        <v>123.65848</v>
      </c>
      <c r="J87" s="117"/>
      <c r="K87" s="118">
        <v>87.321079999999995</v>
      </c>
      <c r="L87" s="117"/>
      <c r="M87" s="118">
        <v>120.49812</v>
      </c>
      <c r="N87" s="117"/>
      <c r="O87" s="118">
        <v>157.18233000000001</v>
      </c>
      <c r="P87" s="117"/>
      <c r="Q87" s="118">
        <v>84.834569999999999</v>
      </c>
      <c r="R87" s="117"/>
      <c r="S87" s="118">
        <v>188.62571</v>
      </c>
      <c r="T87" s="117"/>
      <c r="U87" s="118">
        <v>222.24182999999999</v>
      </c>
      <c r="V87" s="117"/>
      <c r="W87" s="118">
        <v>288.92223999999999</v>
      </c>
      <c r="X87" s="117"/>
      <c r="Y87" s="118">
        <v>67.616569999999996</v>
      </c>
      <c r="Z87" s="117"/>
      <c r="AA87" s="118">
        <v>262.72268000000003</v>
      </c>
      <c r="AB87" s="117"/>
      <c r="AC87" s="118">
        <v>76.194739999999996</v>
      </c>
      <c r="AD87" s="117"/>
      <c r="AE87" s="118">
        <v>81.663759999999996</v>
      </c>
      <c r="AF87" s="117"/>
      <c r="AG87" s="118">
        <v>95.391890000000004</v>
      </c>
      <c r="AH87" s="117"/>
      <c r="AI87" s="118">
        <v>90.295460000000006</v>
      </c>
      <c r="AJ87" s="117"/>
      <c r="AK87" s="118">
        <v>115.46930999999999</v>
      </c>
      <c r="AL87" s="117"/>
      <c r="AM87" s="118">
        <v>84.95908</v>
      </c>
      <c r="AN87" s="117"/>
      <c r="AO87" s="118">
        <v>105.11151</v>
      </c>
      <c r="AP87" s="117"/>
      <c r="AQ87" s="118">
        <v>77.778980000000004</v>
      </c>
      <c r="AR87" s="117"/>
      <c r="AS87" s="118">
        <v>88.101879999999994</v>
      </c>
      <c r="AT87" s="117"/>
      <c r="AU87" s="118">
        <v>91.917439999999999</v>
      </c>
      <c r="AV87" s="117"/>
      <c r="AW87" s="118">
        <v>294.10825999999997</v>
      </c>
      <c r="AX87" s="117"/>
      <c r="AY87" s="118">
        <v>180.18288000000001</v>
      </c>
      <c r="AZ87" s="117"/>
      <c r="BA87" s="118">
        <v>72.415369999999996</v>
      </c>
      <c r="BB87" s="117"/>
      <c r="BC87" s="118">
        <v>92.705330000000004</v>
      </c>
      <c r="BD87" s="117"/>
      <c r="BE87" s="118">
        <v>96.423000000000002</v>
      </c>
      <c r="BF87" s="117"/>
      <c r="BG87" s="118">
        <v>105.41342</v>
      </c>
      <c r="BH87" s="117"/>
      <c r="BI87" s="118">
        <v>133.51664</v>
      </c>
      <c r="BJ87" s="117"/>
      <c r="BK87" s="118">
        <v>263.25936999999999</v>
      </c>
      <c r="BL87" s="117"/>
      <c r="BM87" s="118">
        <v>347.27469000000002</v>
      </c>
      <c r="BN87" s="117"/>
      <c r="BO87" s="118">
        <v>402.82294999999999</v>
      </c>
      <c r="BP87" s="117"/>
      <c r="BQ87" s="118">
        <v>466.30475000000001</v>
      </c>
      <c r="BR87" s="117"/>
      <c r="BS87" s="118">
        <v>226.74503000000001</v>
      </c>
      <c r="BT87" s="117"/>
      <c r="BU87" s="118">
        <v>86.264880000000005</v>
      </c>
      <c r="BV87" s="117"/>
      <c r="BW87" s="118">
        <v>91.265569999999997</v>
      </c>
      <c r="BX87" s="117"/>
      <c r="BY87" s="118">
        <v>624.37121999999999</v>
      </c>
      <c r="BZ87" s="117"/>
      <c r="CA87" s="118">
        <v>732.83015</v>
      </c>
      <c r="CB87" s="117"/>
      <c r="CC87" s="118">
        <v>343.46129000000002</v>
      </c>
      <c r="CD87" s="117"/>
      <c r="CE87" s="118">
        <v>328.45326999999997</v>
      </c>
      <c r="CF87" s="117"/>
      <c r="CG87" s="118">
        <v>347.45828</v>
      </c>
      <c r="CH87" s="117"/>
      <c r="CI87" s="118">
        <v>344.41723999999999</v>
      </c>
      <c r="CJ87" s="117"/>
      <c r="CK87" s="118">
        <v>273.95276999999999</v>
      </c>
      <c r="CL87" s="117"/>
      <c r="CM87" s="118">
        <v>133.64125999999999</v>
      </c>
      <c r="CN87" s="117"/>
      <c r="CO87" s="118">
        <v>164.96573000000001</v>
      </c>
    </row>
    <row r="88" spans="1:93" ht="23.25" x14ac:dyDescent="0.25">
      <c r="A88" s="163">
        <v>3</v>
      </c>
      <c r="B88" s="163" t="s">
        <v>238</v>
      </c>
      <c r="C88" s="164" t="s">
        <v>228</v>
      </c>
      <c r="D88" s="117"/>
      <c r="E88" s="119">
        <v>13.68366</v>
      </c>
      <c r="F88" s="117"/>
      <c r="G88" s="119">
        <v>31.390720000000002</v>
      </c>
      <c r="H88" s="117"/>
      <c r="I88" s="119">
        <v>8.3191699999999997</v>
      </c>
      <c r="J88" s="117"/>
      <c r="K88" s="119">
        <v>34.837269999999997</v>
      </c>
      <c r="L88" s="117"/>
      <c r="M88" s="119">
        <v>30.90813</v>
      </c>
      <c r="N88" s="117"/>
      <c r="O88" s="119">
        <v>9.6356999999999999</v>
      </c>
      <c r="P88" s="117"/>
      <c r="Q88" s="119">
        <v>18.76906</v>
      </c>
      <c r="R88" s="117"/>
      <c r="S88" s="119">
        <v>13.95429</v>
      </c>
      <c r="T88" s="117"/>
      <c r="U88" s="119"/>
      <c r="V88" s="117"/>
      <c r="W88" s="119">
        <v>29.190570000000001</v>
      </c>
      <c r="X88" s="117"/>
      <c r="Y88" s="119">
        <v>10.39532</v>
      </c>
      <c r="Z88" s="117"/>
      <c r="AA88" s="119">
        <v>28.21454</v>
      </c>
      <c r="AB88" s="117"/>
      <c r="AC88" s="119">
        <v>8.7616399999999999</v>
      </c>
      <c r="AD88" s="117"/>
      <c r="AE88" s="119">
        <v>5.7374999999999998</v>
      </c>
      <c r="AF88" s="117"/>
      <c r="AG88" s="119">
        <v>9.2995599999999996</v>
      </c>
      <c r="AH88" s="117"/>
      <c r="AI88" s="119">
        <v>25.332450000000001</v>
      </c>
      <c r="AJ88" s="117"/>
      <c r="AK88" s="119">
        <v>7.4367799999999997</v>
      </c>
      <c r="AL88" s="117"/>
      <c r="AM88" s="119" t="s">
        <v>236</v>
      </c>
      <c r="AN88" s="117"/>
      <c r="AO88" s="119">
        <v>67.214560000000006</v>
      </c>
      <c r="AP88" s="117"/>
      <c r="AQ88" s="119">
        <v>9.7337799999999994</v>
      </c>
      <c r="AR88" s="117"/>
      <c r="AS88" s="119">
        <v>9.9797799999999999</v>
      </c>
      <c r="AT88" s="117"/>
      <c r="AU88" s="119">
        <v>26.844110000000001</v>
      </c>
      <c r="AV88" s="117"/>
      <c r="AW88" s="119">
        <v>35.377980000000001</v>
      </c>
      <c r="AX88" s="117"/>
      <c r="AY88" s="119">
        <v>21.363109999999999</v>
      </c>
      <c r="AZ88" s="117"/>
      <c r="BA88" s="119">
        <v>9.2286699999999993</v>
      </c>
      <c r="BB88" s="117"/>
      <c r="BC88" s="119">
        <v>10.838789999999999</v>
      </c>
      <c r="BD88" s="117"/>
      <c r="BE88" s="119">
        <v>11.733280000000001</v>
      </c>
      <c r="BF88" s="117"/>
      <c r="BG88" s="119">
        <v>19.57668</v>
      </c>
      <c r="BH88" s="117"/>
      <c r="BI88" s="119">
        <v>6.8945400000000001</v>
      </c>
      <c r="BJ88" s="117"/>
      <c r="BK88" s="119" t="s">
        <v>237</v>
      </c>
      <c r="BL88" s="117"/>
      <c r="BM88" s="119">
        <v>58.932389999999998</v>
      </c>
      <c r="BN88" s="117"/>
      <c r="BO88" s="119">
        <v>76.314030000000002</v>
      </c>
      <c r="BP88" s="117"/>
      <c r="BQ88" s="119">
        <v>0</v>
      </c>
      <c r="BR88" s="117"/>
      <c r="BS88" s="119">
        <v>39.349640000000001</v>
      </c>
      <c r="BT88" s="117"/>
      <c r="BU88" s="119">
        <v>20.478359999999999</v>
      </c>
      <c r="BV88" s="117"/>
      <c r="BW88" s="119">
        <v>15.97424</v>
      </c>
      <c r="BX88" s="117"/>
      <c r="BY88" s="119">
        <v>101.70021</v>
      </c>
      <c r="BZ88" s="117"/>
      <c r="CA88" s="119">
        <v>102.60782</v>
      </c>
      <c r="CB88" s="117"/>
      <c r="CC88" s="119">
        <v>39.52505</v>
      </c>
      <c r="CD88" s="117"/>
      <c r="CE88" s="119">
        <v>65.062349999999995</v>
      </c>
      <c r="CF88" s="117"/>
      <c r="CG88" s="119">
        <v>31.812729999999998</v>
      </c>
      <c r="CH88" s="117"/>
      <c r="CI88" s="119">
        <v>50.937800000000003</v>
      </c>
      <c r="CJ88" s="117"/>
      <c r="CK88" s="119">
        <v>37.677950000000003</v>
      </c>
      <c r="CL88" s="117"/>
      <c r="CM88" s="119">
        <v>21.71313</v>
      </c>
      <c r="CN88" s="117"/>
      <c r="CO88" s="119">
        <v>33.341909999999999</v>
      </c>
    </row>
    <row r="89" spans="1:93" s="144" customFormat="1" ht="23.25" x14ac:dyDescent="0.25">
      <c r="A89" s="162">
        <v>4</v>
      </c>
      <c r="B89" s="150" t="s">
        <v>233</v>
      </c>
      <c r="C89" s="137" t="s">
        <v>228</v>
      </c>
      <c r="D89" s="152"/>
      <c r="E89" s="153">
        <f t="shared" ref="E89" si="2">SUM(E86:E88)</f>
        <v>29.349260000000012</v>
      </c>
      <c r="F89" s="152"/>
      <c r="G89" s="153">
        <f t="shared" ref="G89" si="3">SUM(G86:G88)</f>
        <v>706.14004</v>
      </c>
      <c r="H89" s="152"/>
      <c r="I89" s="153">
        <f t="shared" ref="I89" si="4">SUM(I86:I88)</f>
        <v>57.370649999999998</v>
      </c>
      <c r="J89" s="152"/>
      <c r="K89" s="153">
        <f t="shared" ref="K89" si="5">SUM(K86:K88)</f>
        <v>533.38935000000004</v>
      </c>
      <c r="L89" s="152"/>
      <c r="M89" s="153">
        <f t="shared" ref="M89" si="6">SUM(M86:M88)</f>
        <v>630.60725000000002</v>
      </c>
      <c r="N89" s="152"/>
      <c r="O89" s="153">
        <f t="shared" ref="O89" si="7">SUM(O86:O88)</f>
        <v>574.18103000000008</v>
      </c>
      <c r="P89" s="152"/>
      <c r="Q89" s="153">
        <f t="shared" ref="Q89" si="8">SUM(Q86:Q88)</f>
        <v>-172.37437000000003</v>
      </c>
      <c r="R89" s="152"/>
      <c r="S89" s="153">
        <f t="shared" ref="S89" si="9">SUM(S86:S88)</f>
        <v>606.822</v>
      </c>
      <c r="T89" s="152"/>
      <c r="U89" s="153">
        <f t="shared" ref="U89" si="10">SUM(U86:U88)</f>
        <v>109.01582999999999</v>
      </c>
      <c r="V89" s="152"/>
      <c r="W89" s="153">
        <f t="shared" ref="W89" si="11">SUM(W86:W88)</f>
        <v>232.01181</v>
      </c>
      <c r="X89" s="152"/>
      <c r="Y89" s="153">
        <f t="shared" ref="Y89" si="12">SUM(Y86:Y88)</f>
        <v>-53.434110000000004</v>
      </c>
      <c r="Z89" s="152"/>
      <c r="AA89" s="153">
        <f t="shared" ref="AA89" si="13">SUM(AA86:AA88)</f>
        <v>854.35822000000007</v>
      </c>
      <c r="AB89" s="152"/>
      <c r="AC89" s="153">
        <f t="shared" ref="AC89" si="14">SUM(AC86:AC88)</f>
        <v>44.433379999999993</v>
      </c>
      <c r="AD89" s="152"/>
      <c r="AE89" s="153">
        <f t="shared" ref="AE89" si="15">SUM(AE86:AE88)</f>
        <v>125.29026</v>
      </c>
      <c r="AF89" s="152"/>
      <c r="AG89" s="153">
        <f t="shared" ref="AG89" si="16">SUM(AG86:AG88)</f>
        <v>102.60645000000001</v>
      </c>
      <c r="AH89" s="152"/>
      <c r="AI89" s="153">
        <f t="shared" ref="AI89" si="17">SUM(AI86:AI88)</f>
        <v>218.99191000000002</v>
      </c>
      <c r="AJ89" s="152"/>
      <c r="AK89" s="153">
        <f t="shared" ref="AK89" si="18">SUM(AK86:AK88)</f>
        <v>142.96608999999998</v>
      </c>
      <c r="AL89" s="152"/>
      <c r="AM89" s="153">
        <f t="shared" ref="AM89" si="19">SUM(AM86:AM88)</f>
        <v>70.246080000000006</v>
      </c>
      <c r="AN89" s="152"/>
      <c r="AO89" s="153">
        <f t="shared" ref="AO89" si="20">SUM(AO86:AO88)</f>
        <v>161.50907000000001</v>
      </c>
      <c r="AP89" s="152"/>
      <c r="AQ89" s="153">
        <f t="shared" ref="AQ89" si="21">SUM(AQ86:AQ88)</f>
        <v>188.74876</v>
      </c>
      <c r="AR89" s="152"/>
      <c r="AS89" s="153">
        <f t="shared" ref="AS89" si="22">SUM(AS86:AS88)</f>
        <v>165.92565999999999</v>
      </c>
      <c r="AT89" s="152"/>
      <c r="AU89" s="153">
        <f t="shared" ref="AU89" si="23">SUM(AU86:AU88)</f>
        <v>217.57454999999999</v>
      </c>
      <c r="AV89" s="152"/>
      <c r="AW89" s="153">
        <f t="shared" ref="AW89" si="24">SUM(AW86:AW88)</f>
        <v>984.57123999999999</v>
      </c>
      <c r="AX89" s="152"/>
      <c r="AY89" s="153">
        <f t="shared" ref="AY89" si="25">SUM(AY86:AY88)</f>
        <v>389.77499</v>
      </c>
      <c r="AZ89" s="152"/>
      <c r="BA89" s="153">
        <f t="shared" ref="BA89" si="26">SUM(BA86:BA88)</f>
        <v>153.69304</v>
      </c>
      <c r="BB89" s="152"/>
      <c r="BC89" s="153">
        <f t="shared" ref="BC89" si="27">SUM(BC86:BC88)</f>
        <v>19.820119999999999</v>
      </c>
      <c r="BD89" s="152"/>
      <c r="BE89" s="153">
        <f t="shared" ref="BE89" si="28">SUM(BE86:BE88)</f>
        <v>254.20628000000002</v>
      </c>
      <c r="BF89" s="152"/>
      <c r="BG89" s="153">
        <f t="shared" ref="BG89" si="29">SUM(BG86:BG88)</f>
        <v>195.1431</v>
      </c>
      <c r="BH89" s="152"/>
      <c r="BI89" s="153">
        <f t="shared" ref="BI89" si="30">SUM(BI86:BI88)</f>
        <v>269.59417999999999</v>
      </c>
      <c r="BJ89" s="152"/>
      <c r="BK89" s="153">
        <f t="shared" ref="BK89" si="31">SUM(BK86:BK88)</f>
        <v>456.62536999999998</v>
      </c>
      <c r="BL89" s="152"/>
      <c r="BM89" s="153">
        <f t="shared" ref="BM89" si="32">SUM(BM86:BM88)</f>
        <v>1747.2970799999998</v>
      </c>
      <c r="BN89" s="152"/>
      <c r="BO89" s="153">
        <f t="shared" ref="BO89" si="33">SUM(BO86:BO88)</f>
        <v>1359.1149799999998</v>
      </c>
      <c r="BP89" s="152"/>
      <c r="BQ89" s="153">
        <f t="shared" ref="BQ89" si="34">SUM(BQ86:BQ88)</f>
        <v>567.37774999999999</v>
      </c>
      <c r="BR89" s="152"/>
      <c r="BS89" s="153">
        <f t="shared" ref="BS89" si="35">SUM(BS86:BS88)</f>
        <v>536.56967000000009</v>
      </c>
      <c r="BT89" s="152"/>
      <c r="BU89" s="153">
        <f t="shared" ref="BU89" si="36">SUM(BU86:BU88)</f>
        <v>26.540240000000001</v>
      </c>
      <c r="BV89" s="152"/>
      <c r="BW89" s="153">
        <f t="shared" ref="BW89" si="37">SUM(BW86:BW88)</f>
        <v>-3.2881900000000091</v>
      </c>
      <c r="BX89" s="152"/>
      <c r="BY89" s="153">
        <f t="shared" ref="BY89" si="38">SUM(BY86:BY88)</f>
        <v>1529.14743</v>
      </c>
      <c r="BZ89" s="152"/>
      <c r="CA89" s="153">
        <f t="shared" ref="CA89" si="39">SUM(CA86:CA88)</f>
        <v>3166.0919700000004</v>
      </c>
      <c r="CB89" s="152"/>
      <c r="CC89" s="153">
        <f t="shared" ref="CC89" si="40">SUM(CC86:CC88)</f>
        <v>1029.6403399999999</v>
      </c>
      <c r="CD89" s="152"/>
      <c r="CE89" s="153">
        <f t="shared" ref="CE89" si="41">SUM(CE86:CE88)</f>
        <v>615.97361999999998</v>
      </c>
      <c r="CF89" s="152"/>
      <c r="CG89" s="153">
        <f t="shared" ref="CG89" si="42">SUM(CG86:CG88)</f>
        <v>1057.5630100000001</v>
      </c>
      <c r="CH89" s="152"/>
      <c r="CI89" s="153">
        <f t="shared" ref="CI89" si="43">SUM(CI86:CI88)</f>
        <v>610.93904000000009</v>
      </c>
      <c r="CJ89" s="152"/>
      <c r="CK89" s="153">
        <f t="shared" ref="CK89" si="44">SUM(CK86:CK88)</f>
        <v>293.94272000000001</v>
      </c>
      <c r="CL89" s="152"/>
      <c r="CM89" s="153">
        <f t="shared" ref="CM89" si="45">SUM(CM86:CM88)</f>
        <v>-51.658610000000017</v>
      </c>
      <c r="CN89" s="152"/>
      <c r="CO89" s="153">
        <f t="shared" ref="CO89" si="46">SUM(CO86:CO88)</f>
        <v>477.06864000000002</v>
      </c>
    </row>
    <row r="90" spans="1:93" ht="33" customHeight="1" x14ac:dyDescent="0.25">
      <c r="A90" s="159">
        <v>5</v>
      </c>
      <c r="B90" s="159" t="s">
        <v>232</v>
      </c>
      <c r="C90" s="116" t="s">
        <v>228</v>
      </c>
      <c r="D90" s="117"/>
      <c r="E90" s="117"/>
      <c r="F90" s="117"/>
      <c r="G90" s="117">
        <v>4.8049999999999997</v>
      </c>
      <c r="H90" s="117"/>
      <c r="I90" s="117">
        <v>13.909000000000001</v>
      </c>
      <c r="J90" s="117"/>
      <c r="K90" s="117">
        <v>0.70599999999999996</v>
      </c>
      <c r="L90" s="117"/>
      <c r="M90" s="117">
        <v>5.9260000000000002</v>
      </c>
      <c r="N90" s="117"/>
      <c r="O90" s="117"/>
      <c r="P90" s="117"/>
      <c r="Q90" s="117">
        <v>4.6829999999999998</v>
      </c>
      <c r="R90" s="117"/>
      <c r="S90" s="117"/>
      <c r="T90" s="117"/>
      <c r="U90" s="117">
        <v>60.373950000000001</v>
      </c>
      <c r="V90" s="117"/>
      <c r="W90" s="117"/>
      <c r="X90" s="117"/>
      <c r="Y90" s="117"/>
      <c r="Z90" s="117"/>
      <c r="AA90" s="117">
        <v>4.7850000000000001</v>
      </c>
      <c r="AB90" s="117"/>
      <c r="AC90" s="117"/>
      <c r="AD90" s="117"/>
      <c r="AE90" s="117"/>
      <c r="AF90" s="117"/>
      <c r="AG90" s="117"/>
      <c r="AH90" s="117"/>
      <c r="AI90" s="117">
        <v>2.7679999999999998</v>
      </c>
      <c r="AJ90" s="117"/>
      <c r="AK90" s="117">
        <v>2.7679999999999998</v>
      </c>
      <c r="AL90" s="117"/>
      <c r="AM90" s="117"/>
      <c r="AN90" s="117"/>
      <c r="AO90" s="117"/>
      <c r="AP90" s="160"/>
      <c r="AQ90" s="160">
        <v>6.3959999999999999</v>
      </c>
      <c r="AR90" s="160"/>
      <c r="AS90" s="160">
        <v>5.6550000000000002</v>
      </c>
      <c r="AT90" s="160"/>
      <c r="AU90" s="160"/>
      <c r="AV90" s="160"/>
      <c r="AW90" s="160">
        <v>4.6020000000000003</v>
      </c>
      <c r="AX90" s="160"/>
      <c r="AY90" s="160">
        <v>4.6029999999999998</v>
      </c>
      <c r="AZ90" s="160"/>
      <c r="BA90" s="160"/>
      <c r="BB90" s="160"/>
      <c r="BC90" s="160"/>
      <c r="BD90" s="160"/>
      <c r="BE90" s="160"/>
      <c r="BF90" s="160"/>
      <c r="BG90" s="160"/>
      <c r="BH90" s="160"/>
      <c r="BI90" s="160">
        <v>6.3970000000000002</v>
      </c>
      <c r="BJ90" s="160"/>
      <c r="BK90" s="160">
        <v>3.9089999999999998</v>
      </c>
      <c r="BL90" s="160"/>
      <c r="BM90" s="160">
        <v>3.9089999999999998</v>
      </c>
      <c r="BN90" s="160"/>
      <c r="BO90" s="160">
        <v>1.034</v>
      </c>
      <c r="BP90" s="160"/>
      <c r="BQ90" s="160">
        <v>1.1040000000000001</v>
      </c>
      <c r="BR90" s="160"/>
      <c r="BS90" s="160">
        <v>1.042</v>
      </c>
      <c r="BT90" s="160"/>
      <c r="BU90" s="160">
        <v>4.157</v>
      </c>
      <c r="BV90" s="160"/>
      <c r="BW90" s="160">
        <v>3.7280000000000002</v>
      </c>
      <c r="BX90" s="160"/>
      <c r="BY90" s="160">
        <v>9.6839999999999993</v>
      </c>
      <c r="BZ90" s="160"/>
      <c r="CA90" s="160">
        <v>1.823</v>
      </c>
      <c r="CB90" s="160"/>
      <c r="CC90" s="160">
        <v>4.2110000000000003</v>
      </c>
      <c r="CD90" s="160"/>
      <c r="CE90" s="160">
        <v>8.5009999999999994</v>
      </c>
      <c r="CF90" s="160"/>
      <c r="CG90" s="160">
        <v>4.7850000000000001</v>
      </c>
      <c r="CH90" s="160"/>
      <c r="CI90" s="160">
        <v>4.7850000000000001</v>
      </c>
      <c r="CJ90" s="160"/>
      <c r="CK90" s="160"/>
      <c r="CL90" s="160"/>
      <c r="CM90" s="160"/>
      <c r="CN90" s="160"/>
      <c r="CO90" s="160">
        <v>8.9809999999999999</v>
      </c>
    </row>
    <row r="91" spans="1:93" x14ac:dyDescent="0.25">
      <c r="A91" s="160"/>
      <c r="B91" s="160"/>
      <c r="C91" s="160"/>
      <c r="D91" s="160"/>
      <c r="E91" s="160"/>
      <c r="F91" s="160"/>
      <c r="G91" s="160">
        <v>3.88</v>
      </c>
      <c r="H91" s="160"/>
      <c r="I91" s="160"/>
      <c r="J91" s="160"/>
      <c r="K91" s="160">
        <v>0.60499999999999998</v>
      </c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  <c r="Y91" s="160"/>
      <c r="Z91" s="160"/>
      <c r="AA91" s="160">
        <v>8.35</v>
      </c>
      <c r="AB91" s="160"/>
      <c r="AC91" s="160"/>
      <c r="AD91" s="160"/>
      <c r="AE91" s="160"/>
      <c r="AF91" s="160"/>
      <c r="AG91" s="160"/>
      <c r="AH91" s="160"/>
      <c r="AI91" s="160">
        <v>2.7679999999999998</v>
      </c>
      <c r="AJ91" s="160"/>
      <c r="AK91" s="160"/>
      <c r="AL91" s="160"/>
      <c r="AM91" s="160"/>
      <c r="AN91" s="160"/>
      <c r="AO91" s="160"/>
      <c r="AP91" s="160"/>
      <c r="AQ91" s="160"/>
      <c r="AR91" s="160"/>
      <c r="AS91" s="160"/>
      <c r="AT91" s="160"/>
      <c r="AU91" s="160"/>
      <c r="AV91" s="160"/>
      <c r="AW91" s="160">
        <v>4.8049999999999997</v>
      </c>
      <c r="AX91" s="160"/>
      <c r="AY91" s="160">
        <v>4.601</v>
      </c>
      <c r="AZ91" s="160"/>
      <c r="BA91" s="160"/>
      <c r="BB91" s="160"/>
      <c r="BC91" s="160"/>
      <c r="BD91" s="160"/>
      <c r="BE91" s="160"/>
      <c r="BF91" s="160"/>
      <c r="BG91" s="160"/>
      <c r="BH91" s="160"/>
      <c r="BI91" s="160">
        <v>6.4379999999999997</v>
      </c>
      <c r="BJ91" s="160"/>
      <c r="BK91" s="160">
        <v>3.9089999999999998</v>
      </c>
      <c r="BL91" s="160"/>
      <c r="BM91" s="160">
        <v>3.9089999999999998</v>
      </c>
      <c r="BN91" s="160"/>
      <c r="BO91" s="160">
        <v>1.034</v>
      </c>
      <c r="BP91" s="160"/>
      <c r="BQ91" s="160"/>
      <c r="BR91" s="160"/>
      <c r="BS91" s="160">
        <v>3.9089999999999998</v>
      </c>
      <c r="BT91" s="160"/>
      <c r="BU91" s="160">
        <v>4.157</v>
      </c>
      <c r="BV91" s="160"/>
      <c r="BW91" s="160">
        <v>4.0540000000000003</v>
      </c>
      <c r="BX91" s="160"/>
      <c r="BY91" s="160">
        <v>10.163</v>
      </c>
      <c r="BZ91" s="160"/>
      <c r="CA91" s="160">
        <v>10.864000000000001</v>
      </c>
      <c r="CB91" s="160"/>
      <c r="CC91" s="160">
        <v>7.1040000000000001</v>
      </c>
      <c r="CD91" s="160"/>
      <c r="CE91" s="160">
        <v>8.4629999999999992</v>
      </c>
      <c r="CF91" s="160"/>
      <c r="CG91" s="160">
        <v>4.7850000000000001</v>
      </c>
      <c r="CH91" s="160"/>
      <c r="CI91" s="160">
        <v>4.7679999999999998</v>
      </c>
      <c r="CJ91" s="160"/>
      <c r="CK91" s="160"/>
      <c r="CL91" s="160"/>
      <c r="CM91" s="160"/>
      <c r="CN91" s="160"/>
      <c r="CO91" s="160"/>
    </row>
    <row r="92" spans="1:93" x14ac:dyDescent="0.25">
      <c r="A92" s="160"/>
      <c r="B92" s="160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  <c r="Y92" s="160"/>
      <c r="Z92" s="160"/>
      <c r="AA92" s="160"/>
      <c r="AB92" s="160"/>
      <c r="AC92" s="160"/>
      <c r="AD92" s="160"/>
      <c r="AE92" s="160"/>
      <c r="AF92" s="160"/>
      <c r="AG92" s="160"/>
      <c r="AH92" s="160"/>
      <c r="AI92" s="160">
        <v>2.5590000000000002</v>
      </c>
      <c r="AJ92" s="160"/>
      <c r="AK92" s="160"/>
      <c r="AL92" s="160"/>
      <c r="AM92" s="160"/>
      <c r="AN92" s="160"/>
      <c r="AO92" s="160"/>
      <c r="AP92" s="160"/>
      <c r="AQ92" s="160"/>
      <c r="AR92" s="160"/>
      <c r="AS92" s="160"/>
      <c r="AT92" s="160"/>
      <c r="AU92" s="160"/>
      <c r="AV92" s="160"/>
      <c r="AW92" s="160">
        <v>3.88</v>
      </c>
      <c r="AX92" s="160"/>
      <c r="AY92" s="160"/>
      <c r="AZ92" s="160"/>
      <c r="BA92" s="160"/>
      <c r="BB92" s="160"/>
      <c r="BC92" s="160"/>
      <c r="BD92" s="160"/>
      <c r="BE92" s="160"/>
      <c r="BF92" s="160"/>
      <c r="BG92" s="160"/>
      <c r="BH92" s="160"/>
      <c r="BI92" s="160"/>
      <c r="BJ92" s="160"/>
      <c r="BK92" s="160">
        <v>4.7850000000000001</v>
      </c>
      <c r="BL92" s="160"/>
      <c r="BM92" s="160"/>
      <c r="BN92" s="160"/>
      <c r="BO92" s="160">
        <v>3.677</v>
      </c>
      <c r="BP92" s="160"/>
      <c r="BQ92" s="160"/>
      <c r="BR92" s="160"/>
      <c r="BS92" s="160">
        <v>3.9089999999999998</v>
      </c>
      <c r="BT92" s="160"/>
      <c r="BU92" s="160">
        <v>4.8899999999999997</v>
      </c>
      <c r="BV92" s="160"/>
      <c r="BW92" s="160">
        <v>3.7280000000000002</v>
      </c>
      <c r="BX92" s="160"/>
      <c r="BY92" s="160">
        <v>10.063000000000001</v>
      </c>
      <c r="BZ92" s="160"/>
      <c r="CA92" s="160"/>
      <c r="CB92" s="160"/>
      <c r="CC92" s="160"/>
      <c r="CD92" s="160"/>
      <c r="CE92" s="160"/>
      <c r="CF92" s="160"/>
      <c r="CG92" s="160">
        <v>4.7850000000000001</v>
      </c>
      <c r="CH92" s="160"/>
      <c r="CI92" s="160">
        <v>4.7850000000000001</v>
      </c>
      <c r="CJ92" s="160"/>
      <c r="CK92" s="160"/>
      <c r="CL92" s="160"/>
      <c r="CM92" s="160"/>
      <c r="CN92" s="160"/>
      <c r="CO92" s="160"/>
    </row>
    <row r="93" spans="1:93" x14ac:dyDescent="0.25">
      <c r="A93" s="160"/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Z93" s="160"/>
      <c r="AA93" s="160"/>
      <c r="AB93" s="160"/>
      <c r="AC93" s="160"/>
      <c r="AD93" s="160"/>
      <c r="AE93" s="160"/>
      <c r="AF93" s="160"/>
      <c r="AG93" s="160"/>
      <c r="AH93" s="160"/>
      <c r="AI93" s="160"/>
      <c r="AJ93" s="160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  <c r="BB93" s="160"/>
      <c r="BC93" s="160"/>
      <c r="BD93" s="160"/>
      <c r="BE93" s="160"/>
      <c r="BF93" s="160"/>
      <c r="BG93" s="160"/>
      <c r="BH93" s="160"/>
      <c r="BI93" s="160"/>
      <c r="BJ93" s="160"/>
      <c r="BK93" s="160">
        <v>9.1270000000000007</v>
      </c>
      <c r="BL93" s="160"/>
      <c r="BM93" s="160"/>
      <c r="BN93" s="160"/>
      <c r="BO93" s="160"/>
      <c r="BP93" s="160"/>
      <c r="BQ93" s="160"/>
      <c r="BR93" s="160"/>
      <c r="BS93" s="160">
        <v>3.38</v>
      </c>
      <c r="BT93" s="160"/>
      <c r="BU93" s="160"/>
      <c r="BV93" s="160"/>
      <c r="BW93" s="160"/>
      <c r="BX93" s="160"/>
      <c r="BY93" s="160">
        <v>10.444000000000001</v>
      </c>
      <c r="BZ93" s="160"/>
      <c r="CA93" s="160"/>
      <c r="CB93" s="160"/>
      <c r="CC93" s="160"/>
      <c r="CD93" s="160"/>
      <c r="CE93" s="160"/>
      <c r="CF93" s="160"/>
      <c r="CG93" s="160"/>
      <c r="CH93" s="160"/>
      <c r="CI93" s="160"/>
      <c r="CJ93" s="160"/>
      <c r="CK93" s="160"/>
      <c r="CL93" s="160"/>
      <c r="CM93" s="160"/>
      <c r="CN93" s="160"/>
      <c r="CO93" s="160"/>
    </row>
    <row r="94" spans="1:93" x14ac:dyDescent="0.25">
      <c r="A94" s="160"/>
      <c r="B94" s="160"/>
      <c r="C94" s="160"/>
      <c r="D94" s="160"/>
      <c r="E94" s="160"/>
      <c r="F94" s="160"/>
      <c r="G94" s="160"/>
      <c r="H94" s="160"/>
      <c r="I94" s="160"/>
      <c r="J94" s="160"/>
      <c r="K94" s="160"/>
      <c r="L94" s="160"/>
      <c r="M94" s="160"/>
      <c r="N94" s="160"/>
      <c r="O94" s="160"/>
      <c r="P94" s="160"/>
      <c r="Q94" s="160"/>
      <c r="R94" s="160"/>
      <c r="S94" s="160"/>
      <c r="T94" s="160"/>
      <c r="U94" s="160"/>
      <c r="V94" s="160"/>
      <c r="W94" s="160"/>
      <c r="X94" s="160"/>
      <c r="Y94" s="160"/>
      <c r="Z94" s="160"/>
      <c r="AA94" s="160"/>
      <c r="AB94" s="160"/>
      <c r="AC94" s="160"/>
      <c r="AD94" s="160"/>
      <c r="AE94" s="160"/>
      <c r="AF94" s="160"/>
      <c r="AG94" s="160"/>
      <c r="AH94" s="160"/>
      <c r="AI94" s="160"/>
      <c r="AJ94" s="160"/>
      <c r="AK94" s="160"/>
      <c r="AL94" s="160"/>
      <c r="AM94" s="160"/>
      <c r="AN94" s="160"/>
      <c r="AO94" s="160"/>
      <c r="AP94" s="160"/>
      <c r="AQ94" s="160"/>
      <c r="AR94" s="160"/>
      <c r="AS94" s="160"/>
      <c r="AT94" s="160"/>
      <c r="AU94" s="160"/>
      <c r="AV94" s="160"/>
      <c r="AW94" s="160"/>
      <c r="AX94" s="160"/>
      <c r="AY94" s="160"/>
      <c r="AZ94" s="160"/>
      <c r="BA94" s="160"/>
      <c r="BB94" s="160"/>
      <c r="BC94" s="160"/>
      <c r="BD94" s="160"/>
      <c r="BE94" s="160"/>
      <c r="BF94" s="160"/>
      <c r="BG94" s="160"/>
      <c r="BH94" s="160"/>
      <c r="BI94" s="160"/>
      <c r="BJ94" s="160"/>
      <c r="BK94" s="160"/>
      <c r="BL94" s="160"/>
      <c r="BM94" s="160"/>
      <c r="BN94" s="160"/>
      <c r="BO94" s="160"/>
      <c r="BP94" s="160"/>
      <c r="BQ94" s="160"/>
      <c r="BR94" s="160"/>
      <c r="BS94" s="160"/>
      <c r="BT94" s="160"/>
      <c r="BU94" s="160"/>
      <c r="BV94" s="160"/>
      <c r="BW94" s="160"/>
      <c r="BX94" s="160"/>
      <c r="BY94" s="160">
        <v>14.034000000000001</v>
      </c>
      <c r="BZ94" s="160"/>
      <c r="CA94" s="160"/>
      <c r="CB94" s="160"/>
      <c r="CC94" s="160"/>
      <c r="CD94" s="160"/>
      <c r="CE94" s="160"/>
      <c r="CF94" s="160"/>
      <c r="CG94" s="160"/>
      <c r="CH94" s="160"/>
      <c r="CI94" s="160"/>
      <c r="CJ94" s="160"/>
      <c r="CK94" s="160"/>
      <c r="CL94" s="160"/>
      <c r="CM94" s="160"/>
      <c r="CN94" s="160"/>
      <c r="CO94" s="160"/>
    </row>
    <row r="95" spans="1:93" x14ac:dyDescent="0.25">
      <c r="A95" s="116">
        <v>6</v>
      </c>
      <c r="B95" s="116" t="s">
        <v>234</v>
      </c>
      <c r="C95" s="116" t="s">
        <v>228</v>
      </c>
      <c r="D95" s="160"/>
      <c r="E95" s="160">
        <f>E89-(E90+E91+E92+E93+E94)</f>
        <v>29.349260000000012</v>
      </c>
      <c r="F95" s="160"/>
      <c r="G95" s="160">
        <f t="shared" ref="G95" si="47">G89-(G90+G91+G92+G93+G94)</f>
        <v>697.45504000000005</v>
      </c>
      <c r="H95" s="160"/>
      <c r="I95" s="160">
        <f t="shared" ref="I95" si="48">I89-(I90+I91+I92+I93+I94)</f>
        <v>43.461649999999999</v>
      </c>
      <c r="J95" s="160"/>
      <c r="K95" s="160">
        <f t="shared" ref="K95" si="49">K89-(K90+K91+K92+K93+K94)</f>
        <v>532.07835</v>
      </c>
      <c r="L95" s="160"/>
      <c r="M95" s="160">
        <f t="shared" ref="M95" si="50">M89-(M90+M91+M92+M93+M94)</f>
        <v>624.68124999999998</v>
      </c>
      <c r="N95" s="160"/>
      <c r="O95" s="160">
        <f t="shared" ref="O95" si="51">O89-(O90+O91+O92+O93+O94)</f>
        <v>574.18103000000008</v>
      </c>
      <c r="P95" s="160"/>
      <c r="Q95" s="168">
        <v>-167.69137000000001</v>
      </c>
      <c r="R95" s="160"/>
      <c r="S95" s="160">
        <f t="shared" ref="S95" si="52">S89-(S90+S91+S92+S93+S94)</f>
        <v>606.822</v>
      </c>
      <c r="T95" s="160"/>
      <c r="U95" s="168">
        <f t="shared" ref="U95" si="53">U89-(U90+U91+U92+U93+U94)</f>
        <v>48.641879999999993</v>
      </c>
      <c r="V95" s="160"/>
      <c r="W95" s="168">
        <f t="shared" ref="W95" si="54">W89-(W90+W91+W92+W93+W94)</f>
        <v>232.01181</v>
      </c>
      <c r="X95" s="160"/>
      <c r="Y95" s="160">
        <f t="shared" ref="Y95" si="55">Y89-(Y90+Y91+Y92+Y93+Y94)</f>
        <v>-53.434110000000004</v>
      </c>
      <c r="Z95" s="160"/>
      <c r="AA95" s="160">
        <f t="shared" ref="AA95" si="56">AA89-(AA90+AA91+AA92+AA93+AA94)</f>
        <v>841.22322000000008</v>
      </c>
      <c r="AB95" s="160"/>
      <c r="AC95" s="160">
        <f t="shared" ref="AC95" si="57">AC89-(AC90+AC91+AC92+AC93+AC94)</f>
        <v>44.433379999999993</v>
      </c>
      <c r="AD95" s="160"/>
      <c r="AE95" s="160">
        <f t="shared" ref="AE95" si="58">AE89-(AE90+AE91+AE92+AE93+AE94)</f>
        <v>125.29026</v>
      </c>
      <c r="AF95" s="160"/>
      <c r="AG95" s="160">
        <f t="shared" ref="AG95" si="59">AG89-(AG90+AG91+AG92+AG93+AG94)</f>
        <v>102.60645000000001</v>
      </c>
      <c r="AH95" s="160"/>
      <c r="AI95" s="160">
        <f t="shared" ref="AI95" si="60">AI89-(AI90+AI91+AI92+AI93+AI94)</f>
        <v>210.89691000000002</v>
      </c>
      <c r="AJ95" s="160"/>
      <c r="AK95" s="160">
        <f t="shared" ref="AK95" si="61">AK89-(AK90+AK91+AK92+AK93+AK94)</f>
        <v>140.19808999999998</v>
      </c>
      <c r="AL95" s="160"/>
      <c r="AM95" s="160">
        <f t="shared" ref="AM95" si="62">AM89-(AM90+AM91+AM92+AM93+AM94)</f>
        <v>70.246080000000006</v>
      </c>
      <c r="AN95" s="160"/>
      <c r="AO95" s="160">
        <f t="shared" ref="AO95" si="63">AO89-(AO90+AO91+AO92+AO93+AO94)</f>
        <v>161.50907000000001</v>
      </c>
      <c r="AP95" s="160"/>
      <c r="AQ95" s="160">
        <f t="shared" ref="AQ95" si="64">AQ89-(AQ90+AQ91+AQ92+AQ93+AQ94)</f>
        <v>182.35276000000002</v>
      </c>
      <c r="AR95" s="160"/>
      <c r="AS95" s="160">
        <f t="shared" ref="AS95" si="65">AS89-(AS90+AS91+AS92+AS93+AS94)</f>
        <v>160.27065999999999</v>
      </c>
      <c r="AT95" s="160"/>
      <c r="AU95" s="160">
        <f t="shared" ref="AU95" si="66">AU89-(AU90+AU91+AU92+AU93+AU94)</f>
        <v>217.57454999999999</v>
      </c>
      <c r="AV95" s="160"/>
      <c r="AW95" s="160">
        <f t="shared" ref="AW95" si="67">AW89-(AW90+AW91+AW92+AW93+AW94)</f>
        <v>971.28423999999995</v>
      </c>
      <c r="AX95" s="160"/>
      <c r="AY95" s="160">
        <f t="shared" ref="AY95" si="68">AY89-(AY90+AY91+AY92+AY93+AY94)</f>
        <v>380.57098999999999</v>
      </c>
      <c r="AZ95" s="160"/>
      <c r="BA95" s="160">
        <f t="shared" ref="BA95" si="69">BA89-(BA90+BA91+BA92+BA93+BA94)</f>
        <v>153.69304</v>
      </c>
      <c r="BB95" s="160"/>
      <c r="BC95" s="160">
        <f t="shared" ref="BC95" si="70">BC89-(BC90+BC91+BC92+BC93+BC94)</f>
        <v>19.820119999999999</v>
      </c>
      <c r="BD95" s="160"/>
      <c r="BE95" s="160">
        <f t="shared" ref="BE95" si="71">BE89-(BE90+BE91+BE92+BE93+BE94)</f>
        <v>254.20628000000002</v>
      </c>
      <c r="BF95" s="160"/>
      <c r="BG95" s="160">
        <f t="shared" ref="BG95" si="72">BG89-(BG90+BG91+BG92+BG93+BG94)</f>
        <v>195.1431</v>
      </c>
      <c r="BH95" s="160"/>
      <c r="BI95" s="160">
        <f t="shared" ref="BI95" si="73">BI89-(BI90+BI91+BI92+BI93+BI94)</f>
        <v>256.75918000000001</v>
      </c>
      <c r="BJ95" s="160"/>
      <c r="BK95" s="160">
        <f t="shared" ref="BK95" si="74">BK89-(BK90+BK91+BK92+BK93+BK94)</f>
        <v>434.89536999999996</v>
      </c>
      <c r="BL95" s="160"/>
      <c r="BM95" s="160">
        <f t="shared" ref="BM95" si="75">BM89-(BM90+BM91+BM92+BM93+BM94)</f>
        <v>1739.4790799999998</v>
      </c>
      <c r="BN95" s="160"/>
      <c r="BO95" s="160">
        <f t="shared" ref="BO95" si="76">BO89-(BO90+BO91+BO92+BO93+BO94)</f>
        <v>1353.3699799999999</v>
      </c>
      <c r="BP95" s="160"/>
      <c r="BQ95" s="160">
        <f t="shared" ref="BQ95" si="77">BQ89-(BQ90+BQ91+BQ92+BQ93+BQ94)</f>
        <v>566.27374999999995</v>
      </c>
      <c r="BR95" s="160"/>
      <c r="BS95" s="160">
        <f t="shared" ref="BS95" si="78">BS89-(BS90+BS91+BS92+BS93+BS94)</f>
        <v>524.32967000000008</v>
      </c>
      <c r="BT95" s="160"/>
      <c r="BU95" s="160">
        <f t="shared" ref="BU95" si="79">BU89-(BU90+BU91+BU92+BU93+BU94)</f>
        <v>13.33624</v>
      </c>
      <c r="BV95" s="160"/>
      <c r="BW95" s="160">
        <v>8.2218099999999996</v>
      </c>
      <c r="BX95" s="160"/>
      <c r="BY95" s="160">
        <f t="shared" ref="BY95" si="80">BY89-(BY90+BY91+BY92+BY93+BY94)</f>
        <v>1474.7594300000001</v>
      </c>
      <c r="BZ95" s="160"/>
      <c r="CA95" s="160">
        <f t="shared" ref="CA95" si="81">CA89-(CA90+CA91+CA92+CA93+CA94)</f>
        <v>3153.4049700000005</v>
      </c>
      <c r="CB95" s="160"/>
      <c r="CC95" s="160">
        <f t="shared" ref="CC95" si="82">CC89-(CC90+CC91+CC92+CC93+CC94)</f>
        <v>1018.3253399999999</v>
      </c>
      <c r="CD95" s="160"/>
      <c r="CE95" s="160">
        <f t="shared" ref="CE95" si="83">CE89-(CE90+CE91+CE92+CE93+CE94)</f>
        <v>599.00962000000004</v>
      </c>
      <c r="CF95" s="160"/>
      <c r="CG95" s="160">
        <f t="shared" ref="CG95" si="84">CG89-(CG90+CG91+CG92+CG93+CG94)</f>
        <v>1043.2080100000001</v>
      </c>
      <c r="CH95" s="160"/>
      <c r="CI95" s="160">
        <f t="shared" ref="CI95" si="85">CI89-(CI90+CI91+CI92+CI93+CI94)</f>
        <v>596.60104000000013</v>
      </c>
      <c r="CJ95" s="160"/>
      <c r="CK95" s="160">
        <f t="shared" ref="CK95" si="86">CK89-(CK90+CK91+CK92+CK93+CK94)</f>
        <v>293.94272000000001</v>
      </c>
      <c r="CL95" s="160"/>
      <c r="CM95" s="160">
        <f t="shared" ref="CM95" si="87">CM89-(CM90+CM91+CM92+CM93+CM94)</f>
        <v>-51.658610000000017</v>
      </c>
      <c r="CN95" s="160"/>
      <c r="CO95" s="160">
        <f t="shared" ref="CO95" si="88">CO89-(CO90+CO91+CO92+CO93+CO94)</f>
        <v>468.08764000000002</v>
      </c>
    </row>
    <row r="96" spans="1:93" x14ac:dyDescent="0.25">
      <c r="A96" s="116">
        <v>7</v>
      </c>
      <c r="B96" s="166" t="s">
        <v>239</v>
      </c>
      <c r="C96" s="116" t="s">
        <v>228</v>
      </c>
      <c r="D96" s="160"/>
      <c r="E96" s="168">
        <f>E95-E78</f>
        <v>-177.44773999999998</v>
      </c>
      <c r="F96" s="160"/>
      <c r="G96" s="168">
        <f t="shared" ref="G96" si="89">G95-G78</f>
        <v>251.29304000000002</v>
      </c>
      <c r="H96" s="160"/>
      <c r="I96" s="168">
        <f t="shared" ref="I96" si="90">I95-I78</f>
        <v>-163.09534999999997</v>
      </c>
      <c r="J96" s="160"/>
      <c r="K96" s="168">
        <f t="shared" ref="K96" si="91">K95-K78</f>
        <v>527.75135</v>
      </c>
      <c r="L96" s="160"/>
      <c r="M96" s="168">
        <f t="shared" ref="M96" si="92">M95-M78</f>
        <v>617.63924999999995</v>
      </c>
      <c r="N96" s="160"/>
      <c r="O96" s="168">
        <f t="shared" ref="O96" si="93">O95-O78</f>
        <v>186.40803000000005</v>
      </c>
      <c r="P96" s="160"/>
      <c r="Q96" s="168">
        <f t="shared" ref="Q96" si="94">Q95-Q78</f>
        <v>-281.77237000000002</v>
      </c>
      <c r="R96" s="160"/>
      <c r="S96" s="168">
        <f t="shared" ref="S96" si="95">S95-S78</f>
        <v>-206.774</v>
      </c>
      <c r="T96" s="160"/>
      <c r="U96" s="168">
        <f t="shared" ref="U96" si="96">U95-U78</f>
        <v>-163.75112000000001</v>
      </c>
      <c r="V96" s="160"/>
      <c r="W96" s="168">
        <f t="shared" ref="W96" si="97">W95-W78</f>
        <v>69.966810000000009</v>
      </c>
      <c r="X96" s="160"/>
      <c r="Y96" s="168">
        <f t="shared" ref="Y96" si="98">Y95-Y78</f>
        <v>-114.94410999999999</v>
      </c>
      <c r="Z96" s="160"/>
      <c r="AA96" s="168">
        <f t="shared" ref="AA96" si="99">AA95-AA78</f>
        <v>532.1552200000001</v>
      </c>
      <c r="AB96" s="160"/>
      <c r="AC96" s="168">
        <f t="shared" ref="AC96" si="100">AC95-AC78</f>
        <v>-36.617620000000009</v>
      </c>
      <c r="AD96" s="160"/>
      <c r="AE96" s="168">
        <f t="shared" ref="AE96" si="101">AE95-AE78</f>
        <v>-87.338739999999987</v>
      </c>
      <c r="AF96" s="160"/>
      <c r="AG96" s="168">
        <f t="shared" ref="AG96" si="102">AG95-AG78</f>
        <v>-189.34955000000002</v>
      </c>
      <c r="AH96" s="160"/>
      <c r="AI96" s="168">
        <f t="shared" ref="AI96" si="103">AI95-AI78</f>
        <v>48.647910000000024</v>
      </c>
      <c r="AJ96" s="160"/>
      <c r="AK96" s="168">
        <f t="shared" ref="AK96" si="104">AK95-AK78</f>
        <v>-108.00891000000001</v>
      </c>
      <c r="AL96" s="160"/>
      <c r="AM96" s="168">
        <f t="shared" ref="AM96" si="105">AM95-AM78</f>
        <v>-185.14891999999998</v>
      </c>
      <c r="AN96" s="160"/>
      <c r="AO96" s="168">
        <f t="shared" ref="AO96" si="106">AO95-AO78</f>
        <v>-243.69393000000002</v>
      </c>
      <c r="AP96" s="160"/>
      <c r="AQ96" s="168">
        <f t="shared" ref="AQ96" si="107">AQ95-AQ78</f>
        <v>-114.98523999999995</v>
      </c>
      <c r="AR96" s="160"/>
      <c r="AS96" s="168">
        <f t="shared" ref="AS96" si="108">AS95-AS78</f>
        <v>-225.25934000000004</v>
      </c>
      <c r="AT96" s="160"/>
      <c r="AU96" s="168">
        <f t="shared" ref="AU96" si="109">AU95-AU78</f>
        <v>-113.20645000000002</v>
      </c>
      <c r="AV96" s="160"/>
      <c r="AW96" s="168">
        <f t="shared" ref="AW96" si="110">AW95-AW78</f>
        <v>659.7962399999999</v>
      </c>
      <c r="AX96" s="160"/>
      <c r="AY96" s="168">
        <f t="shared" ref="AY96" si="111">AY95-AY78</f>
        <v>189.84199000000001</v>
      </c>
      <c r="AZ96" s="160"/>
      <c r="BA96" s="168">
        <f t="shared" ref="BA96" si="112">BA95-BA78</f>
        <v>-118.49295999999998</v>
      </c>
      <c r="BB96" s="160"/>
      <c r="BC96" s="168">
        <f t="shared" ref="BC96" si="113">BC95-BC78</f>
        <v>-54.270879999999991</v>
      </c>
      <c r="BD96" s="160"/>
      <c r="BE96" s="168">
        <f t="shared" ref="BE96" si="114">BE95-BE78</f>
        <v>176.96528000000001</v>
      </c>
      <c r="BF96" s="160"/>
      <c r="BG96" s="168">
        <f t="shared" ref="BG96" si="115">BG95-BG78</f>
        <v>34.162100000000009</v>
      </c>
      <c r="BH96" s="160"/>
      <c r="BI96" s="168">
        <f t="shared" ref="BI96" si="116">BI95-BI78</f>
        <v>-69.40082000000001</v>
      </c>
      <c r="BJ96" s="160"/>
      <c r="BK96" s="168">
        <f t="shared" ref="BK96" si="117">BK95-BK78</f>
        <v>206.42136999999997</v>
      </c>
      <c r="BL96" s="160"/>
      <c r="BM96" s="168">
        <f t="shared" ref="BM96" si="118">BM95-BM78</f>
        <v>1700.8130799999999</v>
      </c>
      <c r="BN96" s="160"/>
      <c r="BO96" s="168">
        <f t="shared" ref="BO96" si="119">BO95-BO78</f>
        <v>801.39997999999991</v>
      </c>
      <c r="BP96" s="160"/>
      <c r="BQ96" s="168">
        <f t="shared" ref="BQ96" si="120">BQ95-BQ78</f>
        <v>321.47674999999992</v>
      </c>
      <c r="BR96" s="160"/>
      <c r="BS96" s="168">
        <f t="shared" ref="BS96" si="121">BS95-BS78</f>
        <v>-52.727329999999938</v>
      </c>
      <c r="BT96" s="160"/>
      <c r="BU96" s="168">
        <f t="shared" ref="BU96" si="122">BU95-BU78</f>
        <v>-200.56276</v>
      </c>
      <c r="BV96" s="160"/>
      <c r="BW96" s="168">
        <f t="shared" ref="BW96" si="123">BW95-BW78</f>
        <v>-257.10718999999995</v>
      </c>
      <c r="BX96" s="160"/>
      <c r="BY96" s="168">
        <f t="shared" ref="BY96" si="124">BY95-BY78</f>
        <v>1184.78043</v>
      </c>
      <c r="BZ96" s="160"/>
      <c r="CA96" s="168">
        <f t="shared" ref="CA96" si="125">CA95-CA78</f>
        <v>2641.3289700000005</v>
      </c>
      <c r="CB96" s="160"/>
      <c r="CC96" s="168">
        <f t="shared" ref="CC96" si="126">CC95-CC78</f>
        <v>576.55233999999996</v>
      </c>
      <c r="CD96" s="160"/>
      <c r="CE96" s="168">
        <f t="shared" ref="CE96" si="127">CE95-CE78</f>
        <v>422.27562</v>
      </c>
      <c r="CF96" s="160"/>
      <c r="CG96" s="168">
        <f t="shared" ref="CG96" si="128">CG95-CG78</f>
        <v>982.51201000000003</v>
      </c>
      <c r="CH96" s="160"/>
      <c r="CI96" s="168">
        <f t="shared" ref="CI96" si="129">CI95-CI78</f>
        <v>532.69304000000011</v>
      </c>
      <c r="CJ96" s="160"/>
      <c r="CK96" s="168">
        <f t="shared" ref="CK96" si="130">CK95-CK78</f>
        <v>-148.27228000000002</v>
      </c>
      <c r="CL96" s="160"/>
      <c r="CM96" s="168">
        <f t="shared" ref="CM96" si="131">CM95-CM78</f>
        <v>-97.138610000000028</v>
      </c>
      <c r="CN96" s="160"/>
      <c r="CO96" s="168">
        <f t="shared" ref="CO96" si="132">CO95-CO78</f>
        <v>228.82264000000004</v>
      </c>
    </row>
    <row r="97" spans="1:94" x14ac:dyDescent="0.25">
      <c r="A97" s="116">
        <v>8</v>
      </c>
      <c r="B97" s="116" t="s">
        <v>240</v>
      </c>
      <c r="C97" s="116" t="s">
        <v>228</v>
      </c>
      <c r="D97" s="160"/>
      <c r="E97" s="168">
        <f>2332.92*6.31*12*0.9/1000</f>
        <v>158.98383215999999</v>
      </c>
      <c r="F97" s="168"/>
      <c r="G97" s="168">
        <f>3224.28*6.31*12*0.9/1000</f>
        <v>219.72823344</v>
      </c>
      <c r="H97" s="168"/>
      <c r="I97" s="168">
        <f>1958.2*6.31*12*0.9/1000</f>
        <v>133.4474136</v>
      </c>
      <c r="J97" s="168"/>
      <c r="K97" s="168">
        <f>1633.8*6.31*12*0.9/1000</f>
        <v>111.34020239999998</v>
      </c>
      <c r="L97" s="168"/>
      <c r="M97" s="168">
        <f>2068.3*6.31*12*0.9/1000</f>
        <v>140.95050840000002</v>
      </c>
      <c r="N97" s="168"/>
      <c r="O97" s="168">
        <f>2466.98*6.31*12*0.9/1000</f>
        <v>168.11975304000001</v>
      </c>
      <c r="P97" s="168"/>
      <c r="Q97" s="168">
        <f>1549.95*6.31*12*0.9/1000</f>
        <v>105.6259926</v>
      </c>
      <c r="R97" s="168"/>
      <c r="S97" s="168">
        <f>2914.21*6.31*12*0.9/1000</f>
        <v>198.59758307999999</v>
      </c>
      <c r="T97" s="168"/>
      <c r="U97" s="168">
        <f>4148.5*6.31*12*0.9/1000</f>
        <v>282.71197799999999</v>
      </c>
      <c r="V97" s="168"/>
      <c r="W97" s="168">
        <f xml:space="preserve"> 4201.1*6.31*12*0.9/1000</f>
        <v>286.2965628</v>
      </c>
      <c r="X97" s="168"/>
      <c r="Y97" s="168">
        <f>1073.9*6.31*12*0.9/1000</f>
        <v>73.184137199999995</v>
      </c>
      <c r="Z97" s="168"/>
      <c r="AA97" s="168">
        <f>4152*6.31*12*0.9/1000</f>
        <v>282.95049599999999</v>
      </c>
      <c r="AB97" s="168"/>
      <c r="AC97" s="168">
        <f>1304.2*6.31*12*0.9/1000</f>
        <v>88.878621600000017</v>
      </c>
      <c r="AD97" s="168"/>
      <c r="AE97" s="168">
        <f>1248.68*6.31*12*0.9/1000</f>
        <v>85.095044640000012</v>
      </c>
      <c r="AF97" s="168"/>
      <c r="AG97" s="168">
        <f>1488.85*6.31*12*0.9/1000</f>
        <v>101.46214979999999</v>
      </c>
      <c r="AH97" s="168"/>
      <c r="AI97" s="168">
        <f>1632.42*6.31*12*0.9/1000</f>
        <v>111.24615815999999</v>
      </c>
      <c r="AJ97" s="168"/>
      <c r="AK97" s="168">
        <f>1592.89*6.31*12*0.9/1000</f>
        <v>108.55226771999999</v>
      </c>
      <c r="AL97" s="168"/>
      <c r="AM97" s="168">
        <f>1430.69*6.31*12*0.9/1000</f>
        <v>97.498662120000006</v>
      </c>
      <c r="AN97" s="168"/>
      <c r="AO97" s="168">
        <f>2782.43*6.31*12*0.9/1000</f>
        <v>189.61703963999997</v>
      </c>
      <c r="AP97" s="168"/>
      <c r="AQ97" s="168">
        <f>1280.16*6.31*12*0.9/1000</f>
        <v>87.240343679999995</v>
      </c>
      <c r="AR97" s="168"/>
      <c r="AS97" s="168">
        <f>1385.57*6.31*12*0.9/1000</f>
        <v>94.423824359999983</v>
      </c>
      <c r="AT97" s="168"/>
      <c r="AU97" s="168">
        <f>1601.1*6.31*12/1000</f>
        <v>121.23529199999999</v>
      </c>
      <c r="AV97" s="168"/>
      <c r="AW97" s="168">
        <f>4476.63*6.31*12*0.9/1000</f>
        <v>305.07338124</v>
      </c>
      <c r="AX97" s="168"/>
      <c r="AY97" s="168">
        <f>2644.7*6.31*12*0.9/1000</f>
        <v>180.23101559999995</v>
      </c>
      <c r="AZ97" s="168"/>
      <c r="BA97" s="168">
        <f>1242.1*6.31*12*0.9/1000</f>
        <v>84.646630799999997</v>
      </c>
      <c r="BB97" s="168"/>
      <c r="BC97" s="168">
        <f>1359.86*6.31*12*0.9/1000</f>
        <v>92.671739279999997</v>
      </c>
      <c r="BD97" s="168"/>
      <c r="BE97" s="168">
        <f>1375.5*6.31*12*0.9/1000</f>
        <v>93.737573999999995</v>
      </c>
      <c r="BF97" s="168"/>
      <c r="BG97" s="168">
        <f>1760.4*6.31*12*0.9/1000</f>
        <v>119.96773920000001</v>
      </c>
      <c r="BH97" s="168"/>
      <c r="BI97" s="168">
        <f>1955.4*6.31*12*0.9/1000</f>
        <v>133.25659920000001</v>
      </c>
      <c r="BJ97" s="168"/>
      <c r="BK97" s="168">
        <f>4155.1*6.31*12*0.9/1000</f>
        <v>283.16175480000004</v>
      </c>
      <c r="BL97" s="168"/>
      <c r="BM97" s="168">
        <f>5445.1*6.31*12*0.9/1000</f>
        <v>371.07267479999996</v>
      </c>
      <c r="BN97" s="168"/>
      <c r="BO97" s="168">
        <f>6289.2*6.31*12*0.9/1000</f>
        <v>428.59640159999998</v>
      </c>
      <c r="BP97" s="168"/>
      <c r="BQ97" s="168">
        <f>6399.2*6.31*12*0.9/1000</f>
        <v>436.09268159999999</v>
      </c>
      <c r="BR97" s="168"/>
      <c r="BS97" s="168">
        <f>3519.8*6.31*12*0.9/1000</f>
        <v>239.86733040000001</v>
      </c>
      <c r="BT97" s="168"/>
      <c r="BU97" s="168">
        <f>1478.9*6.31*12*0.9/1000</f>
        <v>100.7840772</v>
      </c>
      <c r="BV97" s="168"/>
      <c r="BW97" s="168">
        <f>1490*6.31*12*0.9/1000</f>
        <v>101.54051999999999</v>
      </c>
      <c r="BX97" s="168"/>
      <c r="BY97" s="168">
        <f>9975.9*6.31*12*0.9/1000</f>
        <v>679.83763319999991</v>
      </c>
      <c r="BZ97" s="168"/>
      <c r="CA97" s="168">
        <f>11295.65*6.31*12*0.9/1000</f>
        <v>769.77595619999977</v>
      </c>
      <c r="CB97" s="168"/>
      <c r="CC97" s="168">
        <f>5363.96*6.31*12*0.9/1000</f>
        <v>365.54314607999999</v>
      </c>
      <c r="CD97" s="168"/>
      <c r="CE97" s="168">
        <f>5385.73*6.31*12*0.9/1000</f>
        <v>367.02672804000002</v>
      </c>
      <c r="CF97" s="168"/>
      <c r="CG97" s="168">
        <f>5342.87*6.31*12*0.9/1000</f>
        <v>364.10590475999993</v>
      </c>
      <c r="CH97" s="168"/>
      <c r="CI97" s="168">
        <f>5412.48*6.31*12*0.9/1000</f>
        <v>368.84968703999994</v>
      </c>
      <c r="CJ97" s="168"/>
      <c r="CK97" s="168">
        <f>4152.04*6.31*12*0.9/1000</f>
        <v>282.95322191999998</v>
      </c>
      <c r="CL97" s="168"/>
      <c r="CM97" s="168">
        <f>2367.53*6.31*12*0.9/1000</f>
        <v>161.34243444000001</v>
      </c>
      <c r="CN97" s="168"/>
      <c r="CO97" s="168">
        <f>2752.84*6.31*12*0.9/1000</f>
        <v>187.60054031999996</v>
      </c>
    </row>
    <row r="98" spans="1:94" x14ac:dyDescent="0.25">
      <c r="A98" s="116">
        <v>9</v>
      </c>
      <c r="B98" s="166" t="s">
        <v>241</v>
      </c>
      <c r="C98" s="116" t="s">
        <v>228</v>
      </c>
      <c r="D98" s="160"/>
      <c r="E98" s="168">
        <f>E96+E97</f>
        <v>-18.46390783999999</v>
      </c>
      <c r="F98" s="160"/>
      <c r="G98" s="168">
        <f>G96+G97</f>
        <v>471.02127344000002</v>
      </c>
      <c r="H98" s="160"/>
      <c r="I98" s="168">
        <f>I96+I97</f>
        <v>-29.647936399999963</v>
      </c>
      <c r="J98" s="160"/>
      <c r="K98" s="168">
        <f>K96+K97</f>
        <v>639.09155239999996</v>
      </c>
      <c r="L98" s="160"/>
      <c r="M98" s="168">
        <f>M96+M97</f>
        <v>758.58975839999994</v>
      </c>
      <c r="N98" s="160"/>
      <c r="O98" s="168">
        <f>O96+O97</f>
        <v>354.52778304000003</v>
      </c>
      <c r="P98" s="160"/>
      <c r="Q98" s="168">
        <f>Q96+Q97</f>
        <v>-176.14637740000001</v>
      </c>
      <c r="R98" s="160"/>
      <c r="S98" s="168">
        <f>S96+S97</f>
        <v>-8.1764169200000083</v>
      </c>
      <c r="T98" s="160"/>
      <c r="U98" s="168">
        <f>U96+U97</f>
        <v>118.96085799999997</v>
      </c>
      <c r="V98" s="160"/>
      <c r="W98" s="168">
        <f>W96+W97</f>
        <v>356.26337280000001</v>
      </c>
      <c r="X98" s="160"/>
      <c r="Y98" s="168">
        <f>Y96+Y97</f>
        <v>-41.7599728</v>
      </c>
      <c r="Z98" s="160"/>
      <c r="AA98" s="168">
        <f>AA96+AA97</f>
        <v>815.10571600000003</v>
      </c>
      <c r="AB98" s="160"/>
      <c r="AC98" s="168">
        <f>AC96+AC97</f>
        <v>52.261001600000007</v>
      </c>
      <c r="AD98" s="160"/>
      <c r="AE98" s="168">
        <f>AE96+AE97</f>
        <v>-2.2436953599999754</v>
      </c>
      <c r="AF98" s="160"/>
      <c r="AG98" s="168">
        <f>AG96+AG97</f>
        <v>-87.88740020000003</v>
      </c>
      <c r="AH98" s="160"/>
      <c r="AI98" s="168">
        <f>AI96+AI97</f>
        <v>159.89406816000002</v>
      </c>
      <c r="AJ98" s="168">
        <f t="shared" ref="AJ98:CO98" si="133">AJ96+AJ97</f>
        <v>0</v>
      </c>
      <c r="AK98" s="168">
        <f t="shared" si="133"/>
        <v>0.54335771999997462</v>
      </c>
      <c r="AL98" s="168">
        <f t="shared" si="133"/>
        <v>0</v>
      </c>
      <c r="AM98" s="168">
        <f t="shared" si="133"/>
        <v>-87.65025787999997</v>
      </c>
      <c r="AN98" s="168">
        <f t="shared" si="133"/>
        <v>0</v>
      </c>
      <c r="AO98" s="168">
        <f t="shared" si="133"/>
        <v>-54.07689036000005</v>
      </c>
      <c r="AP98" s="168">
        <f t="shared" si="133"/>
        <v>0</v>
      </c>
      <c r="AQ98" s="168">
        <f t="shared" si="133"/>
        <v>-27.744896319999953</v>
      </c>
      <c r="AR98" s="168">
        <f t="shared" si="133"/>
        <v>0</v>
      </c>
      <c r="AS98" s="168">
        <f t="shared" si="133"/>
        <v>-130.83551564000004</v>
      </c>
      <c r="AT98" s="168">
        <f t="shared" si="133"/>
        <v>0</v>
      </c>
      <c r="AU98" s="168">
        <f t="shared" si="133"/>
        <v>8.0288419999999689</v>
      </c>
      <c r="AV98" s="168">
        <f t="shared" si="133"/>
        <v>0</v>
      </c>
      <c r="AW98" s="168">
        <f t="shared" si="133"/>
        <v>964.8696212399999</v>
      </c>
      <c r="AX98" s="168">
        <f t="shared" si="133"/>
        <v>0</v>
      </c>
      <c r="AY98" s="168">
        <f t="shared" si="133"/>
        <v>370.07300559999999</v>
      </c>
      <c r="AZ98" s="168">
        <f t="shared" si="133"/>
        <v>0</v>
      </c>
      <c r="BA98" s="168">
        <f t="shared" si="133"/>
        <v>-33.846329199999985</v>
      </c>
      <c r="BB98" s="168">
        <f t="shared" si="133"/>
        <v>0</v>
      </c>
      <c r="BC98" s="168">
        <f t="shared" si="133"/>
        <v>38.400859280000006</v>
      </c>
      <c r="BD98" s="168">
        <f t="shared" si="133"/>
        <v>0</v>
      </c>
      <c r="BE98" s="168">
        <f t="shared" si="133"/>
        <v>270.702854</v>
      </c>
      <c r="BF98" s="168">
        <f t="shared" si="133"/>
        <v>0</v>
      </c>
      <c r="BG98" s="168">
        <f t="shared" si="133"/>
        <v>154.12983920000002</v>
      </c>
      <c r="BH98" s="168">
        <f t="shared" si="133"/>
        <v>0</v>
      </c>
      <c r="BI98" s="168">
        <f t="shared" si="133"/>
        <v>63.855779200000001</v>
      </c>
      <c r="BJ98" s="168">
        <f t="shared" si="133"/>
        <v>0</v>
      </c>
      <c r="BK98" s="168">
        <f t="shared" si="133"/>
        <v>489.58312480000001</v>
      </c>
      <c r="BL98" s="168">
        <f t="shared" si="133"/>
        <v>0</v>
      </c>
      <c r="BM98" s="168">
        <f t="shared" si="133"/>
        <v>2071.8857547999996</v>
      </c>
      <c r="BN98" s="168">
        <f t="shared" si="133"/>
        <v>0</v>
      </c>
      <c r="BO98" s="168">
        <f t="shared" si="133"/>
        <v>1229.9963815999999</v>
      </c>
      <c r="BP98" s="168">
        <f t="shared" si="133"/>
        <v>0</v>
      </c>
      <c r="BQ98" s="168">
        <f t="shared" si="133"/>
        <v>757.56943159999992</v>
      </c>
      <c r="BR98" s="168">
        <f t="shared" si="133"/>
        <v>0</v>
      </c>
      <c r="BS98" s="168">
        <f>BS96+BS97</f>
        <v>187.14000040000008</v>
      </c>
      <c r="BT98" s="168">
        <f t="shared" si="133"/>
        <v>0</v>
      </c>
      <c r="BU98" s="168">
        <f t="shared" si="133"/>
        <v>-99.778682799999999</v>
      </c>
      <c r="BV98" s="168">
        <f t="shared" si="133"/>
        <v>0</v>
      </c>
      <c r="BW98" s="168">
        <f t="shared" si="133"/>
        <v>-155.56666999999996</v>
      </c>
      <c r="BX98" s="168">
        <f t="shared" si="133"/>
        <v>0</v>
      </c>
      <c r="BY98" s="168">
        <f t="shared" si="133"/>
        <v>1864.6180632000001</v>
      </c>
      <c r="BZ98" s="168">
        <f t="shared" si="133"/>
        <v>0</v>
      </c>
      <c r="CA98" s="168">
        <f t="shared" si="133"/>
        <v>3411.1049262000001</v>
      </c>
      <c r="CB98" s="168">
        <f t="shared" si="133"/>
        <v>0</v>
      </c>
      <c r="CC98" s="168">
        <f t="shared" si="133"/>
        <v>942.09548608</v>
      </c>
      <c r="CD98" s="168">
        <f t="shared" si="133"/>
        <v>0</v>
      </c>
      <c r="CE98" s="168">
        <f t="shared" si="133"/>
        <v>789.30234803999997</v>
      </c>
      <c r="CF98" s="168">
        <f t="shared" si="133"/>
        <v>0</v>
      </c>
      <c r="CG98" s="168">
        <f t="shared" si="133"/>
        <v>1346.6179147600001</v>
      </c>
      <c r="CH98" s="168">
        <f t="shared" si="133"/>
        <v>0</v>
      </c>
      <c r="CI98" s="168">
        <f t="shared" si="133"/>
        <v>901.54272704000005</v>
      </c>
      <c r="CJ98" s="168">
        <f t="shared" si="133"/>
        <v>0</v>
      </c>
      <c r="CK98" s="168">
        <f t="shared" si="133"/>
        <v>134.68094191999995</v>
      </c>
      <c r="CL98" s="168">
        <f t="shared" si="133"/>
        <v>0</v>
      </c>
      <c r="CM98" s="168">
        <f t="shared" si="133"/>
        <v>64.203824439999977</v>
      </c>
      <c r="CN98" s="168">
        <f t="shared" si="133"/>
        <v>0</v>
      </c>
      <c r="CO98" s="168">
        <f t="shared" si="133"/>
        <v>416.42318032000003</v>
      </c>
      <c r="CP98" s="175">
        <f>E98+G98+I98+K98+M98+O98+Q98+S98+U98+W98+Y98+AA98+AC98+AE98+AG98+AI98+AK98+AM98+AO98+AQ98+AS98+AU98+AW98+AY98+BA98+BC98+BE98+BG98+BI98+BK98+BM98+BO98+BQ98+BS98+BU98+BW98+BY98+CA98+CC98+CE98+CG98+CI98+CK98+CM98+CO98</f>
        <v>19249.258698160003</v>
      </c>
    </row>
    <row r="101" spans="1:94" x14ac:dyDescent="0.25">
      <c r="E101" s="90">
        <f>E97+G97+I97+K97+M97+O97+Q97+S97+U97+W97+Y97+AA97+AC97+AE97+AG97+AI97+AK97+AM97+AO97+AQ97+AS97+AU97+AW97+AY97+BA97+BC97+BE97+BG97+BI97+BK97+BM97+BO97+BQ97+BS97+BU97+BW97+BY97+CA97+CC97+CE97+CG97+CI97+CK97+CM97+CO97</f>
        <v>9764.9214681599969</v>
      </c>
    </row>
  </sheetData>
  <mergeCells count="159">
    <mergeCell ref="C4:C7"/>
    <mergeCell ref="B4:B7"/>
    <mergeCell ref="A4:A7"/>
    <mergeCell ref="A74:A75"/>
    <mergeCell ref="B74:B75"/>
    <mergeCell ref="A72:A73"/>
    <mergeCell ref="B72:B73"/>
    <mergeCell ref="A70:A71"/>
    <mergeCell ref="B70:B71"/>
    <mergeCell ref="A67:A68"/>
    <mergeCell ref="B67:B68"/>
    <mergeCell ref="A65:A66"/>
    <mergeCell ref="B65:B66"/>
    <mergeCell ref="A63:A64"/>
    <mergeCell ref="B63:B64"/>
    <mergeCell ref="A61:A62"/>
    <mergeCell ref="B61:B62"/>
    <mergeCell ref="A59:A60"/>
    <mergeCell ref="B59:B60"/>
    <mergeCell ref="A57:A58"/>
    <mergeCell ref="B57:B58"/>
    <mergeCell ref="A54:A55"/>
    <mergeCell ref="B54:B55"/>
    <mergeCell ref="A52:A53"/>
    <mergeCell ref="B52:B53"/>
    <mergeCell ref="A50:A51"/>
    <mergeCell ref="B50:B51"/>
    <mergeCell ref="A48:A49"/>
    <mergeCell ref="B48:B49"/>
    <mergeCell ref="A46:A47"/>
    <mergeCell ref="B46:B47"/>
    <mergeCell ref="A44:A45"/>
    <mergeCell ref="B44:B45"/>
    <mergeCell ref="A42:A43"/>
    <mergeCell ref="B42:B43"/>
    <mergeCell ref="A40:A41"/>
    <mergeCell ref="B40:B41"/>
    <mergeCell ref="A38:A39"/>
    <mergeCell ref="B38:B39"/>
    <mergeCell ref="A36:A37"/>
    <mergeCell ref="B36:B37"/>
    <mergeCell ref="A34:A35"/>
    <mergeCell ref="B34:B35"/>
    <mergeCell ref="A32:A33"/>
    <mergeCell ref="B32:B33"/>
    <mergeCell ref="A30:A31"/>
    <mergeCell ref="B30:B31"/>
    <mergeCell ref="A28:A29"/>
    <mergeCell ref="B28:B29"/>
    <mergeCell ref="A26:A27"/>
    <mergeCell ref="B26:B27"/>
    <mergeCell ref="A24:A25"/>
    <mergeCell ref="B24:B25"/>
    <mergeCell ref="A22:A23"/>
    <mergeCell ref="B22:B23"/>
    <mergeCell ref="A19:A20"/>
    <mergeCell ref="B19:B20"/>
    <mergeCell ref="A17:A18"/>
    <mergeCell ref="B17:B18"/>
    <mergeCell ref="A15:A16"/>
    <mergeCell ref="B15:B16"/>
    <mergeCell ref="A13:A14"/>
    <mergeCell ref="B13:B14"/>
    <mergeCell ref="A11:A12"/>
    <mergeCell ref="B11:B12"/>
    <mergeCell ref="A9:A10"/>
    <mergeCell ref="B9:B10"/>
    <mergeCell ref="D4:CO5"/>
    <mergeCell ref="D6:E6"/>
    <mergeCell ref="F6:G6"/>
    <mergeCell ref="H6:I6"/>
    <mergeCell ref="J6:K6"/>
    <mergeCell ref="L6:M6"/>
    <mergeCell ref="N6:O6"/>
    <mergeCell ref="P6:Q6"/>
    <mergeCell ref="R6:S6"/>
    <mergeCell ref="T6:U6"/>
    <mergeCell ref="V6:W6"/>
    <mergeCell ref="X6:Y6"/>
    <mergeCell ref="Z6:AA6"/>
    <mergeCell ref="AB6:AC6"/>
    <mergeCell ref="AD6:AE6"/>
    <mergeCell ref="AF6:AG6"/>
    <mergeCell ref="AH6:AI6"/>
    <mergeCell ref="AJ6:AK6"/>
    <mergeCell ref="AL6:AM6"/>
    <mergeCell ref="AN6:AO6"/>
    <mergeCell ref="BX6:BY6"/>
    <mergeCell ref="BZ6:CA6"/>
    <mergeCell ref="CB6:CC6"/>
    <mergeCell ref="CD6:CE6"/>
    <mergeCell ref="CF6:CG6"/>
    <mergeCell ref="CH6:CI6"/>
    <mergeCell ref="CJ6:CK6"/>
    <mergeCell ref="CL6:CM6"/>
    <mergeCell ref="CN6:CO6"/>
    <mergeCell ref="BT6:BU6"/>
    <mergeCell ref="BV6:BW6"/>
    <mergeCell ref="AP6:AQ6"/>
    <mergeCell ref="AR6:AS6"/>
    <mergeCell ref="AT6:AU6"/>
    <mergeCell ref="AV6:AW6"/>
    <mergeCell ref="AX6:AY6"/>
    <mergeCell ref="AZ6:BA6"/>
    <mergeCell ref="BB6:BC6"/>
    <mergeCell ref="BD6:BE6"/>
    <mergeCell ref="BF6:BG6"/>
    <mergeCell ref="R80:S80"/>
    <mergeCell ref="T80:U80"/>
    <mergeCell ref="BH6:BI6"/>
    <mergeCell ref="BJ6:BK6"/>
    <mergeCell ref="BL6:BM6"/>
    <mergeCell ref="BN6:BO6"/>
    <mergeCell ref="BP6:BQ6"/>
    <mergeCell ref="BR6:BS6"/>
    <mergeCell ref="AN80:AO80"/>
    <mergeCell ref="AP80:AQ80"/>
    <mergeCell ref="AR80:AS80"/>
    <mergeCell ref="AT80:AU80"/>
    <mergeCell ref="AV80:AW80"/>
    <mergeCell ref="AX80:AY80"/>
    <mergeCell ref="AZ80:BA80"/>
    <mergeCell ref="BB80:BC80"/>
    <mergeCell ref="BD80:BE80"/>
    <mergeCell ref="CN80:CO80"/>
    <mergeCell ref="BF80:BG80"/>
    <mergeCell ref="BH80:BI80"/>
    <mergeCell ref="BJ80:BK80"/>
    <mergeCell ref="BL80:BM80"/>
    <mergeCell ref="BN80:BO80"/>
    <mergeCell ref="BP80:BQ80"/>
    <mergeCell ref="BR80:BS80"/>
    <mergeCell ref="BT80:BU80"/>
    <mergeCell ref="BV80:BW80"/>
    <mergeCell ref="CL80:CM80"/>
    <mergeCell ref="A80:C80"/>
    <mergeCell ref="BX80:BY80"/>
    <mergeCell ref="BZ80:CA80"/>
    <mergeCell ref="CB80:CC80"/>
    <mergeCell ref="CD80:CE80"/>
    <mergeCell ref="CF80:CG80"/>
    <mergeCell ref="CH80:CI80"/>
    <mergeCell ref="CJ80:CK80"/>
    <mergeCell ref="V80:W80"/>
    <mergeCell ref="X80:Y80"/>
    <mergeCell ref="Z80:AA80"/>
    <mergeCell ref="AB80:AC80"/>
    <mergeCell ref="AD80:AE80"/>
    <mergeCell ref="AF80:AG80"/>
    <mergeCell ref="AH80:AI80"/>
    <mergeCell ref="AJ80:AK80"/>
    <mergeCell ref="AL80:AM80"/>
    <mergeCell ref="D80:E80"/>
    <mergeCell ref="F80:G80"/>
    <mergeCell ref="H80:I80"/>
    <mergeCell ref="J80:K80"/>
    <mergeCell ref="L80:M80"/>
    <mergeCell ref="N80:O80"/>
    <mergeCell ref="P80:Q80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158"/>
  <sheetViews>
    <sheetView topLeftCell="A78" zoomScale="87" zoomScaleNormal="87" workbookViewId="0">
      <pane xSplit="3" topLeftCell="P1" activePane="topRight" state="frozen"/>
      <selection pane="topRight" activeCell="U94" sqref="U94"/>
    </sheetView>
  </sheetViews>
  <sheetFormatPr defaultRowHeight="15" x14ac:dyDescent="0.25"/>
  <cols>
    <col min="2" max="2" width="73.28515625" customWidth="1"/>
    <col min="3" max="3" width="10.85546875" customWidth="1"/>
    <col min="4" max="12" width="10.7109375" customWidth="1"/>
    <col min="13" max="13" width="11.85546875" customWidth="1"/>
    <col min="14" max="23" width="10.7109375" customWidth="1"/>
    <col min="24" max="24" width="21.28515625" customWidth="1"/>
    <col min="25" max="25" width="13.85546875" customWidth="1"/>
    <col min="26" max="26" width="18.28515625" customWidth="1"/>
    <col min="27" max="27" width="22.42578125" customWidth="1"/>
  </cols>
  <sheetData>
    <row r="1" spans="1:25" s="42" customFormat="1" x14ac:dyDescent="0.25"/>
    <row r="2" spans="1:25" s="42" customFormat="1" ht="25.5" x14ac:dyDescent="0.25">
      <c r="A2" s="41" t="s">
        <v>186</v>
      </c>
      <c r="B2" s="41"/>
      <c r="C2" s="41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</row>
    <row r="3" spans="1:25" s="42" customFormat="1" ht="15.75" thickBot="1" x14ac:dyDescent="0.3">
      <c r="A3" s="39"/>
      <c r="B3" s="39"/>
      <c r="C3" s="39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</row>
    <row r="4" spans="1:25" s="42" customFormat="1" ht="15.95" customHeight="1" x14ac:dyDescent="0.25">
      <c r="A4" s="210" t="s">
        <v>0</v>
      </c>
      <c r="B4" s="207" t="s">
        <v>1</v>
      </c>
      <c r="C4" s="207" t="s">
        <v>2</v>
      </c>
      <c r="D4" s="239" t="s">
        <v>82</v>
      </c>
      <c r="E4" s="240"/>
      <c r="F4" s="240"/>
      <c r="G4" s="240"/>
      <c r="H4" s="240"/>
      <c r="I4" s="240"/>
      <c r="J4" s="240"/>
      <c r="K4" s="240"/>
      <c r="L4" s="240"/>
      <c r="M4" s="240"/>
      <c r="N4" s="240"/>
      <c r="O4" s="240"/>
      <c r="P4" s="240"/>
      <c r="Q4" s="240"/>
      <c r="R4" s="240"/>
      <c r="S4" s="240"/>
      <c r="T4" s="240"/>
      <c r="U4" s="240"/>
      <c r="V4" s="240"/>
      <c r="W4" s="241"/>
    </row>
    <row r="5" spans="1:25" s="42" customFormat="1" ht="15.95" customHeight="1" thickBot="1" x14ac:dyDescent="0.3">
      <c r="A5" s="211"/>
      <c r="B5" s="208"/>
      <c r="C5" s="208"/>
      <c r="D5" s="242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243"/>
      <c r="V5" s="243"/>
      <c r="W5" s="244"/>
    </row>
    <row r="6" spans="1:25" s="42" customFormat="1" ht="32.1" customHeight="1" thickBot="1" x14ac:dyDescent="0.3">
      <c r="A6" s="211"/>
      <c r="B6" s="208"/>
      <c r="C6" s="208"/>
      <c r="D6" s="257" t="s">
        <v>175</v>
      </c>
      <c r="E6" s="257"/>
      <c r="F6" s="257" t="s">
        <v>176</v>
      </c>
      <c r="G6" s="257"/>
      <c r="H6" s="257" t="s">
        <v>177</v>
      </c>
      <c r="I6" s="257"/>
      <c r="J6" s="257" t="s">
        <v>178</v>
      </c>
      <c r="K6" s="257"/>
      <c r="L6" s="257" t="s">
        <v>179</v>
      </c>
      <c r="M6" s="257"/>
      <c r="N6" s="257" t="s">
        <v>180</v>
      </c>
      <c r="O6" s="257"/>
      <c r="P6" s="257" t="s">
        <v>181</v>
      </c>
      <c r="Q6" s="257"/>
      <c r="R6" s="257" t="s">
        <v>182</v>
      </c>
      <c r="S6" s="257"/>
      <c r="T6" s="257" t="s">
        <v>183</v>
      </c>
      <c r="U6" s="257"/>
      <c r="V6" s="257" t="s">
        <v>184</v>
      </c>
      <c r="W6" s="257"/>
      <c r="Y6" s="95"/>
    </row>
    <row r="7" spans="1:25" s="42" customFormat="1" ht="32.1" customHeight="1" thickBot="1" x14ac:dyDescent="0.3">
      <c r="A7" s="212"/>
      <c r="B7" s="209"/>
      <c r="C7" s="209"/>
      <c r="D7" s="45" t="s">
        <v>187</v>
      </c>
      <c r="E7" s="46" t="s">
        <v>188</v>
      </c>
      <c r="F7" s="45" t="s">
        <v>187</v>
      </c>
      <c r="G7" s="46" t="s">
        <v>188</v>
      </c>
      <c r="H7" s="45" t="s">
        <v>187</v>
      </c>
      <c r="I7" s="46" t="s">
        <v>188</v>
      </c>
      <c r="J7" s="45" t="s">
        <v>187</v>
      </c>
      <c r="K7" s="46" t="s">
        <v>188</v>
      </c>
      <c r="L7" s="45" t="s">
        <v>187</v>
      </c>
      <c r="M7" s="46" t="s">
        <v>188</v>
      </c>
      <c r="N7" s="45" t="s">
        <v>187</v>
      </c>
      <c r="O7" s="46" t="s">
        <v>188</v>
      </c>
      <c r="P7" s="45" t="s">
        <v>187</v>
      </c>
      <c r="Q7" s="46" t="s">
        <v>188</v>
      </c>
      <c r="R7" s="45" t="s">
        <v>187</v>
      </c>
      <c r="S7" s="46" t="s">
        <v>188</v>
      </c>
      <c r="T7" s="45" t="s">
        <v>187</v>
      </c>
      <c r="U7" s="46" t="s">
        <v>188</v>
      </c>
      <c r="V7" s="45" t="s">
        <v>187</v>
      </c>
      <c r="W7" s="46" t="s">
        <v>188</v>
      </c>
      <c r="Y7" s="95"/>
    </row>
    <row r="8" spans="1:25" s="42" customFormat="1" ht="32.1" customHeight="1" thickBot="1" x14ac:dyDescent="0.3">
      <c r="A8" s="3" t="s">
        <v>3</v>
      </c>
      <c r="B8" s="3" t="s">
        <v>4</v>
      </c>
      <c r="C8" s="59" t="s">
        <v>5</v>
      </c>
      <c r="D8" s="58">
        <f>D10+D12+D14+D16+D18+D20+D21+D23+D25+D27+D29+D31+D33+D35+D37+D39+D41+D43+D45+D47+D49+D51+D53+D55</f>
        <v>1.5</v>
      </c>
      <c r="E8" s="58">
        <f>SUM('[1]САПЕРНЫЙ Янв.'!D7:E7,'[2]САПЕРНЫЙ Февр.'!D7:E7,'[3]САПЕРНЫЙ Март'!D7:E7,'[4]САПЕРНЫЙ Апр.'!D7:E7,'[5]САПЕРНЫЙ Май'!D7:E7,'[6]САПЕРНЫЙ Июнь'!D7:E7,'[7]САПЕРНЫЙ Июль'!D7:E7,'[8]САПЕРНЫЙ Авг.'!D7:E7,'[9]САПЕРНЫЙ Сент.'!D7:E7,'[10]САПЕРНЫЙ Окт.'!D7:E7,'[11]САПЕРНЫЙ Нояб.'!D7:E7,'[12]САПЕРНЫЙ Дек.'!D7:E7)</f>
        <v>93.045000000000002</v>
      </c>
      <c r="F8" s="58">
        <f t="shared" ref="F8" si="0">F10+F12+F14+F16+F18+F20+F21+F23+F25+F27+F29+F31+F33+F35+F37+F39+F41+F43+F45+F47+F49+F51+F53+F55</f>
        <v>98.4</v>
      </c>
      <c r="G8" s="58">
        <f>SUM('[1]САПЕРНЫЙ Янв.'!F7:G7,'[2]САПЕРНЫЙ Февр.'!F7:G7,'[3]САПЕРНЫЙ Март'!F7:G7,'[4]САПЕРНЫЙ Апр.'!F7:G7,'[5]САПЕРНЫЙ Май'!F7:G7,'[6]САПЕРНЫЙ Июнь'!F7:G7,'[7]САПЕРНЫЙ Июль'!F7:G7,'[8]САПЕРНЫЙ Авг.'!F7:G7,'[9]САПЕРНЫЙ Сент.'!F7:G7,'[10]САПЕРНЫЙ Окт.'!F7:G7,'[11]САПЕРНЫЙ Нояб.'!F7:G7,'[12]САПЕРНЫЙ Дек.'!F7:G7)</f>
        <v>255.702</v>
      </c>
      <c r="H8" s="58">
        <f t="shared" ref="H8" si="1">H10+H12+H14+H16+H18+H20+H21+H23+H25+H27+H29+H31+H33+H35+H37+H39+H41+H43+H45+H47+H49+H51+H53+H55</f>
        <v>0</v>
      </c>
      <c r="I8" s="58">
        <f>SUM('[1]САПЕРНЫЙ Янв.'!H7:I7,'[2]САПЕРНЫЙ Февр.'!H7:I7,'[3]САПЕРНЫЙ Март'!H7:I7,'[4]САПЕРНЫЙ Апр.'!H7:I7,'[5]САПЕРНЫЙ Май'!H7:I7,'[6]САПЕРНЫЙ Июнь'!H7:I7,'[7]САПЕРНЫЙ Июль'!H7:I7,'[8]САПЕРНЫЙ Авг.'!H7:I7,'[9]САПЕРНЫЙ Сент.'!H7:I7,'[10]САПЕРНЫЙ Окт.'!H7:I7,'[11]САПЕРНЫЙ Нояб.'!H7:I7,'[12]САПЕРНЫЙ Дек.'!H7:I7)</f>
        <v>100.40900000000001</v>
      </c>
      <c r="J8" s="58">
        <f t="shared" ref="J8" si="2">J10+J12+J14+J16+J18+J20+J21+J23+J25+J27+J29+J31+J33+J35+J37+J39+J41+J43+J45+J47+J49+J51+J53+J55</f>
        <v>0</v>
      </c>
      <c r="K8" s="58">
        <f>SUM('[1]САПЕРНЫЙ Янв.'!J7:K7,'[2]САПЕРНЫЙ Февр.'!J7:K7,'[3]САПЕРНЫЙ Март'!J7:K7,'[4]САПЕРНЫЙ Апр.'!J7:K7,'[5]САПЕРНЫЙ Май'!J7:K7,'[6]САПЕРНЫЙ Июнь'!J7:K7,'[7]САПЕРНЫЙ Июль'!J7:K7,'[8]САПЕРНЫЙ Авг.'!J7:K7,'[9]САПЕРНЫЙ Сент.'!J7:K7,'[10]САПЕРНЫЙ Окт.'!J7:K7,'[11]САПЕРНЫЙ Нояб.'!J7:K7,'[12]САПЕРНЫЙ Дек.'!J7:K7)</f>
        <v>76.412999999999997</v>
      </c>
      <c r="L8" s="58">
        <f t="shared" ref="L8" si="3">L10+L12+L14+L16+L18+L20+L21+L23+L25+L27+L29+L31+L33+L35+L37+L39+L41+L43+L45+L47+L49+L51+L53+L55</f>
        <v>0</v>
      </c>
      <c r="M8" s="58">
        <f>SUM('[1]САПЕРНЫЙ Янв.'!L7:M7,'[2]САПЕРНЫЙ Февр.'!L7:M7,'[3]САПЕРНЫЙ Март'!L7:M7,'[4]САПЕРНЫЙ Апр.'!L7:M7,'[5]САПЕРНЫЙ Май'!L7:M7,'[6]САПЕРНЫЙ Июнь'!L7:M7,'[7]САПЕРНЫЙ Июль'!L7:M7,'[8]САПЕРНЫЙ Авг.'!L7:M7,'[9]САПЕРНЫЙ Сент.'!L7:M7,'[10]САПЕРНЫЙ Окт.'!L7:M7,'[11]САПЕРНЫЙ Нояб.'!L7:M7,'[12]САПЕРНЫЙ Дек.'!L7:M7)</f>
        <v>0.747</v>
      </c>
      <c r="N8" s="58">
        <f t="shared" ref="N8" si="4">N10+N12+N14+N16+N18+N20+N21+N23+N25+N27+N29+N31+N33+N35+N37+N39+N41+N43+N45+N47+N49+N51+N53+N55</f>
        <v>118</v>
      </c>
      <c r="O8" s="58">
        <f>SUM('[1]САПЕРНЫЙ Янв.'!N7:O7,'[2]САПЕРНЫЙ Февр.'!N7:O7,'[3]САПЕРНЫЙ Март'!N7:O7,'[4]САПЕРНЫЙ Апр.'!N7:O7,'[5]САПЕРНЫЙ Май'!N7:O7,'[6]САПЕРНЫЙ Июнь'!N7:O7,'[7]САПЕРНЫЙ Июль'!N7:O7,'[8]САПЕРНЫЙ Авг.'!N7:O7,'[9]САПЕРНЫЙ Сент.'!N7:O7,'[10]САПЕРНЫЙ Окт.'!N7:O7,'[11]САПЕРНЫЙ Нояб.'!N7:O7,'[12]САПЕРНЫЙ Дек.'!N7:O7)</f>
        <v>98.746000000000009</v>
      </c>
      <c r="P8" s="58">
        <f t="shared" ref="P8" si="5">P10+P12+P14+P16+P18+P20+P21+P23+P25+P27+P29+P31+P33+P35+P37+P39+P41+P43+P45+P47+P49+P51+P53+P55</f>
        <v>75.8</v>
      </c>
      <c r="Q8" s="58">
        <f>SUM('[1]САПЕРНЫЙ Янв.'!P7:Q7,'[2]САПЕРНЫЙ Февр.'!P7:Q7,'[3]САПЕРНЫЙ Март'!P7:Q7,'[4]САПЕРНЫЙ Апр.'!P7:Q7,'[5]САПЕРНЫЙ Май'!P7:Q7,'[6]САПЕРНЫЙ Июнь'!P7:Q7,'[7]САПЕРНЫЙ Июль'!P7:Q7,'[8]САПЕРНЫЙ Авг.'!P7:Q7,'[9]САПЕРНЫЙ Сент.'!P7:Q7,'[10]САПЕРНЫЙ Окт.'!P7:Q7,'[11]САПЕРНЫЙ Нояб.'!P7:Q7,'[12]САПЕРНЫЙ Дек.'!P7:Q7)</f>
        <v>217.41699999999997</v>
      </c>
      <c r="R8" s="58">
        <f t="shared" ref="R8" si="6">R10+R12+R14+R16+R18+R20+R21+R23+R25+R27+R29+R31+R33+R35+R37+R39+R41+R43+R45+R47+R49+R51+R53+R55</f>
        <v>160</v>
      </c>
      <c r="S8" s="58">
        <f>SUM('[1]САПЕРНЫЙ Янв.'!R7:S7,'[2]САПЕРНЫЙ Февр.'!R7:S7,'[3]САПЕРНЫЙ Март'!R7:S7,'[4]САПЕРНЫЙ Апр.'!R7:S7,'[5]САПЕРНЫЙ Май'!R7:S7,'[6]САПЕРНЫЙ Июнь'!R7:S7,'[7]САПЕРНЫЙ Июль'!R7:S7,'[8]САПЕРНЫЙ Авг.'!R7:S7,'[9]САПЕРНЫЙ Сент.'!R7:S7,'[10]САПЕРНЫЙ Окт.'!R7:S7,'[11]САПЕРНЫЙ Нояб.'!R7:S7,'[12]САПЕРНЫЙ Дек.'!R7:S7)</f>
        <v>85.504999999999995</v>
      </c>
      <c r="T8" s="58">
        <f t="shared" ref="T8" si="7">T10+T12+T14+T16+T18+T20+T21+T23+T25+T27+T29+T31+T33+T35+T37+T39+T41+T43+T45+T47+T49+T51+T53+T55</f>
        <v>18</v>
      </c>
      <c r="U8" s="58">
        <f>SUM('[1]САПЕРНЫЙ Янв.'!T7:U7,'[2]САПЕРНЫЙ Февр.'!T7:U7,'[3]САПЕРНЫЙ Март'!T7:U7,'[4]САПЕРНЫЙ Апр.'!T7:U7,'[5]САПЕРНЫЙ Май'!T7:U7,'[6]САПЕРНЫЙ Июнь'!T7:U7,'[7]САПЕРНЫЙ Июль'!T7:U7,'[8]САПЕРНЫЙ Авг.'!T7:U7,'[9]САПЕРНЫЙ Сент.'!T7:U7,'[10]САПЕРНЫЙ Окт.'!T7:U7,'[11]САПЕРНЫЙ Нояб.'!T7:U7,'[12]САПЕРНЫЙ Дек.'!T7:U7)</f>
        <v>42.902999999999999</v>
      </c>
      <c r="V8" s="58">
        <f t="shared" ref="V8" si="8">V10+V12+V14+V16+V18+V20+V21+V23+V25+V27+V29+V31+V33+V35+V37+V39+V41+V43+V45+V47+V49+V51+V53+V55</f>
        <v>220</v>
      </c>
      <c r="W8" s="58">
        <f>SUM('[1]САПЕРНЫЙ Янв.'!V7:W7,'[2]САПЕРНЫЙ Февр.'!V7:W7,'[3]САПЕРНЫЙ Март'!V7:W7,'[4]САПЕРНЫЙ Апр.'!V7:W7,'[5]САПЕРНЫЙ Май'!V7:W7,'[6]САПЕРНЫЙ Июнь'!V7:W7,'[7]САПЕРНЫЙ Июль'!V7:W7,'[8]САПЕРНЫЙ Авг.'!V7:W7,'[9]САПЕРНЫЙ Сент.'!V7:W7,'[10]САПЕРНЫЙ Окт.'!V7:W7,'[11]САПЕРНЫЙ Нояб.'!V7:W7,'[12]САПЕРНЫЙ Дек.'!V7:W7)</f>
        <v>152.351</v>
      </c>
      <c r="Y8" s="96">
        <f>E8+G8+I8+K8+M8+O8+Q8+S8+U8+W8</f>
        <v>1123.2379999999998</v>
      </c>
    </row>
    <row r="9" spans="1:25" s="42" customFormat="1" ht="15.95" customHeight="1" x14ac:dyDescent="0.25">
      <c r="A9" s="268" t="s">
        <v>54</v>
      </c>
      <c r="B9" s="269" t="s">
        <v>56</v>
      </c>
      <c r="C9" s="21" t="s">
        <v>58</v>
      </c>
      <c r="D9" s="43"/>
      <c r="E9" s="52">
        <f>SUM('[1]САПЕРНЫЙ Янв.'!D8:E8,'[2]САПЕРНЫЙ Февр.'!D8:E8,'[3]САПЕРНЫЙ Март'!D8:E8,'[4]САПЕРНЫЙ Апр.'!D8:E8,'[5]САПЕРНЫЙ Май'!D8:E8,'[6]САПЕРНЫЙ Июнь'!D8:E8,'[7]САПЕРНЫЙ Июль'!D8:E8,'[8]САПЕРНЫЙ Авг.'!D8:E8,'[9]САПЕРНЫЙ Сент.'!D8:E8,'[10]САПЕРНЫЙ Окт.'!D8:E8,'[11]САПЕРНЫЙ Нояб.'!D8:E8,'[12]САПЕРНЫЙ Дек.'!D8:E8)</f>
        <v>0</v>
      </c>
      <c r="F9" s="43"/>
      <c r="G9" s="52">
        <f>SUM('[1]САПЕРНЫЙ Янв.'!F8:G8,'[2]САПЕРНЫЙ Февр.'!F8:G8,'[3]САПЕРНЫЙ Март'!F8:G8,'[4]САПЕРНЫЙ Апр.'!F8:G8,'[5]САПЕРНЫЙ Май'!F8:G8,'[6]САПЕРНЫЙ Июнь'!F8:G8,'[7]САПЕРНЫЙ Июль'!F8:G8,'[8]САПЕРНЫЙ Авг.'!F8:G8,'[9]САПЕРНЫЙ Сент.'!F8:G8,'[10]САПЕРНЫЙ Окт.'!F8:G8,'[11]САПЕРНЫЙ Нояб.'!F8:G8,'[12]САПЕРНЫЙ Дек.'!F8:G8)</f>
        <v>0</v>
      </c>
      <c r="H9" s="43"/>
      <c r="I9" s="52">
        <f>SUM('[1]САПЕРНЫЙ Янв.'!H8:I8,'[2]САПЕРНЫЙ Февр.'!H8:I8,'[3]САПЕРНЫЙ Март'!H8:I8,'[4]САПЕРНЫЙ Апр.'!H8:I8,'[5]САПЕРНЫЙ Май'!H8:I8,'[6]САПЕРНЫЙ Июнь'!H8:I8,'[7]САПЕРНЫЙ Июль'!H8:I8,'[8]САПЕРНЫЙ Авг.'!H8:I8,'[9]САПЕРНЫЙ Сент.'!H8:I8,'[10]САПЕРНЫЙ Окт.'!H8:I8,'[11]САПЕРНЫЙ Нояб.'!H8:I8,'[12]САПЕРНЫЙ Дек.'!H8:I8)</f>
        <v>0</v>
      </c>
      <c r="J9" s="43"/>
      <c r="K9" s="52">
        <f>SUM('[1]САПЕРНЫЙ Янв.'!J8:K8,'[2]САПЕРНЫЙ Февр.'!J8:K8,'[3]САПЕРНЫЙ Март'!J8:K8,'[4]САПЕРНЫЙ Апр.'!J8:K8,'[5]САПЕРНЫЙ Май'!J8:K8,'[6]САПЕРНЫЙ Июнь'!J8:K8,'[7]САПЕРНЫЙ Июль'!J8:K8,'[8]САПЕРНЫЙ Авг.'!J8:K8,'[9]САПЕРНЫЙ Сент.'!J8:K8,'[10]САПЕРНЫЙ Окт.'!J8:K8,'[11]САПЕРНЫЙ Нояб.'!J8:K8,'[12]САПЕРНЫЙ Дек.'!J8:K8)</f>
        <v>0</v>
      </c>
      <c r="L9" s="43"/>
      <c r="M9" s="52">
        <f>SUM('[1]САПЕРНЫЙ Янв.'!L8:M8,'[2]САПЕРНЫЙ Февр.'!L8:M8,'[3]САПЕРНЫЙ Март'!L8:M8,'[4]САПЕРНЫЙ Апр.'!L8:M8,'[5]САПЕРНЫЙ Май'!L8:M8,'[6]САПЕРНЫЙ Июнь'!L8:M8,'[7]САПЕРНЫЙ Июль'!L8:M8,'[8]САПЕРНЫЙ Авг.'!L8:M8,'[9]САПЕРНЫЙ Сент.'!L8:M8,'[10]САПЕРНЫЙ Окт.'!L8:M8,'[11]САПЕРНЫЙ Нояб.'!L8:M8,'[12]САПЕРНЫЙ Дек.'!L8:M8)</f>
        <v>0</v>
      </c>
      <c r="N9" s="43"/>
      <c r="O9" s="52">
        <f>SUM('[1]САПЕРНЫЙ Янв.'!N8:O8,'[2]САПЕРНЫЙ Февр.'!N8:O8,'[3]САПЕРНЫЙ Март'!N8:O8,'[4]САПЕРНЫЙ Апр.'!N8:O8,'[5]САПЕРНЫЙ Май'!N8:O8,'[6]САПЕРНЫЙ Июнь'!N8:O8,'[7]САПЕРНЫЙ Июль'!N8:O8,'[8]САПЕРНЫЙ Авг.'!N8:O8,'[9]САПЕРНЫЙ Сент.'!N8:O8,'[10]САПЕРНЫЙ Окт.'!N8:O8,'[11]САПЕРНЫЙ Нояб.'!N8:O8,'[12]САПЕРНЫЙ Дек.'!N8:O8)</f>
        <v>0</v>
      </c>
      <c r="P9" s="43"/>
      <c r="Q9" s="52">
        <f>SUM('[1]САПЕРНЫЙ Янв.'!P8:Q8,'[2]САПЕРНЫЙ Февр.'!P8:Q8,'[3]САПЕРНЫЙ Март'!P8:Q8,'[4]САПЕРНЫЙ Апр.'!P8:Q8,'[5]САПЕРНЫЙ Май'!P8:Q8,'[6]САПЕРНЫЙ Июнь'!P8:Q8,'[7]САПЕРНЫЙ Июль'!P8:Q8,'[8]САПЕРНЫЙ Авг.'!P8:Q8,'[9]САПЕРНЫЙ Сент.'!P8:Q8,'[10]САПЕРНЫЙ Окт.'!P8:Q8,'[11]САПЕРНЫЙ Нояб.'!P8:Q8,'[12]САПЕРНЫЙ Дек.'!P8:Q8)</f>
        <v>0</v>
      </c>
      <c r="R9" s="43"/>
      <c r="S9" s="52">
        <f>SUM('[1]САПЕРНЫЙ Янв.'!R8:S8,'[2]САПЕРНЫЙ Февр.'!R8:S8,'[3]САПЕРНЫЙ Март'!R8:S8,'[4]САПЕРНЫЙ Апр.'!R8:S8,'[5]САПЕРНЫЙ Май'!R8:S8,'[6]САПЕРНЫЙ Июнь'!R8:S8,'[7]САПЕРНЫЙ Июль'!R8:S8,'[8]САПЕРНЫЙ Авг.'!R8:S8,'[9]САПЕРНЫЙ Сент.'!R8:S8,'[10]САПЕРНЫЙ Окт.'!R8:S8,'[11]САПЕРНЫЙ Нояб.'!R8:S8,'[12]САПЕРНЫЙ Дек.'!R8:S8)</f>
        <v>0</v>
      </c>
      <c r="T9" s="43"/>
      <c r="U9" s="52">
        <f>SUM('[1]САПЕРНЫЙ Янв.'!T8:U8,'[2]САПЕРНЫЙ Февр.'!T8:U8,'[3]САПЕРНЫЙ Март'!T8:U8,'[4]САПЕРНЫЙ Апр.'!T8:U8,'[5]САПЕРНЫЙ Май'!T8:U8,'[6]САПЕРНЫЙ Июнь'!T8:U8,'[7]САПЕРНЫЙ Июль'!T8:U8,'[8]САПЕРНЫЙ Авг.'!T8:U8,'[9]САПЕРНЫЙ Сент.'!T8:U8,'[10]САПЕРНЫЙ Окт.'!T8:U8,'[11]САПЕРНЫЙ Нояб.'!T8:U8,'[12]САПЕРНЫЙ Дек.'!T8:U8)</f>
        <v>0</v>
      </c>
      <c r="V9" s="43"/>
      <c r="W9" s="52">
        <f>SUM('[1]САПЕРНЫЙ Янв.'!V8:W8,'[2]САПЕРНЫЙ Февр.'!V8:W8,'[3]САПЕРНЫЙ Март'!V8:W8,'[4]САПЕРНЫЙ Апр.'!V8:W8,'[5]САПЕРНЫЙ Май'!V8:W8,'[6]САПЕРНЫЙ Июнь'!V8:W8,'[7]САПЕРНЫЙ Июль'!V8:W8,'[8]САПЕРНЫЙ Авг.'!V8:W8,'[9]САПЕРНЫЙ Сент.'!V8:W8,'[10]САПЕРНЫЙ Окт.'!V8:W8,'[11]САПЕРНЫЙ Нояб.'!V8:W8,'[12]САПЕРНЫЙ Дек.'!V8:W8)</f>
        <v>0</v>
      </c>
      <c r="Y9" s="97"/>
    </row>
    <row r="10" spans="1:25" s="42" customFormat="1" ht="15.95" customHeight="1" x14ac:dyDescent="0.25">
      <c r="A10" s="265"/>
      <c r="B10" s="267"/>
      <c r="C10" s="22" t="s">
        <v>5</v>
      </c>
      <c r="D10" s="47"/>
      <c r="E10" s="53">
        <f>SUM('[1]САПЕРНЫЙ Янв.'!D9:E9,'[2]САПЕРНЫЙ Февр.'!D9:E9,'[3]САПЕРНЫЙ Март'!D9:E9,'[4]САПЕРНЫЙ Апр.'!D9:E9,'[5]САПЕРНЫЙ Май'!D9:E9,'[6]САПЕРНЫЙ Июнь'!D9:E9,'[7]САПЕРНЫЙ Июль'!D9:E9,'[8]САПЕРНЫЙ Авг.'!D9:E9,'[9]САПЕРНЫЙ Сент.'!D9:E9,'[10]САПЕРНЫЙ Окт.'!D9:E9,'[11]САПЕРНЫЙ Нояб.'!D9:E9,'[12]САПЕРНЫЙ Дек.'!D9:E9)</f>
        <v>0</v>
      </c>
      <c r="F10" s="47"/>
      <c r="G10" s="53">
        <f>SUM('[1]САПЕРНЫЙ Янв.'!F9:G9,'[2]САПЕРНЫЙ Февр.'!F9:G9,'[3]САПЕРНЫЙ Март'!F9:G9,'[4]САПЕРНЫЙ Апр.'!F9:G9,'[5]САПЕРНЫЙ Май'!F9:G9,'[6]САПЕРНЫЙ Июнь'!F9:G9,'[7]САПЕРНЫЙ Июль'!F9:G9,'[8]САПЕРНЫЙ Авг.'!F9:G9,'[9]САПЕРНЫЙ Сент.'!F9:G9,'[10]САПЕРНЫЙ Окт.'!F9:G9,'[11]САПЕРНЫЙ Нояб.'!F9:G9,'[12]САПЕРНЫЙ Дек.'!F9:G9)</f>
        <v>0</v>
      </c>
      <c r="H10" s="47"/>
      <c r="I10" s="53">
        <f>SUM('[1]САПЕРНЫЙ Янв.'!H9:I9,'[2]САПЕРНЫЙ Февр.'!H9:I9,'[3]САПЕРНЫЙ Март'!H9:I9,'[4]САПЕРНЫЙ Апр.'!H9:I9,'[5]САПЕРНЫЙ Май'!H9:I9,'[6]САПЕРНЫЙ Июнь'!H9:I9,'[7]САПЕРНЫЙ Июль'!H9:I9,'[8]САПЕРНЫЙ Авг.'!H9:I9,'[9]САПЕРНЫЙ Сент.'!H9:I9,'[10]САПЕРНЫЙ Окт.'!H9:I9,'[11]САПЕРНЫЙ Нояб.'!H9:I9,'[12]САПЕРНЫЙ Дек.'!H9:I9)</f>
        <v>0</v>
      </c>
      <c r="J10" s="47"/>
      <c r="K10" s="53">
        <f>SUM('[1]САПЕРНЫЙ Янв.'!J9:K9,'[2]САПЕРНЫЙ Февр.'!J9:K9,'[3]САПЕРНЫЙ Март'!J9:K9,'[4]САПЕРНЫЙ Апр.'!J9:K9,'[5]САПЕРНЫЙ Май'!J9:K9,'[6]САПЕРНЫЙ Июнь'!J9:K9,'[7]САПЕРНЫЙ Июль'!J9:K9,'[8]САПЕРНЫЙ Авг.'!J9:K9,'[9]САПЕРНЫЙ Сент.'!J9:K9,'[10]САПЕРНЫЙ Окт.'!J9:K9,'[11]САПЕРНЫЙ Нояб.'!J9:K9,'[12]САПЕРНЫЙ Дек.'!J9:K9)</f>
        <v>0</v>
      </c>
      <c r="L10" s="47"/>
      <c r="M10" s="53">
        <f>SUM('[1]САПЕРНЫЙ Янв.'!L9:M9,'[2]САПЕРНЫЙ Февр.'!L9:M9,'[3]САПЕРНЫЙ Март'!L9:M9,'[4]САПЕРНЫЙ Апр.'!L9:M9,'[5]САПЕРНЫЙ Май'!L9:M9,'[6]САПЕРНЫЙ Июнь'!L9:M9,'[7]САПЕРНЫЙ Июль'!L9:M9,'[8]САПЕРНЫЙ Авг.'!L9:M9,'[9]САПЕРНЫЙ Сент.'!L9:M9,'[10]САПЕРНЫЙ Окт.'!L9:M9,'[11]САПЕРНЫЙ Нояб.'!L9:M9,'[12]САПЕРНЫЙ Дек.'!L9:M9)</f>
        <v>0</v>
      </c>
      <c r="N10" s="47"/>
      <c r="O10" s="53">
        <f>SUM('[1]САПЕРНЫЙ Янв.'!N9:O9,'[2]САПЕРНЫЙ Февр.'!N9:O9,'[3]САПЕРНЫЙ Март'!N9:O9,'[4]САПЕРНЫЙ Апр.'!N9:O9,'[5]САПЕРНЫЙ Май'!N9:O9,'[6]САПЕРНЫЙ Июнь'!N9:O9,'[7]САПЕРНЫЙ Июль'!N9:O9,'[8]САПЕРНЫЙ Авг.'!N9:O9,'[9]САПЕРНЫЙ Сент.'!N9:O9,'[10]САПЕРНЫЙ Окт.'!N9:O9,'[11]САПЕРНЫЙ Нояб.'!N9:O9,'[12]САПЕРНЫЙ Дек.'!N9:O9)</f>
        <v>0</v>
      </c>
      <c r="P10" s="47"/>
      <c r="Q10" s="53">
        <f>SUM('[1]САПЕРНЫЙ Янв.'!P9:Q9,'[2]САПЕРНЫЙ Февр.'!P9:Q9,'[3]САПЕРНЫЙ Март'!P9:Q9,'[4]САПЕРНЫЙ Апр.'!P9:Q9,'[5]САПЕРНЫЙ Май'!P9:Q9,'[6]САПЕРНЫЙ Июнь'!P9:Q9,'[7]САПЕРНЫЙ Июль'!P9:Q9,'[8]САПЕРНЫЙ Авг.'!P9:Q9,'[9]САПЕРНЫЙ Сент.'!P9:Q9,'[10]САПЕРНЫЙ Окт.'!P9:Q9,'[11]САПЕРНЫЙ Нояб.'!P9:Q9,'[12]САПЕРНЫЙ Дек.'!P9:Q9)</f>
        <v>0</v>
      </c>
      <c r="R10" s="47"/>
      <c r="S10" s="53">
        <f>SUM('[1]САПЕРНЫЙ Янв.'!R9:S9,'[2]САПЕРНЫЙ Февр.'!R9:S9,'[3]САПЕРНЫЙ Март'!R9:S9,'[4]САПЕРНЫЙ Апр.'!R9:S9,'[5]САПЕРНЫЙ Май'!R9:S9,'[6]САПЕРНЫЙ Июнь'!R9:S9,'[7]САПЕРНЫЙ Июль'!R9:S9,'[8]САПЕРНЫЙ Авг.'!R9:S9,'[9]САПЕРНЫЙ Сент.'!R9:S9,'[10]САПЕРНЫЙ Окт.'!R9:S9,'[11]САПЕРНЫЙ Нояб.'!R9:S9,'[12]САПЕРНЫЙ Дек.'!R9:S9)</f>
        <v>0</v>
      </c>
      <c r="T10" s="47"/>
      <c r="U10" s="53">
        <f>SUM('[1]САПЕРНЫЙ Янв.'!T9:U9,'[2]САПЕРНЫЙ Февр.'!T9:U9,'[3]САПЕРНЫЙ Март'!T9:U9,'[4]САПЕРНЫЙ Апр.'!T9:U9,'[5]САПЕРНЫЙ Май'!T9:U9,'[6]САПЕРНЫЙ Июнь'!T9:U9,'[7]САПЕРНЫЙ Июль'!T9:U9,'[8]САПЕРНЫЙ Авг.'!T9:U9,'[9]САПЕРНЫЙ Сент.'!T9:U9,'[10]САПЕРНЫЙ Окт.'!T9:U9,'[11]САПЕРНЫЙ Нояб.'!T9:U9,'[12]САПЕРНЫЙ Дек.'!T9:U9)</f>
        <v>0</v>
      </c>
      <c r="V10" s="47"/>
      <c r="W10" s="53">
        <f>SUM('[1]САПЕРНЫЙ Янв.'!V9:W9,'[2]САПЕРНЫЙ Февр.'!V9:W9,'[3]САПЕРНЫЙ Март'!V9:W9,'[4]САПЕРНЫЙ Апр.'!V9:W9,'[5]САПЕРНЫЙ Май'!V9:W9,'[6]САПЕРНЫЙ Июнь'!V9:W9,'[7]САПЕРНЫЙ Июль'!V9:W9,'[8]САПЕРНЫЙ Авг.'!V9:W9,'[9]САПЕРНЫЙ Сент.'!V9:W9,'[10]САПЕРНЫЙ Окт.'!V9:W9,'[11]САПЕРНЫЙ Нояб.'!V9:W9,'[12]САПЕРНЫЙ Дек.'!V9:W9)</f>
        <v>0</v>
      </c>
      <c r="Y10" s="97"/>
    </row>
    <row r="11" spans="1:25" s="42" customFormat="1" ht="15.95" customHeight="1" x14ac:dyDescent="0.25">
      <c r="A11" s="264" t="s">
        <v>55</v>
      </c>
      <c r="B11" s="266" t="s">
        <v>57</v>
      </c>
      <c r="C11" s="22" t="s">
        <v>58</v>
      </c>
      <c r="D11" s="47"/>
      <c r="E11" s="53">
        <f>SUM('[1]САПЕРНЫЙ Янв.'!D10:E10,'[2]САПЕРНЫЙ Февр.'!D10:E10,'[3]САПЕРНЫЙ Март'!D10:E10,'[4]САПЕРНЫЙ Апр.'!D10:E10,'[5]САПЕРНЫЙ Май'!D10:E10,'[6]САПЕРНЫЙ Июнь'!D10:E10,'[7]САПЕРНЫЙ Июль'!D10:E10,'[8]САПЕРНЫЙ Авг.'!D10:E10,'[9]САПЕРНЫЙ Сент.'!D10:E10,'[10]САПЕРНЫЙ Окт.'!D10:E10,'[11]САПЕРНЫЙ Нояб.'!D10:E10,'[12]САПЕРНЫЙ Дек.'!D10:E10)</f>
        <v>0</v>
      </c>
      <c r="F11" s="47"/>
      <c r="G11" s="53">
        <f>SUM('[1]САПЕРНЫЙ Янв.'!F10:G10,'[2]САПЕРНЫЙ Февр.'!F10:G10,'[3]САПЕРНЫЙ Март'!F10:G10,'[4]САПЕРНЫЙ Апр.'!F10:G10,'[5]САПЕРНЫЙ Май'!F10:G10,'[6]САПЕРНЫЙ Июнь'!F10:G10,'[7]САПЕРНЫЙ Июль'!F10:G10,'[8]САПЕРНЫЙ Авг.'!F10:G10,'[9]САПЕРНЫЙ Сент.'!F10:G10,'[10]САПЕРНЫЙ Окт.'!F10:G10,'[11]САПЕРНЫЙ Нояб.'!F10:G10,'[12]САПЕРНЫЙ Дек.'!F10:G10)</f>
        <v>0</v>
      </c>
      <c r="H11" s="47"/>
      <c r="I11" s="53">
        <f>SUM('[1]САПЕРНЫЙ Янв.'!H10:I10,'[2]САПЕРНЫЙ Февр.'!H10:I10,'[3]САПЕРНЫЙ Март'!H10:I10,'[4]САПЕРНЫЙ Апр.'!H10:I10,'[5]САПЕРНЫЙ Май'!H10:I10,'[6]САПЕРНЫЙ Июнь'!H10:I10,'[7]САПЕРНЫЙ Июль'!H10:I10,'[8]САПЕРНЫЙ Авг.'!H10:I10,'[9]САПЕРНЫЙ Сент.'!H10:I10,'[10]САПЕРНЫЙ Окт.'!H10:I10,'[11]САПЕРНЫЙ Нояб.'!H10:I10,'[12]САПЕРНЫЙ Дек.'!H10:I10)</f>
        <v>0</v>
      </c>
      <c r="J11" s="47"/>
      <c r="K11" s="53">
        <f>SUM('[1]САПЕРНЫЙ Янв.'!J10:K10,'[2]САПЕРНЫЙ Февр.'!J10:K10,'[3]САПЕРНЫЙ Март'!J10:K10,'[4]САПЕРНЫЙ Апр.'!J10:K10,'[5]САПЕРНЫЙ Май'!J10:K10,'[6]САПЕРНЫЙ Июнь'!J10:K10,'[7]САПЕРНЫЙ Июль'!J10:K10,'[8]САПЕРНЫЙ Авг.'!J10:K10,'[9]САПЕРНЫЙ Сент.'!J10:K10,'[10]САПЕРНЫЙ Окт.'!J10:K10,'[11]САПЕРНЫЙ Нояб.'!J10:K10,'[12]САПЕРНЫЙ Дек.'!J10:K10)</f>
        <v>0</v>
      </c>
      <c r="L11" s="47"/>
      <c r="M11" s="53">
        <f>SUM('[1]САПЕРНЫЙ Янв.'!L10:M10,'[2]САПЕРНЫЙ Февр.'!L10:M10,'[3]САПЕРНЫЙ Март'!L10:M10,'[4]САПЕРНЫЙ Апр.'!L10:M10,'[5]САПЕРНЫЙ Май'!L10:M10,'[6]САПЕРНЫЙ Июнь'!L10:M10,'[7]САПЕРНЫЙ Июль'!L10:M10,'[8]САПЕРНЫЙ Авг.'!L10:M10,'[9]САПЕРНЫЙ Сент.'!L10:M10,'[10]САПЕРНЫЙ Окт.'!L10:M10,'[11]САПЕРНЫЙ Нояб.'!L10:M10,'[12]САПЕРНЫЙ Дек.'!L10:M10)</f>
        <v>0</v>
      </c>
      <c r="N11" s="47"/>
      <c r="O11" s="53">
        <f>SUM('[1]САПЕРНЫЙ Янв.'!N10:O10,'[2]САПЕРНЫЙ Февр.'!N10:O10,'[3]САПЕРНЫЙ Март'!N10:O10,'[4]САПЕРНЫЙ Апр.'!N10:O10,'[5]САПЕРНЫЙ Май'!N10:O10,'[6]САПЕРНЫЙ Июнь'!N10:O10,'[7]САПЕРНЫЙ Июль'!N10:O10,'[8]САПЕРНЫЙ Авг.'!N10:O10,'[9]САПЕРНЫЙ Сент.'!N10:O10,'[10]САПЕРНЫЙ Окт.'!N10:O10,'[11]САПЕРНЫЙ Нояб.'!N10:O10,'[12]САПЕРНЫЙ Дек.'!N10:O10)</f>
        <v>0</v>
      </c>
      <c r="P11" s="47"/>
      <c r="Q11" s="53">
        <f>SUM('[1]САПЕРНЫЙ Янв.'!P10:Q10,'[2]САПЕРНЫЙ Февр.'!P10:Q10,'[3]САПЕРНЫЙ Март'!P10:Q10,'[4]САПЕРНЫЙ Апр.'!P10:Q10,'[5]САПЕРНЫЙ Май'!P10:Q10,'[6]САПЕРНЫЙ Июнь'!P10:Q10,'[7]САПЕРНЫЙ Июль'!P10:Q10,'[8]САПЕРНЫЙ Авг.'!P10:Q10,'[9]САПЕРНЫЙ Сент.'!P10:Q10,'[10]САПЕРНЫЙ Окт.'!P10:Q10,'[11]САПЕРНЫЙ Нояб.'!P10:Q10,'[12]САПЕРНЫЙ Дек.'!P10:Q10)</f>
        <v>0</v>
      </c>
      <c r="R11" s="47"/>
      <c r="S11" s="53">
        <f>SUM('[1]САПЕРНЫЙ Янв.'!R10:S10,'[2]САПЕРНЫЙ Февр.'!R10:S10,'[3]САПЕРНЫЙ Март'!R10:S10,'[4]САПЕРНЫЙ Апр.'!R10:S10,'[5]САПЕРНЫЙ Май'!R10:S10,'[6]САПЕРНЫЙ Июнь'!R10:S10,'[7]САПЕРНЫЙ Июль'!R10:S10,'[8]САПЕРНЫЙ Авг.'!R10:S10,'[9]САПЕРНЫЙ Сент.'!R10:S10,'[10]САПЕРНЫЙ Окт.'!R10:S10,'[11]САПЕРНЫЙ Нояб.'!R10:S10,'[12]САПЕРНЫЙ Дек.'!R10:S10)</f>
        <v>1.8</v>
      </c>
      <c r="T11" s="47"/>
      <c r="U11" s="53">
        <f>SUM('[1]САПЕРНЫЙ Янв.'!T10:U10,'[2]САПЕРНЫЙ Февр.'!T10:U10,'[3]САПЕРНЫЙ Март'!T10:U10,'[4]САПЕРНЫЙ Апр.'!T10:U10,'[5]САПЕРНЫЙ Май'!T10:U10,'[6]САПЕРНЫЙ Июнь'!T10:U10,'[7]САПЕРНЫЙ Июль'!T10:U10,'[8]САПЕРНЫЙ Авг.'!T10:U10,'[9]САПЕРНЫЙ Сент.'!T10:U10,'[10]САПЕРНЫЙ Окт.'!T10:U10,'[11]САПЕРНЫЙ Нояб.'!T10:U10,'[12]САПЕРНЫЙ Дек.'!T10:U10)</f>
        <v>0</v>
      </c>
      <c r="V11" s="47"/>
      <c r="W11" s="53">
        <f>SUM('[1]САПЕРНЫЙ Янв.'!V10:W10,'[2]САПЕРНЫЙ Февр.'!V10:W10,'[3]САПЕРНЫЙ Март'!V10:W10,'[4]САПЕРНЫЙ Апр.'!V10:W10,'[5]САПЕРНЫЙ Май'!V10:W10,'[6]САПЕРНЫЙ Июнь'!V10:W10,'[7]САПЕРНЫЙ Июль'!V10:W10,'[8]САПЕРНЫЙ Авг.'!V10:W10,'[9]САПЕРНЫЙ Сент.'!V10:W10,'[10]САПЕРНЫЙ Окт.'!V10:W10,'[11]САПЕРНЫЙ Нояб.'!V10:W10,'[12]САПЕРНЫЙ Дек.'!V10:W10)</f>
        <v>0</v>
      </c>
      <c r="Y11" s="97"/>
    </row>
    <row r="12" spans="1:25" s="42" customFormat="1" ht="15.95" customHeight="1" x14ac:dyDescent="0.25">
      <c r="A12" s="265"/>
      <c r="B12" s="267"/>
      <c r="C12" s="22" t="s">
        <v>5</v>
      </c>
      <c r="D12" s="47"/>
      <c r="E12" s="53">
        <f>SUM('[1]САПЕРНЫЙ Янв.'!D11:E11,'[2]САПЕРНЫЙ Февр.'!D11:E11,'[3]САПЕРНЫЙ Март'!D11:E11,'[4]САПЕРНЫЙ Апр.'!D11:E11,'[5]САПЕРНЫЙ Май'!D11:E11,'[6]САПЕРНЫЙ Июнь'!D11:E11,'[7]САПЕРНЫЙ Июль'!D11:E11,'[8]САПЕРНЫЙ Авг.'!D11:E11,'[9]САПЕРНЫЙ Сент.'!D11:E11,'[10]САПЕРНЫЙ Окт.'!D11:E11,'[11]САПЕРНЫЙ Нояб.'!D11:E11,'[12]САПЕРНЫЙ Дек.'!D11:E11)</f>
        <v>0</v>
      </c>
      <c r="F12" s="47"/>
      <c r="G12" s="53">
        <f>SUM('[1]САПЕРНЫЙ Янв.'!F11:G11,'[2]САПЕРНЫЙ Февр.'!F11:G11,'[3]САПЕРНЫЙ Март'!F11:G11,'[4]САПЕРНЫЙ Апр.'!F11:G11,'[5]САПЕРНЫЙ Май'!F11:G11,'[6]САПЕРНЫЙ Июнь'!F11:G11,'[7]САПЕРНЫЙ Июль'!F11:G11,'[8]САПЕРНЫЙ Авг.'!F11:G11,'[9]САПЕРНЫЙ Сент.'!F11:G11,'[10]САПЕРНЫЙ Окт.'!F11:G11,'[11]САПЕРНЫЙ Нояб.'!F11:G11,'[12]САПЕРНЫЙ Дек.'!F11:G11)</f>
        <v>0</v>
      </c>
      <c r="H12" s="47"/>
      <c r="I12" s="53">
        <f>SUM('[1]САПЕРНЫЙ Янв.'!H11:I11,'[2]САПЕРНЫЙ Февр.'!H11:I11,'[3]САПЕРНЫЙ Март'!H11:I11,'[4]САПЕРНЫЙ Апр.'!H11:I11,'[5]САПЕРНЫЙ Май'!H11:I11,'[6]САПЕРНЫЙ Июнь'!H11:I11,'[7]САПЕРНЫЙ Июль'!H11:I11,'[8]САПЕРНЫЙ Авг.'!H11:I11,'[9]САПЕРНЫЙ Сент.'!H11:I11,'[10]САПЕРНЫЙ Окт.'!H11:I11,'[11]САПЕРНЫЙ Нояб.'!H11:I11,'[12]САПЕРНЫЙ Дек.'!H11:I11)</f>
        <v>0</v>
      </c>
      <c r="J12" s="47"/>
      <c r="K12" s="53">
        <f>SUM('[1]САПЕРНЫЙ Янв.'!J11:K11,'[2]САПЕРНЫЙ Февр.'!J11:K11,'[3]САПЕРНЫЙ Март'!J11:K11,'[4]САПЕРНЫЙ Апр.'!J11:K11,'[5]САПЕРНЫЙ Май'!J11:K11,'[6]САПЕРНЫЙ Июнь'!J11:K11,'[7]САПЕРНЫЙ Июль'!J11:K11,'[8]САПЕРНЫЙ Авг.'!J11:K11,'[9]САПЕРНЫЙ Сент.'!J11:K11,'[10]САПЕРНЫЙ Окт.'!J11:K11,'[11]САПЕРНЫЙ Нояб.'!J11:K11,'[12]САПЕРНЫЙ Дек.'!J11:K11)</f>
        <v>0</v>
      </c>
      <c r="L12" s="47"/>
      <c r="M12" s="53">
        <f>SUM('[1]САПЕРНЫЙ Янв.'!L11:M11,'[2]САПЕРНЫЙ Февр.'!L11:M11,'[3]САПЕРНЫЙ Март'!L11:M11,'[4]САПЕРНЫЙ Апр.'!L11:M11,'[5]САПЕРНЫЙ Май'!L11:M11,'[6]САПЕРНЫЙ Июнь'!L11:M11,'[7]САПЕРНЫЙ Июль'!L11:M11,'[8]САПЕРНЫЙ Авг.'!L11:M11,'[9]САПЕРНЫЙ Сент.'!L11:M11,'[10]САПЕРНЫЙ Окт.'!L11:M11,'[11]САПЕРНЫЙ Нояб.'!L11:M11,'[12]САПЕРНЫЙ Дек.'!L11:M11)</f>
        <v>0</v>
      </c>
      <c r="N12" s="47"/>
      <c r="O12" s="53">
        <f>SUM('[1]САПЕРНЫЙ Янв.'!N11:O11,'[2]САПЕРНЫЙ Февр.'!N11:O11,'[3]САПЕРНЫЙ Март'!N11:O11,'[4]САПЕРНЫЙ Апр.'!N11:O11,'[5]САПЕРНЫЙ Май'!N11:O11,'[6]САПЕРНЫЙ Июнь'!N11:O11,'[7]САПЕРНЫЙ Июль'!N11:O11,'[8]САПЕРНЫЙ Авг.'!N11:O11,'[9]САПЕРНЫЙ Сент.'!N11:O11,'[10]САПЕРНЫЙ Окт.'!N11:O11,'[11]САПЕРНЫЙ Нояб.'!N11:O11,'[12]САПЕРНЫЙ Дек.'!N11:O11)</f>
        <v>0</v>
      </c>
      <c r="P12" s="47"/>
      <c r="Q12" s="53">
        <f>SUM('[1]САПЕРНЫЙ Янв.'!P11:Q11,'[2]САПЕРНЫЙ Февр.'!P11:Q11,'[3]САПЕРНЫЙ Март'!P11:Q11,'[4]САПЕРНЫЙ Апр.'!P11:Q11,'[5]САПЕРНЫЙ Май'!P11:Q11,'[6]САПЕРНЫЙ Июнь'!P11:Q11,'[7]САПЕРНЫЙ Июль'!P11:Q11,'[8]САПЕРНЫЙ Авг.'!P11:Q11,'[9]САПЕРНЫЙ Сент.'!P11:Q11,'[10]САПЕРНЫЙ Окт.'!P11:Q11,'[11]САПЕРНЫЙ Нояб.'!P11:Q11,'[12]САПЕРНЫЙ Дек.'!P11:Q11)</f>
        <v>0</v>
      </c>
      <c r="R12" s="47"/>
      <c r="S12" s="53">
        <f>SUM('[1]САПЕРНЫЙ Янв.'!R11:S11,'[2]САПЕРНЫЙ Февр.'!R11:S11,'[3]САПЕРНЫЙ Март'!R11:S11,'[4]САПЕРНЫЙ Апр.'!R11:S11,'[5]САПЕРНЫЙ Май'!R11:S11,'[6]САПЕРНЫЙ Июнь'!R11:S11,'[7]САПЕРНЫЙ Июль'!R11:S11,'[8]САПЕРНЫЙ Авг.'!R11:S11,'[9]САПЕРНЫЙ Сент.'!R11:S11,'[10]САПЕРНЫЙ Окт.'!R11:S11,'[11]САПЕРНЫЙ Нояб.'!R11:S11,'[12]САПЕРНЫЙ Дек.'!R11:S11)</f>
        <v>3.8940000000000001</v>
      </c>
      <c r="T12" s="47"/>
      <c r="U12" s="53">
        <f>SUM('[1]САПЕРНЫЙ Янв.'!T11:U11,'[2]САПЕРНЫЙ Февр.'!T11:U11,'[3]САПЕРНЫЙ Март'!T11:U11,'[4]САПЕРНЫЙ Апр.'!T11:U11,'[5]САПЕРНЫЙ Май'!T11:U11,'[6]САПЕРНЫЙ Июнь'!T11:U11,'[7]САПЕРНЫЙ Июль'!T11:U11,'[8]САПЕРНЫЙ Авг.'!T11:U11,'[9]САПЕРНЫЙ Сент.'!T11:U11,'[10]САПЕРНЫЙ Окт.'!T11:U11,'[11]САПЕРНЫЙ Нояб.'!T11:U11,'[12]САПЕРНЫЙ Дек.'!T11:U11)</f>
        <v>0</v>
      </c>
      <c r="V12" s="47"/>
      <c r="W12" s="53">
        <f>SUM('[1]САПЕРНЫЙ Янв.'!V11:W11,'[2]САПЕРНЫЙ Февр.'!V11:W11,'[3]САПЕРНЫЙ Март'!V11:W11,'[4]САПЕРНЫЙ Апр.'!V11:W11,'[5]САПЕРНЫЙ Май'!V11:W11,'[6]САПЕРНЫЙ Июнь'!V11:W11,'[7]САПЕРНЫЙ Июль'!V11:W11,'[8]САПЕРНЫЙ Авг.'!V11:W11,'[9]САПЕРНЫЙ Сент.'!V11:W11,'[10]САПЕРНЫЙ Окт.'!V11:W11,'[11]САПЕРНЫЙ Нояб.'!V11:W11,'[12]САПЕРНЫЙ Дек.'!V11:W11)</f>
        <v>0</v>
      </c>
      <c r="Y12" s="97"/>
    </row>
    <row r="13" spans="1:25" s="42" customFormat="1" ht="15.95" customHeight="1" x14ac:dyDescent="0.25">
      <c r="A13" s="258" t="s">
        <v>12</v>
      </c>
      <c r="B13" s="262" t="s">
        <v>6</v>
      </c>
      <c r="C13" s="23" t="s">
        <v>220</v>
      </c>
      <c r="D13" s="47"/>
      <c r="E13" s="53">
        <f>SUM('[1]САПЕРНЫЙ Янв.'!D12:E12,'[2]САПЕРНЫЙ Февр.'!D12:E12,'[3]САПЕРНЫЙ Март'!D12:E12,'[4]САПЕРНЫЙ Апр.'!D12:E12,'[5]САПЕРНЫЙ Май'!D12:E12,'[6]САПЕРНЫЙ Июнь'!D12:E12,'[7]САПЕРНЫЙ Июль'!D12:E12,'[8]САПЕРНЫЙ Авг.'!D12:E12,'[9]САПЕРНЫЙ Сент.'!D12:E12,'[10]САПЕРНЫЙ Окт.'!D12:E12,'[11]САПЕРНЫЙ Нояб.'!D12:E12,'[12]САПЕРНЫЙ Дек.'!D12:E12)</f>
        <v>6</v>
      </c>
      <c r="F13" s="47"/>
      <c r="G13" s="53">
        <f>SUM('[1]САПЕРНЫЙ Янв.'!F12:G12,'[2]САПЕРНЫЙ Февр.'!F12:G12,'[3]САПЕРНЫЙ Март'!F12:G12,'[4]САПЕРНЫЙ Апр.'!F12:G12,'[5]САПЕРНЫЙ Май'!F12:G12,'[6]САПЕРНЫЙ Июнь'!F12:G12,'[7]САПЕРНЫЙ Июль'!F12:G12,'[8]САПЕРНЫЙ Авг.'!F12:G12,'[9]САПЕРНЫЙ Сент.'!F12:G12,'[10]САПЕРНЫЙ Окт.'!F12:G12,'[11]САПЕРНЫЙ Нояб.'!F12:G12,'[12]САПЕРНЫЙ Дек.'!F12:G12)</f>
        <v>0</v>
      </c>
      <c r="H13" s="47"/>
      <c r="I13" s="53">
        <f>SUM('[1]САПЕРНЫЙ Янв.'!H12:I12,'[2]САПЕРНЫЙ Февр.'!H12:I12,'[3]САПЕРНЫЙ Март'!H12:I12,'[4]САПЕРНЫЙ Апр.'!H12:I12,'[5]САПЕРНЫЙ Май'!H12:I12,'[6]САПЕРНЫЙ Июнь'!H12:I12,'[7]САПЕРНЫЙ Июль'!H12:I12,'[8]САПЕРНЫЙ Авг.'!H12:I12,'[9]САПЕРНЫЙ Сент.'!H12:I12,'[10]САПЕРНЫЙ Окт.'!H12:I12,'[11]САПЕРНЫЙ Нояб.'!H12:I12,'[12]САПЕРНЫЙ Дек.'!H12:I12)</f>
        <v>6</v>
      </c>
      <c r="J13" s="47"/>
      <c r="K13" s="53">
        <f>SUM('[1]САПЕРНЫЙ Янв.'!J12:K12,'[2]САПЕРНЫЙ Февр.'!J12:K12,'[3]САПЕРНЫЙ Март'!J12:K12,'[4]САПЕРНЫЙ Апр.'!J12:K12,'[5]САПЕРНЫЙ Май'!J12:K12,'[6]САПЕРНЫЙ Июнь'!J12:K12,'[7]САПЕРНЫЙ Июль'!J12:K12,'[8]САПЕРНЫЙ Авг.'!J12:K12,'[9]САПЕРНЫЙ Сент.'!J12:K12,'[10]САПЕРНЫЙ Окт.'!J12:K12,'[11]САПЕРНЫЙ Нояб.'!J12:K12,'[12]САПЕРНЫЙ Дек.'!J12:K12)</f>
        <v>0</v>
      </c>
      <c r="L13" s="47"/>
      <c r="M13" s="53">
        <f>SUM('[1]САПЕРНЫЙ Янв.'!L12:M12,'[2]САПЕРНЫЙ Февр.'!L12:M12,'[3]САПЕРНЫЙ Март'!L12:M12,'[4]САПЕРНЫЙ Апр.'!L12:M12,'[5]САПЕРНЫЙ Май'!L12:M12,'[6]САПЕРНЫЙ Июнь'!L12:M12,'[7]САПЕРНЫЙ Июль'!L12:M12,'[8]САПЕРНЫЙ Авг.'!L12:M12,'[9]САПЕРНЫЙ Сент.'!L12:M12,'[10]САПЕРНЫЙ Окт.'!L12:M12,'[11]САПЕРНЫЙ Нояб.'!L12:M12,'[12]САПЕРНЫЙ Дек.'!L12:M12)</f>
        <v>0</v>
      </c>
      <c r="N13" s="47"/>
      <c r="O13" s="53">
        <f>SUM('[1]САПЕРНЫЙ Янв.'!N12:O12,'[2]САПЕРНЫЙ Февр.'!N12:O12,'[3]САПЕРНЫЙ Март'!N12:O12,'[4]САПЕРНЫЙ Апр.'!N12:O12,'[5]САПЕРНЫЙ Май'!N12:O12,'[6]САПЕРНЫЙ Июнь'!N12:O12,'[7]САПЕРНЫЙ Июль'!N12:O12,'[8]САПЕРНЫЙ Авг.'!N12:O12,'[9]САПЕРНЫЙ Сент.'!N12:O12,'[10]САПЕРНЫЙ Окт.'!N12:O12,'[11]САПЕРНЫЙ Нояб.'!N12:O12,'[12]САПЕРНЫЙ Дек.'!N12:O12)</f>
        <v>0</v>
      </c>
      <c r="P13" s="47"/>
      <c r="Q13" s="53">
        <f>SUM('[1]САПЕРНЫЙ Янв.'!P12:Q12,'[2]САПЕРНЫЙ Февр.'!P12:Q12,'[3]САПЕРНЫЙ Март'!P12:Q12,'[4]САПЕРНЫЙ Апр.'!P12:Q12,'[5]САПЕРНЫЙ Май'!P12:Q12,'[6]САПЕРНЫЙ Июнь'!P12:Q12,'[7]САПЕРНЫЙ Июль'!P12:Q12,'[8]САПЕРНЫЙ Авг.'!P12:Q12,'[9]САПЕРНЫЙ Сент.'!P12:Q12,'[10]САПЕРНЫЙ Окт.'!P12:Q12,'[11]САПЕРНЫЙ Нояб.'!P12:Q12,'[12]САПЕРНЫЙ Дек.'!P12:Q12)</f>
        <v>0</v>
      </c>
      <c r="R13" s="47"/>
      <c r="S13" s="53">
        <f>SUM('[1]САПЕРНЫЙ Янв.'!R12:S12,'[2]САПЕРНЫЙ Февр.'!R12:S12,'[3]САПЕРНЫЙ Март'!R12:S12,'[4]САПЕРНЫЙ Апр.'!R12:S12,'[5]САПЕРНЫЙ Май'!R12:S12,'[6]САПЕРНЫЙ Июнь'!R12:S12,'[7]САПЕРНЫЙ Июль'!R12:S12,'[8]САПЕРНЫЙ Авг.'!R12:S12,'[9]САПЕРНЫЙ Сент.'!R12:S12,'[10]САПЕРНЫЙ Окт.'!R12:S12,'[11]САПЕРНЫЙ Нояб.'!R12:S12,'[12]САПЕРНЫЙ Дек.'!R12:S12)</f>
        <v>0</v>
      </c>
      <c r="T13" s="47"/>
      <c r="U13" s="53">
        <f>SUM('[1]САПЕРНЫЙ Янв.'!T12:U12,'[2]САПЕРНЫЙ Февр.'!T12:U12,'[3]САПЕРНЫЙ Март'!T12:U12,'[4]САПЕРНЫЙ Апр.'!T12:U12,'[5]САПЕРНЫЙ Май'!T12:U12,'[6]САПЕРНЫЙ Июнь'!T12:U12,'[7]САПЕРНЫЙ Июль'!T12:U12,'[8]САПЕРНЫЙ Авг.'!T12:U12,'[9]САПЕРНЫЙ Сент.'!T12:U12,'[10]САПЕРНЫЙ Окт.'!T12:U12,'[11]САПЕРНЫЙ Нояб.'!T12:U12,'[12]САПЕРНЫЙ Дек.'!T12:U12)</f>
        <v>0</v>
      </c>
      <c r="V13" s="47"/>
      <c r="W13" s="53">
        <f>SUM('[1]САПЕРНЫЙ Янв.'!V12:W12,'[2]САПЕРНЫЙ Февр.'!V12:W12,'[3]САПЕРНЫЙ Март'!V12:W12,'[4]САПЕРНЫЙ Апр.'!V12:W12,'[5]САПЕРНЫЙ Май'!V12:W12,'[6]САПЕРНЫЙ Июнь'!V12:W12,'[7]САПЕРНЫЙ Июль'!V12:W12,'[8]САПЕРНЫЙ Авг.'!V12:W12,'[9]САПЕРНЫЙ Сент.'!V12:W12,'[10]САПЕРНЫЙ Окт.'!V12:W12,'[11]САПЕРНЫЙ Нояб.'!V12:W12,'[12]САПЕРНЫЙ Дек.'!V12:W12)</f>
        <v>0</v>
      </c>
      <c r="Y13" s="97"/>
    </row>
    <row r="14" spans="1:25" s="42" customFormat="1" ht="15.95" customHeight="1" x14ac:dyDescent="0.25">
      <c r="A14" s="259"/>
      <c r="B14" s="263"/>
      <c r="C14" s="23" t="s">
        <v>5</v>
      </c>
      <c r="D14" s="47"/>
      <c r="E14" s="53">
        <f>SUM('[1]САПЕРНЫЙ Янв.'!D13:E13,'[2]САПЕРНЫЙ Февр.'!D13:E13,'[3]САПЕРНЫЙ Март'!D13:E13,'[4]САПЕРНЫЙ Апр.'!D13:E13,'[5]САПЕРНЫЙ Май'!D13:E13,'[6]САПЕРНЫЙ Июнь'!D13:E13,'[7]САПЕРНЫЙ Июль'!D13:E13,'[8]САПЕРНЫЙ Авг.'!D13:E13,'[9]САПЕРНЫЙ Сент.'!D13:E13,'[10]САПЕРНЫЙ Окт.'!D13:E13,'[11]САПЕРНЫЙ Нояб.'!D13:E13,'[12]САПЕРНЫЙ Дек.'!D13:E13)</f>
        <v>16.632000000000001</v>
      </c>
      <c r="F14" s="47"/>
      <c r="G14" s="53">
        <f>SUM('[1]САПЕРНЫЙ Янв.'!F13:G13,'[2]САПЕРНЫЙ Февр.'!F13:G13,'[3]САПЕРНЫЙ Март'!F13:G13,'[4]САПЕРНЫЙ Апр.'!F13:G13,'[5]САПЕРНЫЙ Май'!F13:G13,'[6]САПЕРНЫЙ Июнь'!F13:G13,'[7]САПЕРНЫЙ Июль'!F13:G13,'[8]САПЕРНЫЙ Авг.'!F13:G13,'[9]САПЕРНЫЙ Сент.'!F13:G13,'[10]САПЕРНЫЙ Окт.'!F13:G13,'[11]САПЕРНЫЙ Нояб.'!F13:G13,'[12]САПЕРНЫЙ Дек.'!F13:G13)</f>
        <v>0</v>
      </c>
      <c r="H14" s="47"/>
      <c r="I14" s="53">
        <f>SUM('[1]САПЕРНЫЙ Янв.'!H13:I13,'[2]САПЕРНЫЙ Февр.'!H13:I13,'[3]САПЕРНЫЙ Март'!H13:I13,'[4]САПЕРНЫЙ Апр.'!H13:I13,'[5]САПЕРНЫЙ Май'!H13:I13,'[6]САПЕРНЫЙ Июнь'!H13:I13,'[7]САПЕРНЫЙ Июль'!H13:I13,'[8]САПЕРНЫЙ Авг.'!H13:I13,'[9]САПЕРНЫЙ Сент.'!H13:I13,'[10]САПЕРНЫЙ Окт.'!H13:I13,'[11]САПЕРНЫЙ Нояб.'!H13:I13,'[12]САПЕРНЫЙ Дек.'!H13:I13)</f>
        <v>16.632000000000001</v>
      </c>
      <c r="J14" s="47"/>
      <c r="K14" s="53">
        <f>SUM('[1]САПЕРНЫЙ Янв.'!J13:K13,'[2]САПЕРНЫЙ Февр.'!J13:K13,'[3]САПЕРНЫЙ Март'!J13:K13,'[4]САПЕРНЫЙ Апр.'!J13:K13,'[5]САПЕРНЫЙ Май'!J13:K13,'[6]САПЕРНЫЙ Июнь'!J13:K13,'[7]САПЕРНЫЙ Июль'!J13:K13,'[8]САПЕРНЫЙ Авг.'!J13:K13,'[9]САПЕРНЫЙ Сент.'!J13:K13,'[10]САПЕРНЫЙ Окт.'!J13:K13,'[11]САПЕРНЫЙ Нояб.'!J13:K13,'[12]САПЕРНЫЙ Дек.'!J13:K13)</f>
        <v>0</v>
      </c>
      <c r="L14" s="47"/>
      <c r="M14" s="53">
        <f>SUM('[1]САПЕРНЫЙ Янв.'!L13:M13,'[2]САПЕРНЫЙ Февр.'!L13:M13,'[3]САПЕРНЫЙ Март'!L13:M13,'[4]САПЕРНЫЙ Апр.'!L13:M13,'[5]САПЕРНЫЙ Май'!L13:M13,'[6]САПЕРНЫЙ Июнь'!L13:M13,'[7]САПЕРНЫЙ Июль'!L13:M13,'[8]САПЕРНЫЙ Авг.'!L13:M13,'[9]САПЕРНЫЙ Сент.'!L13:M13,'[10]САПЕРНЫЙ Окт.'!L13:M13,'[11]САПЕРНЫЙ Нояб.'!L13:M13,'[12]САПЕРНЫЙ Дек.'!L13:M13)</f>
        <v>0</v>
      </c>
      <c r="N14" s="47"/>
      <c r="O14" s="53">
        <f>SUM('[1]САПЕРНЫЙ Янв.'!N13:O13,'[2]САПЕРНЫЙ Февр.'!N13:O13,'[3]САПЕРНЫЙ Март'!N13:O13,'[4]САПЕРНЫЙ Апр.'!N13:O13,'[5]САПЕРНЫЙ Май'!N13:O13,'[6]САПЕРНЫЙ Июнь'!N13:O13,'[7]САПЕРНЫЙ Июль'!N13:O13,'[8]САПЕРНЫЙ Авг.'!N13:O13,'[9]САПЕРНЫЙ Сент.'!N13:O13,'[10]САПЕРНЫЙ Окт.'!N13:O13,'[11]САПЕРНЫЙ Нояб.'!N13:O13,'[12]САПЕРНЫЙ Дек.'!N13:O13)</f>
        <v>0</v>
      </c>
      <c r="P14" s="47"/>
      <c r="Q14" s="53">
        <f>SUM('[1]САПЕРНЫЙ Янв.'!P13:Q13,'[2]САПЕРНЫЙ Февр.'!P13:Q13,'[3]САПЕРНЫЙ Март'!P13:Q13,'[4]САПЕРНЫЙ Апр.'!P13:Q13,'[5]САПЕРНЫЙ Май'!P13:Q13,'[6]САПЕРНЫЙ Июнь'!P13:Q13,'[7]САПЕРНЫЙ Июль'!P13:Q13,'[8]САПЕРНЫЙ Авг.'!P13:Q13,'[9]САПЕРНЫЙ Сент.'!P13:Q13,'[10]САПЕРНЫЙ Окт.'!P13:Q13,'[11]САПЕРНЫЙ Нояб.'!P13:Q13,'[12]САПЕРНЫЙ Дек.'!P13:Q13)</f>
        <v>0</v>
      </c>
      <c r="R14" s="47"/>
      <c r="S14" s="53">
        <f>SUM('[1]САПЕРНЫЙ Янв.'!R13:S13,'[2]САПЕРНЫЙ Февр.'!R13:S13,'[3]САПЕРНЫЙ Март'!R13:S13,'[4]САПЕРНЫЙ Апр.'!R13:S13,'[5]САПЕРНЫЙ Май'!R13:S13,'[6]САПЕРНЫЙ Июнь'!R13:S13,'[7]САПЕРНЫЙ Июль'!R13:S13,'[8]САПЕРНЫЙ Авг.'!R13:S13,'[9]САПЕРНЫЙ Сент.'!R13:S13,'[10]САПЕРНЫЙ Окт.'!R13:S13,'[11]САПЕРНЫЙ Нояб.'!R13:S13,'[12]САПЕРНЫЙ Дек.'!R13:S13)</f>
        <v>0</v>
      </c>
      <c r="T14" s="47"/>
      <c r="U14" s="53">
        <f>SUM('[1]САПЕРНЫЙ Янв.'!T13:U13,'[2]САПЕРНЫЙ Февр.'!T13:U13,'[3]САПЕРНЫЙ Март'!T13:U13,'[4]САПЕРНЫЙ Апр.'!T13:U13,'[5]САПЕРНЫЙ Май'!T13:U13,'[6]САПЕРНЫЙ Июнь'!T13:U13,'[7]САПЕРНЫЙ Июль'!T13:U13,'[8]САПЕРНЫЙ Авг.'!T13:U13,'[9]САПЕРНЫЙ Сент.'!T13:U13,'[10]САПЕРНЫЙ Окт.'!T13:U13,'[11]САПЕРНЫЙ Нояб.'!T13:U13,'[12]САПЕРНЫЙ Дек.'!T13:U13)</f>
        <v>0</v>
      </c>
      <c r="V14" s="47"/>
      <c r="W14" s="53">
        <f>SUM('[1]САПЕРНЫЙ Янв.'!V13:W13,'[2]САПЕРНЫЙ Февр.'!V13:W13,'[3]САПЕРНЫЙ Март'!V13:W13,'[4]САПЕРНЫЙ Апр.'!V13:W13,'[5]САПЕРНЫЙ Май'!V13:W13,'[6]САПЕРНЫЙ Июнь'!V13:W13,'[7]САПЕРНЫЙ Июль'!V13:W13,'[8]САПЕРНЫЙ Авг.'!V13:W13,'[9]САПЕРНЫЙ Сент.'!V13:W13,'[10]САПЕРНЫЙ Окт.'!V13:W13,'[11]САПЕРНЫЙ Нояб.'!V13:W13,'[12]САПЕРНЫЙ Дек.'!V13:W13)</f>
        <v>0</v>
      </c>
      <c r="Y14" s="97"/>
    </row>
    <row r="15" spans="1:25" s="42" customFormat="1" ht="15.95" customHeight="1" x14ac:dyDescent="0.25">
      <c r="A15" s="258" t="s">
        <v>16</v>
      </c>
      <c r="B15" s="260" t="s">
        <v>59</v>
      </c>
      <c r="C15" s="23" t="s">
        <v>7</v>
      </c>
      <c r="D15" s="47"/>
      <c r="E15" s="53">
        <f>SUM('[1]САПЕРНЫЙ Янв.'!D14:E14,'[2]САПЕРНЫЙ Февр.'!D14:E14,'[3]САПЕРНЫЙ Март'!D14:E14,'[4]САПЕРНЫЙ Апр.'!D14:E14,'[5]САПЕРНЫЙ Май'!D14:E14,'[6]САПЕРНЫЙ Июнь'!D14:E14,'[7]САПЕРНЫЙ Июль'!D14:E14,'[8]САПЕРНЫЙ Авг.'!D14:E14,'[9]САПЕРНЫЙ Сент.'!D14:E14,'[10]САПЕРНЫЙ Окт.'!D14:E14,'[11]САПЕРНЫЙ Нояб.'!D14:E14,'[12]САПЕРНЫЙ Дек.'!D14:E14)</f>
        <v>115</v>
      </c>
      <c r="F15" s="47"/>
      <c r="G15" s="53">
        <f>SUM('[1]САПЕРНЫЙ Янв.'!F14:G14,'[2]САПЕРНЫЙ Февр.'!F14:G14,'[3]САПЕРНЫЙ Март'!F14:G14,'[4]САПЕРНЫЙ Апр.'!F14:G14,'[5]САПЕРНЫЙ Май'!F14:G14,'[6]САПЕРНЫЙ Июнь'!F14:G14,'[7]САПЕРНЫЙ Июль'!F14:G14,'[8]САПЕРНЫЙ Авг.'!F14:G14,'[9]САПЕРНЫЙ Сент.'!F14:G14,'[10]САПЕРНЫЙ Окт.'!F14:G14,'[11]САПЕРНЫЙ Нояб.'!F14:G14,'[12]САПЕРНЫЙ Дек.'!F14:G14)</f>
        <v>270</v>
      </c>
      <c r="H15" s="47"/>
      <c r="I15" s="53">
        <f>SUM('[1]САПЕРНЫЙ Янв.'!H14:I14,'[2]САПЕРНЫЙ Февр.'!H14:I14,'[3]САПЕРНЫЙ Март'!H14:I14,'[4]САПЕРНЫЙ Апр.'!H14:I14,'[5]САПЕРНЫЙ Май'!H14:I14,'[6]САПЕРНЫЙ Июнь'!H14:I14,'[7]САПЕРНЫЙ Июль'!H14:I14,'[8]САПЕРНЫЙ Авг.'!H14:I14,'[9]САПЕРНЫЙ Сент.'!H14:I14,'[10]САПЕРНЫЙ Окт.'!H14:I14,'[11]САПЕРНЫЙ Нояб.'!H14:I14,'[12]САПЕРНЫЙ Дек.'!H14:I14)</f>
        <v>115</v>
      </c>
      <c r="J15" s="47"/>
      <c r="K15" s="53">
        <f>SUM('[1]САПЕРНЫЙ Янв.'!J14:K14,'[2]САПЕРНЫЙ Февр.'!J14:K14,'[3]САПЕРНЫЙ Март'!J14:K14,'[4]САПЕРНЫЙ Апр.'!J14:K14,'[5]САПЕРНЫЙ Май'!J14:K14,'[6]САПЕРНЫЙ Июнь'!J14:K14,'[7]САПЕРНЫЙ Июль'!J14:K14,'[8]САПЕРНЫЙ Авг.'!J14:K14,'[9]САПЕРНЫЙ Сент.'!J14:K14,'[10]САПЕРНЫЙ Окт.'!J14:K14,'[11]САПЕРНЫЙ Нояб.'!J14:K14,'[12]САПЕРНЫЙ Дек.'!J14:K14)</f>
        <v>115</v>
      </c>
      <c r="L15" s="47"/>
      <c r="M15" s="53">
        <f>SUM('[1]САПЕРНЫЙ Янв.'!L14:M14,'[2]САПЕРНЫЙ Февр.'!L14:M14,'[3]САПЕРНЫЙ Март'!L14:M14,'[4]САПЕРНЫЙ Апр.'!L14:M14,'[5]САПЕРНЫЙ Май'!L14:M14,'[6]САПЕРНЫЙ Июнь'!L14:M14,'[7]САПЕРНЫЙ Июль'!L14:M14,'[8]САПЕРНЫЙ Авг.'!L14:M14,'[9]САПЕРНЫЙ Сент.'!L14:M14,'[10]САПЕРНЫЙ Окт.'!L14:M14,'[11]САПЕРНЫЙ Нояб.'!L14:M14,'[12]САПЕРНЫЙ Дек.'!L14:M14)</f>
        <v>0</v>
      </c>
      <c r="N15" s="47"/>
      <c r="O15" s="53">
        <f>SUM('[1]САПЕРНЫЙ Янв.'!N14:O14,'[2]САПЕРНЫЙ Февр.'!N14:O14,'[3]САПЕРНЫЙ Март'!N14:O14,'[4]САПЕРНЫЙ Апр.'!N14:O14,'[5]САПЕРНЫЙ Май'!N14:O14,'[6]САПЕРНЫЙ Июнь'!N14:O14,'[7]САПЕРНЫЙ Июль'!N14:O14,'[8]САПЕРНЫЙ Авг.'!N14:O14,'[9]САПЕРНЫЙ Сент.'!N14:O14,'[10]САПЕРНЫЙ Окт.'!N14:O14,'[11]САПЕРНЫЙ Нояб.'!N14:O14,'[12]САПЕРНЫЙ Дек.'!N14:O14)</f>
        <v>0</v>
      </c>
      <c r="P15" s="47"/>
      <c r="Q15" s="53">
        <f>SUM('[1]САПЕРНЫЙ Янв.'!P14:Q14,'[2]САПЕРНЫЙ Февр.'!P14:Q14,'[3]САПЕРНЫЙ Март'!P14:Q14,'[4]САПЕРНЫЙ Апр.'!P14:Q14,'[5]САПЕРНЫЙ Май'!P14:Q14,'[6]САПЕРНЫЙ Июнь'!P14:Q14,'[7]САПЕРНЫЙ Июль'!P14:Q14,'[8]САПЕРНЫЙ Авг.'!P14:Q14,'[9]САПЕРНЫЙ Сент.'!P14:Q14,'[10]САПЕРНЫЙ Окт.'!P14:Q14,'[11]САПЕРНЫЙ Нояб.'!P14:Q14,'[12]САПЕРНЫЙ Дек.'!P14:Q14)</f>
        <v>254</v>
      </c>
      <c r="R15" s="47"/>
      <c r="S15" s="53">
        <f>SUM('[1]САПЕРНЫЙ Янв.'!R14:S14,'[2]САПЕРНЫЙ Февр.'!R14:S14,'[3]САПЕРНЫЙ Март'!R14:S14,'[4]САПЕРНЫЙ Апр.'!R14:S14,'[5]САПЕРНЫЙ Май'!R14:S14,'[6]САПЕРНЫЙ Июнь'!R14:S14,'[7]САПЕРНЫЙ Июль'!R14:S14,'[8]САПЕРНЫЙ Авг.'!R14:S14,'[9]САПЕРНЫЙ Сент.'!R14:S14,'[10]САПЕРНЫЙ Окт.'!R14:S14,'[11]САПЕРНЫЙ Нояб.'!R14:S14,'[12]САПЕРНЫЙ Дек.'!R14:S14)</f>
        <v>0</v>
      </c>
      <c r="T15" s="47"/>
      <c r="U15" s="53">
        <f>SUM('[1]САПЕРНЫЙ Янв.'!T14:U14,'[2]САПЕРНЫЙ Февр.'!T14:U14,'[3]САПЕРНЫЙ Март'!T14:U14,'[4]САПЕРНЫЙ Апр.'!T14:U14,'[5]САПЕРНЫЙ Май'!T14:U14,'[6]САПЕРНЫЙ Июнь'!T14:U14,'[7]САПЕРНЫЙ Июль'!T14:U14,'[8]САПЕРНЫЙ Авг.'!T14:U14,'[9]САПЕРНЫЙ Сент.'!T14:U14,'[10]САПЕРНЫЙ Окт.'!T14:U14,'[11]САПЕРНЫЙ Нояб.'!T14:U14,'[12]САПЕРНЫЙ Дек.'!T14:U14)</f>
        <v>0</v>
      </c>
      <c r="V15" s="47"/>
      <c r="W15" s="53">
        <f>SUM('[1]САПЕРНЫЙ Янв.'!V14:W14,'[2]САПЕРНЫЙ Февр.'!V14:W14,'[3]САПЕРНЫЙ Март'!V14:W14,'[4]САПЕРНЫЙ Апр.'!V14:W14,'[5]САПЕРНЫЙ Май'!V14:W14,'[6]САПЕРНЫЙ Июнь'!V14:W14,'[7]САПЕРНЫЙ Июль'!V14:W14,'[8]САПЕРНЫЙ Авг.'!V14:W14,'[9]САПЕРНЫЙ Сент.'!V14:W14,'[10]САПЕРНЫЙ Окт.'!V14:W14,'[11]САПЕРНЫЙ Нояб.'!V14:W14,'[12]САПЕРНЫЙ Дек.'!V14:W14)</f>
        <v>4</v>
      </c>
      <c r="Y15" s="97"/>
    </row>
    <row r="16" spans="1:25" s="42" customFormat="1" ht="15.95" customHeight="1" x14ac:dyDescent="0.25">
      <c r="A16" s="259"/>
      <c r="B16" s="261"/>
      <c r="C16" s="23" t="s">
        <v>5</v>
      </c>
      <c r="D16" s="47"/>
      <c r="E16" s="53">
        <f>SUM('[1]САПЕРНЫЙ Янв.'!D15:E15,'[2]САПЕРНЫЙ Февр.'!D15:E15,'[3]САПЕРНЫЙ Март'!D15:E15,'[4]САПЕРНЫЙ Апр.'!D15:E15,'[5]САПЕРНЫЙ Май'!D15:E15,'[6]САПЕРНЫЙ Июнь'!D15:E15,'[7]САПЕРНЫЙ Июль'!D15:E15,'[8]САПЕРНЫЙ Авг.'!D15:E15,'[9]САПЕРНЫЙ Сент.'!D15:E15,'[10]САПЕРНЫЙ Окт.'!D15:E15,'[11]САПЕРНЫЙ Нояб.'!D15:E15,'[12]САПЕРНЫЙ Дек.'!D15:E15)</f>
        <v>76.412999999999997</v>
      </c>
      <c r="F16" s="47"/>
      <c r="G16" s="53">
        <f>SUM('[1]САПЕРНЫЙ Янв.'!F15:G15,'[2]САПЕРНЫЙ Февр.'!F15:G15,'[3]САПЕРНЫЙ Март'!F15:G15,'[4]САПЕРНЫЙ Апр.'!F15:G15,'[5]САПЕРНЫЙ Май'!F15:G15,'[6]САПЕРНЫЙ Июнь'!F15:G15,'[7]САПЕРНЫЙ Июль'!F15:G15,'[8]САПЕРНЫЙ Авг.'!F15:G15,'[9]САПЕРНЫЙ Сент.'!F15:G15,'[10]САПЕРНЫЙ Окт.'!F15:G15,'[11]САПЕРНЫЙ Нояб.'!F15:G15,'[12]САПЕРНЫЙ Дек.'!F15:G15)</f>
        <v>189.738</v>
      </c>
      <c r="H16" s="47"/>
      <c r="I16" s="53">
        <f>SUM('[1]САПЕРНЫЙ Янв.'!H15:I15,'[2]САПЕРНЫЙ Февр.'!H15:I15,'[3]САПЕРНЫЙ Март'!H15:I15,'[4]САПЕРНЫЙ Апр.'!H15:I15,'[5]САПЕРНЫЙ Май'!H15:I15,'[6]САПЕРНЫЙ Июнь'!H15:I15,'[7]САПЕРНЫЙ Июль'!H15:I15,'[8]САПЕРНЫЙ Авг.'!H15:I15,'[9]САПЕРНЫЙ Сент.'!H15:I15,'[10]САПЕРНЫЙ Окт.'!H15:I15,'[11]САПЕРНЫЙ Нояб.'!H15:I15,'[12]САПЕРНЫЙ Дек.'!H15:I15)</f>
        <v>76.412999999999997</v>
      </c>
      <c r="J16" s="47"/>
      <c r="K16" s="53">
        <f>SUM('[1]САПЕРНЫЙ Янв.'!J15:K15,'[2]САПЕРНЫЙ Февр.'!J15:K15,'[3]САПЕРНЫЙ Март'!J15:K15,'[4]САПЕРНЫЙ Апр.'!J15:K15,'[5]САПЕРНЫЙ Май'!J15:K15,'[6]САПЕРНЫЙ Июнь'!J15:K15,'[7]САПЕРНЫЙ Июль'!J15:K15,'[8]САПЕРНЫЙ Авг.'!J15:K15,'[9]САПЕРНЫЙ Сент.'!J15:K15,'[10]САПЕРНЫЙ Окт.'!J15:K15,'[11]САПЕРНЫЙ Нояб.'!J15:K15,'[12]САПЕРНЫЙ Дек.'!J15:K15)</f>
        <v>76.412999999999997</v>
      </c>
      <c r="L16" s="47"/>
      <c r="M16" s="53">
        <f>SUM('[1]САПЕРНЫЙ Янв.'!L15:M15,'[2]САПЕРНЫЙ Февр.'!L15:M15,'[3]САПЕРНЫЙ Март'!L15:M15,'[4]САПЕРНЫЙ Апр.'!L15:M15,'[5]САПЕРНЫЙ Май'!L15:M15,'[6]САПЕРНЫЙ Июнь'!L15:M15,'[7]САПЕРНЫЙ Июль'!L15:M15,'[8]САПЕРНЫЙ Авг.'!L15:M15,'[9]САПЕРНЫЙ Сент.'!L15:M15,'[10]САПЕРНЫЙ Окт.'!L15:M15,'[11]САПЕРНЫЙ Нояб.'!L15:M15,'[12]САПЕРНЫЙ Дек.'!L15:M15)</f>
        <v>0</v>
      </c>
      <c r="N16" s="47"/>
      <c r="O16" s="53">
        <f>SUM('[1]САПЕРНЫЙ Янв.'!N15:O15,'[2]САПЕРНЫЙ Февр.'!N15:O15,'[3]САПЕРНЫЙ Март'!N15:O15,'[4]САПЕРНЫЙ Апр.'!N15:O15,'[5]САПЕРНЫЙ Май'!N15:O15,'[6]САПЕРНЫЙ Июнь'!N15:O15,'[7]САПЕРНЫЙ Июль'!N15:O15,'[8]САПЕРНЫЙ Авг.'!N15:O15,'[9]САПЕРНЫЙ Сент.'!N15:O15,'[10]САПЕРНЫЙ Окт.'!N15:O15,'[11]САПЕРНЫЙ Нояб.'!N15:O15,'[12]САПЕРНЫЙ Дек.'!N15:O15)</f>
        <v>0</v>
      </c>
      <c r="P16" s="47"/>
      <c r="Q16" s="53">
        <f>SUM('[1]САПЕРНЫЙ Янв.'!P15:Q15,'[2]САПЕРНЫЙ Февр.'!P15:Q15,'[3]САПЕРНЫЙ Март'!P15:Q15,'[4]САПЕРНЫЙ Апр.'!P15:Q15,'[5]САПЕРНЫЙ Май'!P15:Q15,'[6]САПЕРНЫЙ Июнь'!P15:Q15,'[7]САПЕРНЫЙ Июль'!P15:Q15,'[8]САПЕРНЫЙ Авг.'!P15:Q15,'[9]САПЕРНЫЙ Сент.'!P15:Q15,'[10]САПЕРНЫЙ Окт.'!P15:Q15,'[11]САПЕРНЫЙ Нояб.'!P15:Q15,'[12]САПЕРНЫЙ Дек.'!P15:Q15)</f>
        <v>169.30799999999999</v>
      </c>
      <c r="R16" s="47"/>
      <c r="S16" s="53">
        <f>SUM('[1]САПЕРНЫЙ Янв.'!R15:S15,'[2]САПЕРНЫЙ Февр.'!R15:S15,'[3]САПЕРНЫЙ Март'!R15:S15,'[4]САПЕРНЫЙ Апр.'!R15:S15,'[5]САПЕРНЫЙ Май'!R15:S15,'[6]САПЕРНЫЙ Июнь'!R15:S15,'[7]САПЕРНЫЙ Июль'!R15:S15,'[8]САПЕРНЫЙ Авг.'!R15:S15,'[9]САПЕРНЫЙ Сент.'!R15:S15,'[10]САПЕРНЫЙ Окт.'!R15:S15,'[11]САПЕРНЫЙ Нояб.'!R15:S15,'[12]САПЕРНЫЙ Дек.'!R15:S15)</f>
        <v>0</v>
      </c>
      <c r="T16" s="47"/>
      <c r="U16" s="53">
        <f>SUM('[1]САПЕРНЫЙ Янв.'!T15:U15,'[2]САПЕРНЫЙ Февр.'!T15:U15,'[3]САПЕРНЫЙ Март'!T15:U15,'[4]САПЕРНЫЙ Апр.'!T15:U15,'[5]САПЕРНЫЙ Май'!T15:U15,'[6]САПЕРНЫЙ Июнь'!T15:U15,'[7]САПЕРНЫЙ Июль'!T15:U15,'[8]САПЕРНЫЙ Авг.'!T15:U15,'[9]САПЕРНЫЙ Сент.'!T15:U15,'[10]САПЕРНЫЙ Окт.'!T15:U15,'[11]САПЕРНЫЙ Нояб.'!T15:U15,'[12]САПЕРНЫЙ Дек.'!T15:U15)</f>
        <v>0</v>
      </c>
      <c r="V16" s="47"/>
      <c r="W16" s="53">
        <f>SUM('[1]САПЕРНЫЙ Янв.'!V15:W15,'[2]САПЕРНЫЙ Февр.'!V15:W15,'[3]САПЕРНЫЙ Март'!V15:W15,'[4]САПЕРНЫЙ Апр.'!V15:W15,'[5]САПЕРНЫЙ Май'!V15:W15,'[6]САПЕРНЫЙ Июнь'!V15:W15,'[7]САПЕРНЫЙ Июль'!V15:W15,'[8]САПЕРНЫЙ Авг.'!V15:W15,'[9]САПЕРНЫЙ Сент.'!V15:W15,'[10]САПЕРНЫЙ Окт.'!V15:W15,'[11]САПЕРНЫЙ Нояб.'!V15:W15,'[12]САПЕРНЫЙ Дек.'!V15:W15)</f>
        <v>3.0049999999999999</v>
      </c>
      <c r="Y16" s="97"/>
    </row>
    <row r="17" spans="1:25" s="42" customFormat="1" ht="15.95" customHeight="1" x14ac:dyDescent="0.25">
      <c r="A17" s="258" t="s">
        <v>17</v>
      </c>
      <c r="B17" s="260" t="s">
        <v>8</v>
      </c>
      <c r="C17" s="23" t="s">
        <v>7</v>
      </c>
      <c r="D17" s="47"/>
      <c r="E17" s="53">
        <f>SUM('[1]САПЕРНЫЙ Янв.'!D16:E16,'[2]САПЕРНЫЙ Февр.'!D16:E16,'[3]САПЕРНЫЙ Март'!D16:E16,'[4]САПЕРНЫЙ Апр.'!D16:E16,'[5]САПЕРНЫЙ Май'!D16:E16,'[6]САПЕРНЫЙ Июнь'!D16:E16,'[7]САПЕРНЫЙ Июль'!D16:E16,'[8]САПЕРНЫЙ Авг.'!D16:E16,'[9]САПЕРНЫЙ Сент.'!D16:E16,'[10]САПЕРНЫЙ Окт.'!D16:E16,'[11]САПЕРНЫЙ Нояб.'!D16:E16,'[12]САПЕРНЫЙ Дек.'!D16:E16)</f>
        <v>0</v>
      </c>
      <c r="F17" s="47"/>
      <c r="G17" s="53">
        <f>SUM('[1]САПЕРНЫЙ Янв.'!F16:G16,'[2]САПЕРНЫЙ Февр.'!F16:G16,'[3]САПЕРНЫЙ Март'!F16:G16,'[4]САПЕРНЫЙ Апр.'!F16:G16,'[5]САПЕРНЫЙ Май'!F16:G16,'[6]САПЕРНЫЙ Июнь'!F16:G16,'[7]САПЕРНЫЙ Июль'!F16:G16,'[8]САПЕРНЫЙ Авг.'!F16:G16,'[9]САПЕРНЫЙ Сент.'!F16:G16,'[10]САПЕРНЫЙ Окт.'!F16:G16,'[11]САПЕРНЫЙ Нояб.'!F16:G16,'[12]САПЕРНЫЙ Дек.'!F16:G16)</f>
        <v>0</v>
      </c>
      <c r="H17" s="47"/>
      <c r="I17" s="53">
        <f>SUM('[1]САПЕРНЫЙ Янв.'!H16:I16,'[2]САПЕРНЫЙ Февр.'!H16:I16,'[3]САПЕРНЫЙ Март'!H16:I16,'[4]САПЕРНЫЙ Апр.'!H16:I16,'[5]САПЕРНЫЙ Май'!H16:I16,'[6]САПЕРНЫЙ Июнь'!H16:I16,'[7]САПЕРНЫЙ Июль'!H16:I16,'[8]САПЕРНЫЙ Авг.'!H16:I16,'[9]САПЕРНЫЙ Сент.'!H16:I16,'[10]САПЕРНЫЙ Окт.'!H16:I16,'[11]САПЕРНЫЙ Нояб.'!H16:I16,'[12]САПЕРНЫЙ Дек.'!H16:I16)</f>
        <v>0</v>
      </c>
      <c r="J17" s="47"/>
      <c r="K17" s="53">
        <f>SUM('[1]САПЕРНЫЙ Янв.'!J16:K16,'[2]САПЕРНЫЙ Февр.'!J16:K16,'[3]САПЕРНЫЙ Март'!J16:K16,'[4]САПЕРНЫЙ Апр.'!J16:K16,'[5]САПЕРНЫЙ Май'!J16:K16,'[6]САПЕРНЫЙ Июнь'!J16:K16,'[7]САПЕРНЫЙ Июль'!J16:K16,'[8]САПЕРНЫЙ Авг.'!J16:K16,'[9]САПЕРНЫЙ Сент.'!J16:K16,'[10]САПЕРНЫЙ Окт.'!J16:K16,'[11]САПЕРНЫЙ Нояб.'!J16:K16,'[12]САПЕРНЫЙ Дек.'!J16:K16)</f>
        <v>0</v>
      </c>
      <c r="L17" s="47"/>
      <c r="M17" s="53">
        <f>SUM('[1]САПЕРНЫЙ Янв.'!L16:M16,'[2]САПЕРНЫЙ Февр.'!L16:M16,'[3]САПЕРНЫЙ Март'!L16:M16,'[4]САПЕРНЫЙ Апр.'!L16:M16,'[5]САПЕРНЫЙ Май'!L16:M16,'[6]САПЕРНЫЙ Июнь'!L16:M16,'[7]САПЕРНЫЙ Июль'!L16:M16,'[8]САПЕРНЫЙ Авг.'!L16:M16,'[9]САПЕРНЫЙ Сент.'!L16:M16,'[10]САПЕРНЫЙ Окт.'!L16:M16,'[11]САПЕРНЫЙ Нояб.'!L16:M16,'[12]САПЕРНЫЙ Дек.'!L16:M16)</f>
        <v>0</v>
      </c>
      <c r="N17" s="47"/>
      <c r="O17" s="53">
        <f>SUM('[1]САПЕРНЫЙ Янв.'!N16:O16,'[2]САПЕРНЫЙ Февр.'!N16:O16,'[3]САПЕРНЫЙ Март'!N16:O16,'[4]САПЕРНЫЙ Апр.'!N16:O16,'[5]САПЕРНЫЙ Май'!N16:O16,'[6]САПЕРНЫЙ Июнь'!N16:O16,'[7]САПЕРНЫЙ Июль'!N16:O16,'[8]САПЕРНЫЙ Авг.'!N16:O16,'[9]САПЕРНЫЙ Сент.'!N16:O16,'[10]САПЕРНЫЙ Окт.'!N16:O16,'[11]САПЕРНЫЙ Нояб.'!N16:O16,'[12]САПЕРНЫЙ Дек.'!N16:O16)</f>
        <v>0</v>
      </c>
      <c r="P17" s="47"/>
      <c r="Q17" s="53">
        <f>SUM('[1]САПЕРНЫЙ Янв.'!P16:Q16,'[2]САПЕРНЫЙ Февр.'!P16:Q16,'[3]САПЕРНЫЙ Март'!P16:Q16,'[4]САПЕРНЫЙ Апр.'!P16:Q16,'[5]САПЕРНЫЙ Май'!P16:Q16,'[6]САПЕРНЫЙ Июнь'!P16:Q16,'[7]САПЕРНЫЙ Июль'!P16:Q16,'[8]САПЕРНЫЙ Авг.'!P16:Q16,'[9]САПЕРНЫЙ Сент.'!P16:Q16,'[10]САПЕРНЫЙ Окт.'!P16:Q16,'[11]САПЕРНЫЙ Нояб.'!P16:Q16,'[12]САПЕРНЫЙ Дек.'!P16:Q16)</f>
        <v>0</v>
      </c>
      <c r="R17" s="47"/>
      <c r="S17" s="53">
        <f>SUM('[1]САПЕРНЫЙ Янв.'!R16:S16,'[2]САПЕРНЫЙ Февр.'!R16:S16,'[3]САПЕРНЫЙ Март'!R16:S16,'[4]САПЕРНЫЙ Апр.'!R16:S16,'[5]САПЕРНЫЙ Май'!R16:S16,'[6]САПЕРНЫЙ Июнь'!R16:S16,'[7]САПЕРНЫЙ Июль'!R16:S16,'[8]САПЕРНЫЙ Авг.'!R16:S16,'[9]САПЕРНЫЙ Сент.'!R16:S16,'[10]САПЕРНЫЙ Окт.'!R16:S16,'[11]САПЕРНЫЙ Нояб.'!R16:S16,'[12]САПЕРНЫЙ Дек.'!R16:S16)</f>
        <v>0</v>
      </c>
      <c r="T17" s="47"/>
      <c r="U17" s="53">
        <f>SUM('[1]САПЕРНЫЙ Янв.'!T16:U16,'[2]САПЕРНЫЙ Февр.'!T16:U16,'[3]САПЕРНЫЙ Март'!T16:U16,'[4]САПЕРНЫЙ Апр.'!T16:U16,'[5]САПЕРНЫЙ Май'!T16:U16,'[6]САПЕРНЫЙ Июнь'!T16:U16,'[7]САПЕРНЫЙ Июль'!T16:U16,'[8]САПЕРНЫЙ Авг.'!T16:U16,'[9]САПЕРНЫЙ Сент.'!T16:U16,'[10]САПЕРНЫЙ Окт.'!T16:U16,'[11]САПЕРНЫЙ Нояб.'!T16:U16,'[12]САПЕРНЫЙ Дек.'!T16:U16)</f>
        <v>0</v>
      </c>
      <c r="V17" s="47"/>
      <c r="W17" s="53">
        <f>SUM('[1]САПЕРНЫЙ Янв.'!V16:W16,'[2]САПЕРНЫЙ Февр.'!V16:W16,'[3]САПЕРНЫЙ Март'!V16:W16,'[4]САПЕРНЫЙ Апр.'!V16:W16,'[5]САПЕРНЫЙ Май'!V16:W16,'[6]САПЕРНЫЙ Июнь'!V16:W16,'[7]САПЕРНЫЙ Июль'!V16:W16,'[8]САПЕРНЫЙ Авг.'!V16:W16,'[9]САПЕРНЫЙ Сент.'!V16:W16,'[10]САПЕРНЫЙ Окт.'!V16:W16,'[11]САПЕРНЫЙ Нояб.'!V16:W16,'[12]САПЕРНЫЙ Дек.'!V16:W16)</f>
        <v>0</v>
      </c>
      <c r="Y17" s="97"/>
    </row>
    <row r="18" spans="1:25" s="42" customFormat="1" ht="15.95" customHeight="1" x14ac:dyDescent="0.25">
      <c r="A18" s="259"/>
      <c r="B18" s="261"/>
      <c r="C18" s="23" t="s">
        <v>5</v>
      </c>
      <c r="D18" s="47"/>
      <c r="E18" s="53">
        <f>SUM('[1]САПЕРНЫЙ Янв.'!D17:E17,'[2]САПЕРНЫЙ Февр.'!D17:E17,'[3]САПЕРНЫЙ Март'!D17:E17,'[4]САПЕРНЫЙ Апр.'!D17:E17,'[5]САПЕРНЫЙ Май'!D17:E17,'[6]САПЕРНЫЙ Июнь'!D17:E17,'[7]САПЕРНЫЙ Июль'!D17:E17,'[8]САПЕРНЫЙ Авг.'!D17:E17,'[9]САПЕРНЫЙ Сент.'!D17:E17,'[10]САПЕРНЫЙ Окт.'!D17:E17,'[11]САПЕРНЫЙ Нояб.'!D17:E17,'[12]САПЕРНЫЙ Дек.'!D17:E17)</f>
        <v>0</v>
      </c>
      <c r="F18" s="47"/>
      <c r="G18" s="53">
        <f>SUM('[1]САПЕРНЫЙ Янв.'!F17:G17,'[2]САПЕРНЫЙ Февр.'!F17:G17,'[3]САПЕРНЫЙ Март'!F17:G17,'[4]САПЕРНЫЙ Апр.'!F17:G17,'[5]САПЕРНЫЙ Май'!F17:G17,'[6]САПЕРНЫЙ Июнь'!F17:G17,'[7]САПЕРНЫЙ Июль'!F17:G17,'[8]САПЕРНЫЙ Авг.'!F17:G17,'[9]САПЕРНЫЙ Сент.'!F17:G17,'[10]САПЕРНЫЙ Окт.'!F17:G17,'[11]САПЕРНЫЙ Нояб.'!F17:G17,'[12]САПЕРНЫЙ Дек.'!F17:G17)</f>
        <v>0</v>
      </c>
      <c r="H18" s="47"/>
      <c r="I18" s="53">
        <f>SUM('[1]САПЕРНЫЙ Янв.'!H17:I17,'[2]САПЕРНЫЙ Февр.'!H17:I17,'[3]САПЕРНЫЙ Март'!H17:I17,'[4]САПЕРНЫЙ Апр.'!H17:I17,'[5]САПЕРНЫЙ Май'!H17:I17,'[6]САПЕРНЫЙ Июнь'!H17:I17,'[7]САПЕРНЫЙ Июль'!H17:I17,'[8]САПЕРНЫЙ Авг.'!H17:I17,'[9]САПЕРНЫЙ Сент.'!H17:I17,'[10]САПЕРНЫЙ Окт.'!H17:I17,'[11]САПЕРНЫЙ Нояб.'!H17:I17,'[12]САПЕРНЫЙ Дек.'!H17:I17)</f>
        <v>0</v>
      </c>
      <c r="J18" s="47"/>
      <c r="K18" s="53">
        <f>SUM('[1]САПЕРНЫЙ Янв.'!J17:K17,'[2]САПЕРНЫЙ Февр.'!J17:K17,'[3]САПЕРНЫЙ Март'!J17:K17,'[4]САПЕРНЫЙ Апр.'!J17:K17,'[5]САПЕРНЫЙ Май'!J17:K17,'[6]САПЕРНЫЙ Июнь'!J17:K17,'[7]САПЕРНЫЙ Июль'!J17:K17,'[8]САПЕРНЫЙ Авг.'!J17:K17,'[9]САПЕРНЫЙ Сент.'!J17:K17,'[10]САПЕРНЫЙ Окт.'!J17:K17,'[11]САПЕРНЫЙ Нояб.'!J17:K17,'[12]САПЕРНЫЙ Дек.'!J17:K17)</f>
        <v>0</v>
      </c>
      <c r="L18" s="47"/>
      <c r="M18" s="53">
        <f>SUM('[1]САПЕРНЫЙ Янв.'!L17:M17,'[2]САПЕРНЫЙ Февр.'!L17:M17,'[3]САПЕРНЫЙ Март'!L17:M17,'[4]САПЕРНЫЙ Апр.'!L17:M17,'[5]САПЕРНЫЙ Май'!L17:M17,'[6]САПЕРНЫЙ Июнь'!L17:M17,'[7]САПЕРНЫЙ Июль'!L17:M17,'[8]САПЕРНЫЙ Авг.'!L17:M17,'[9]САПЕРНЫЙ Сент.'!L17:M17,'[10]САПЕРНЫЙ Окт.'!L17:M17,'[11]САПЕРНЫЙ Нояб.'!L17:M17,'[12]САПЕРНЫЙ Дек.'!L17:M17)</f>
        <v>0</v>
      </c>
      <c r="N18" s="47"/>
      <c r="O18" s="53">
        <f>SUM('[1]САПЕРНЫЙ Янв.'!N17:O17,'[2]САПЕРНЫЙ Февр.'!N17:O17,'[3]САПЕРНЫЙ Март'!N17:O17,'[4]САПЕРНЫЙ Апр.'!N17:O17,'[5]САПЕРНЫЙ Май'!N17:O17,'[6]САПЕРНЫЙ Июнь'!N17:O17,'[7]САПЕРНЫЙ Июль'!N17:O17,'[8]САПЕРНЫЙ Авг.'!N17:O17,'[9]САПЕРНЫЙ Сент.'!N17:O17,'[10]САПЕРНЫЙ Окт.'!N17:O17,'[11]САПЕРНЫЙ Нояб.'!N17:O17,'[12]САПЕРНЫЙ Дек.'!N17:O17)</f>
        <v>0</v>
      </c>
      <c r="P18" s="47"/>
      <c r="Q18" s="53">
        <f>SUM('[1]САПЕРНЫЙ Янв.'!P17:Q17,'[2]САПЕРНЫЙ Февр.'!P17:Q17,'[3]САПЕРНЫЙ Март'!P17:Q17,'[4]САПЕРНЫЙ Апр.'!P17:Q17,'[5]САПЕРНЫЙ Май'!P17:Q17,'[6]САПЕРНЫЙ Июнь'!P17:Q17,'[7]САПЕРНЫЙ Июль'!P17:Q17,'[8]САПЕРНЫЙ Авг.'!P17:Q17,'[9]САПЕРНЫЙ Сент.'!P17:Q17,'[10]САПЕРНЫЙ Окт.'!P17:Q17,'[11]САПЕРНЫЙ Нояб.'!P17:Q17,'[12]САПЕРНЫЙ Дек.'!P17:Q17)</f>
        <v>0</v>
      </c>
      <c r="R18" s="47"/>
      <c r="S18" s="53">
        <f>SUM('[1]САПЕРНЫЙ Янв.'!R17:S17,'[2]САПЕРНЫЙ Февр.'!R17:S17,'[3]САПЕРНЫЙ Март'!R17:S17,'[4]САПЕРНЫЙ Апр.'!R17:S17,'[5]САПЕРНЫЙ Май'!R17:S17,'[6]САПЕРНЫЙ Июнь'!R17:S17,'[7]САПЕРНЫЙ Июль'!R17:S17,'[8]САПЕРНЫЙ Авг.'!R17:S17,'[9]САПЕРНЫЙ Сент.'!R17:S17,'[10]САПЕРНЫЙ Окт.'!R17:S17,'[11]САПЕРНЫЙ Нояб.'!R17:S17,'[12]САПЕРНЫЙ Дек.'!R17:S17)</f>
        <v>0</v>
      </c>
      <c r="T18" s="47"/>
      <c r="U18" s="53">
        <f>SUM('[1]САПЕРНЫЙ Янв.'!T17:U17,'[2]САПЕРНЫЙ Февр.'!T17:U17,'[3]САПЕРНЫЙ Март'!T17:U17,'[4]САПЕРНЫЙ Апр.'!T17:U17,'[5]САПЕРНЫЙ Май'!T17:U17,'[6]САПЕРНЫЙ Июнь'!T17:U17,'[7]САПЕРНЫЙ Июль'!T17:U17,'[8]САПЕРНЫЙ Авг.'!T17:U17,'[9]САПЕРНЫЙ Сент.'!T17:U17,'[10]САПЕРНЫЙ Окт.'!T17:U17,'[11]САПЕРНЫЙ Нояб.'!T17:U17,'[12]САПЕРНЫЙ Дек.'!T17:U17)</f>
        <v>0</v>
      </c>
      <c r="V18" s="47"/>
      <c r="W18" s="53">
        <f>SUM('[1]САПЕРНЫЙ Янв.'!V17:W17,'[2]САПЕРНЫЙ Февр.'!V17:W17,'[3]САПЕРНЫЙ Март'!V17:W17,'[4]САПЕРНЫЙ Апр.'!V17:W17,'[5]САПЕРНЫЙ Май'!V17:W17,'[6]САПЕРНЫЙ Июнь'!V17:W17,'[7]САПЕРНЫЙ Июль'!V17:W17,'[8]САПЕРНЫЙ Авг.'!V17:W17,'[9]САПЕРНЫЙ Сент.'!V17:W17,'[10]САПЕРНЫЙ Окт.'!V17:W17,'[11]САПЕРНЫЙ Нояб.'!V17:W17,'[12]САПЕРНЫЙ Дек.'!V17:W17)</f>
        <v>0</v>
      </c>
      <c r="Y18" s="97"/>
    </row>
    <row r="19" spans="1:25" s="42" customFormat="1" ht="15.95" customHeight="1" x14ac:dyDescent="0.25">
      <c r="A19" s="258" t="s">
        <v>18</v>
      </c>
      <c r="B19" s="260" t="s">
        <v>9</v>
      </c>
      <c r="C19" s="24" t="s">
        <v>10</v>
      </c>
      <c r="D19" s="47"/>
      <c r="E19" s="53">
        <f>SUM('[1]САПЕРНЫЙ Янв.'!D18:E18,'[2]САПЕРНЫЙ Февр.'!D18:E18,'[3]САПЕРНЫЙ Март'!D18:E18,'[4]САПЕРНЫЙ Апр.'!D18:E18,'[5]САПЕРНЫЙ Май'!D18:E18,'[6]САПЕРНЫЙ Июнь'!D18:E18,'[7]САПЕРНЫЙ Июль'!D18:E18,'[8]САПЕРНЫЙ Авг.'!D18:E18,'[9]САПЕРНЫЙ Сент.'!D18:E18,'[10]САПЕРНЫЙ Окт.'!D18:E18,'[11]САПЕРНЫЙ Нояб.'!D18:E18,'[12]САПЕРНЫЙ Дек.'!D18:E18)</f>
        <v>0</v>
      </c>
      <c r="F19" s="47"/>
      <c r="G19" s="53">
        <f>SUM('[1]САПЕРНЫЙ Янв.'!F18:G18,'[2]САПЕРНЫЙ Февр.'!F18:G18,'[3]САПЕРНЫЙ Март'!F18:G18,'[4]САПЕРНЫЙ Апр.'!F18:G18,'[5]САПЕРНЫЙ Май'!F18:G18,'[6]САПЕРНЫЙ Июнь'!F18:G18,'[7]САПЕРНЫЙ Июль'!F18:G18,'[8]САПЕРНЫЙ Авг.'!F18:G18,'[9]САПЕРНЫЙ Сент.'!F18:G18,'[10]САПЕРНЫЙ Окт.'!F18:G18,'[11]САПЕРНЫЙ Нояб.'!F18:G18,'[12]САПЕРНЫЙ Дек.'!F18:G18)</f>
        <v>0</v>
      </c>
      <c r="H19" s="47"/>
      <c r="I19" s="53">
        <f>SUM('[1]САПЕРНЫЙ Янв.'!H18:I18,'[2]САПЕРНЫЙ Февр.'!H18:I18,'[3]САПЕРНЫЙ Март'!H18:I18,'[4]САПЕРНЫЙ Апр.'!H18:I18,'[5]САПЕРНЫЙ Май'!H18:I18,'[6]САПЕРНЫЙ Июнь'!H18:I18,'[7]САПЕРНЫЙ Июль'!H18:I18,'[8]САПЕРНЫЙ Авг.'!H18:I18,'[9]САПЕРНЫЙ Сент.'!H18:I18,'[10]САПЕРНЫЙ Окт.'!H18:I18,'[11]САПЕРНЫЙ Нояб.'!H18:I18,'[12]САПЕРНЫЙ Дек.'!H18:I18)</f>
        <v>0</v>
      </c>
      <c r="J19" s="47"/>
      <c r="K19" s="53">
        <f>SUM('[1]САПЕРНЫЙ Янв.'!J18:K18,'[2]САПЕРНЫЙ Февр.'!J18:K18,'[3]САПЕРНЫЙ Март'!J18:K18,'[4]САПЕРНЫЙ Апр.'!J18:K18,'[5]САПЕРНЫЙ Май'!J18:K18,'[6]САПЕРНЫЙ Июнь'!J18:K18,'[7]САПЕРНЫЙ Июль'!J18:K18,'[8]САПЕРНЫЙ Авг.'!J18:K18,'[9]САПЕРНЫЙ Сент.'!J18:K18,'[10]САПЕРНЫЙ Окт.'!J18:K18,'[11]САПЕРНЫЙ Нояб.'!J18:K18,'[12]САПЕРНЫЙ Дек.'!J18:K18)</f>
        <v>0</v>
      </c>
      <c r="L19" s="47"/>
      <c r="M19" s="53">
        <f>SUM('[1]САПЕРНЫЙ Янв.'!L18:M18,'[2]САПЕРНЫЙ Февр.'!L18:M18,'[3]САПЕРНЫЙ Март'!L18:M18,'[4]САПЕРНЫЙ Апр.'!L18:M18,'[5]САПЕРНЫЙ Май'!L18:M18,'[6]САПЕРНЫЙ Июнь'!L18:M18,'[7]САПЕРНЫЙ Июль'!L18:M18,'[8]САПЕРНЫЙ Авг.'!L18:M18,'[9]САПЕРНЫЙ Сент.'!L18:M18,'[10]САПЕРНЫЙ Окт.'!L18:M18,'[11]САПЕРНЫЙ Нояб.'!L18:M18,'[12]САПЕРНЫЙ Дек.'!L18:M18)</f>
        <v>0</v>
      </c>
      <c r="N19" s="47"/>
      <c r="O19" s="53">
        <f>SUM('[1]САПЕРНЫЙ Янв.'!N18:O18,'[2]САПЕРНЫЙ Февр.'!N18:O18,'[3]САПЕРНЫЙ Март'!N18:O18,'[4]САПЕРНЫЙ Апр.'!N18:O18,'[5]САПЕРНЫЙ Май'!N18:O18,'[6]САПЕРНЫЙ Июнь'!N18:O18,'[7]САПЕРНЫЙ Июль'!N18:O18,'[8]САПЕРНЫЙ Авг.'!N18:O18,'[9]САПЕРНЫЙ Сент.'!N18:O18,'[10]САПЕРНЫЙ Окт.'!N18:O18,'[11]САПЕРНЫЙ Нояб.'!N18:O18,'[12]САПЕРНЫЙ Дек.'!N18:O18)</f>
        <v>0</v>
      </c>
      <c r="P19" s="47"/>
      <c r="Q19" s="53">
        <f>SUM('[1]САПЕРНЫЙ Янв.'!P18:Q18,'[2]САПЕРНЫЙ Февр.'!P18:Q18,'[3]САПЕРНЫЙ Март'!P18:Q18,'[4]САПЕРНЫЙ Апр.'!P18:Q18,'[5]САПЕРНЫЙ Май'!P18:Q18,'[6]САПЕРНЫЙ Июнь'!P18:Q18,'[7]САПЕРНЫЙ Июль'!P18:Q18,'[8]САПЕРНЫЙ Авг.'!P18:Q18,'[9]САПЕРНЫЙ Сент.'!P18:Q18,'[10]САПЕРНЫЙ Окт.'!P18:Q18,'[11]САПЕРНЫЙ Нояб.'!P18:Q18,'[12]САПЕРНЫЙ Дек.'!P18:Q18)</f>
        <v>0</v>
      </c>
      <c r="R19" s="47"/>
      <c r="S19" s="53">
        <f>SUM('[1]САПЕРНЫЙ Янв.'!R18:S18,'[2]САПЕРНЫЙ Февр.'!R18:S18,'[3]САПЕРНЫЙ Март'!R18:S18,'[4]САПЕРНЫЙ Апр.'!R18:S18,'[5]САПЕРНЫЙ Май'!R18:S18,'[6]САПЕРНЫЙ Июнь'!R18:S18,'[7]САПЕРНЫЙ Июль'!R18:S18,'[8]САПЕРНЫЙ Авг.'!R18:S18,'[9]САПЕРНЫЙ Сент.'!R18:S18,'[10]САПЕРНЫЙ Окт.'!R18:S18,'[11]САПЕРНЫЙ Нояб.'!R18:S18,'[12]САПЕРНЫЙ Дек.'!R18:S18)</f>
        <v>0</v>
      </c>
      <c r="T19" s="47"/>
      <c r="U19" s="53">
        <f>SUM('[1]САПЕРНЫЙ Янв.'!T18:U18,'[2]САПЕРНЫЙ Февр.'!T18:U18,'[3]САПЕРНЫЙ Март'!T18:U18,'[4]САПЕРНЫЙ Апр.'!T18:U18,'[5]САПЕРНЫЙ Май'!T18:U18,'[6]САПЕРНЫЙ Июнь'!T18:U18,'[7]САПЕРНЫЙ Июль'!T18:U18,'[8]САПЕРНЫЙ Авг.'!T18:U18,'[9]САПЕРНЫЙ Сент.'!T18:U18,'[10]САПЕРНЫЙ Окт.'!T18:U18,'[11]САПЕРНЫЙ Нояб.'!T18:U18,'[12]САПЕРНЫЙ Дек.'!T18:U18)</f>
        <v>0</v>
      </c>
      <c r="V19" s="47"/>
      <c r="W19" s="53">
        <f>SUM('[1]САПЕРНЫЙ Янв.'!V18:W18,'[2]САПЕРНЫЙ Февр.'!V18:W18,'[3]САПЕРНЫЙ Март'!V18:W18,'[4]САПЕРНЫЙ Апр.'!V18:W18,'[5]САПЕРНЫЙ Май'!V18:W18,'[6]САПЕРНЫЙ Июнь'!V18:W18,'[7]САПЕРНЫЙ Июль'!V18:W18,'[8]САПЕРНЫЙ Авг.'!V18:W18,'[9]САПЕРНЫЙ Сент.'!V18:W18,'[10]САПЕРНЫЙ Окт.'!V18:W18,'[11]САПЕРНЫЙ Нояб.'!V18:W18,'[12]САПЕРНЫЙ Дек.'!V18:W18)</f>
        <v>0</v>
      </c>
      <c r="Y19" s="97"/>
    </row>
    <row r="20" spans="1:25" s="42" customFormat="1" ht="15.95" customHeight="1" x14ac:dyDescent="0.25">
      <c r="A20" s="259"/>
      <c r="B20" s="261"/>
      <c r="C20" s="23" t="s">
        <v>5</v>
      </c>
      <c r="D20" s="47"/>
      <c r="E20" s="53">
        <f>SUM('[1]САПЕРНЫЙ Янв.'!D19:E19,'[2]САПЕРНЫЙ Февр.'!D19:E19,'[3]САПЕРНЫЙ Март'!D19:E19,'[4]САПЕРНЫЙ Апр.'!D19:E19,'[5]САПЕРНЫЙ Май'!D19:E19,'[6]САПЕРНЫЙ Июнь'!D19:E19,'[7]САПЕРНЫЙ Июль'!D19:E19,'[8]САПЕРНЫЙ Авг.'!D19:E19,'[9]САПЕРНЫЙ Сент.'!D19:E19,'[10]САПЕРНЫЙ Окт.'!D19:E19,'[11]САПЕРНЫЙ Нояб.'!D19:E19,'[12]САПЕРНЫЙ Дек.'!D19:E19)</f>
        <v>0</v>
      </c>
      <c r="F20" s="47"/>
      <c r="G20" s="53">
        <f>SUM('[1]САПЕРНЫЙ Янв.'!F19:G19,'[2]САПЕРНЫЙ Февр.'!F19:G19,'[3]САПЕРНЫЙ Март'!F19:G19,'[4]САПЕРНЫЙ Апр.'!F19:G19,'[5]САПЕРНЫЙ Май'!F19:G19,'[6]САПЕРНЫЙ Июнь'!F19:G19,'[7]САПЕРНЫЙ Июль'!F19:G19,'[8]САПЕРНЫЙ Авг.'!F19:G19,'[9]САПЕРНЫЙ Сент.'!F19:G19,'[10]САПЕРНЫЙ Окт.'!F19:G19,'[11]САПЕРНЫЙ Нояб.'!F19:G19,'[12]САПЕРНЫЙ Дек.'!F19:G19)</f>
        <v>0</v>
      </c>
      <c r="H20" s="47"/>
      <c r="I20" s="53">
        <f>SUM('[1]САПЕРНЫЙ Янв.'!H19:I19,'[2]САПЕРНЫЙ Февр.'!H19:I19,'[3]САПЕРНЫЙ Март'!H19:I19,'[4]САПЕРНЫЙ Апр.'!H19:I19,'[5]САПЕРНЫЙ Май'!H19:I19,'[6]САПЕРНЫЙ Июнь'!H19:I19,'[7]САПЕРНЫЙ Июль'!H19:I19,'[8]САПЕРНЫЙ Авг.'!H19:I19,'[9]САПЕРНЫЙ Сент.'!H19:I19,'[10]САПЕРНЫЙ Окт.'!H19:I19,'[11]САПЕРНЫЙ Нояб.'!H19:I19,'[12]САПЕРНЫЙ Дек.'!H19:I19)</f>
        <v>0</v>
      </c>
      <c r="J20" s="47"/>
      <c r="K20" s="53">
        <f>SUM('[1]САПЕРНЫЙ Янв.'!J19:K19,'[2]САПЕРНЫЙ Февр.'!J19:K19,'[3]САПЕРНЫЙ Март'!J19:K19,'[4]САПЕРНЫЙ Апр.'!J19:K19,'[5]САПЕРНЫЙ Май'!J19:K19,'[6]САПЕРНЫЙ Июнь'!J19:K19,'[7]САПЕРНЫЙ Июль'!J19:K19,'[8]САПЕРНЫЙ Авг.'!J19:K19,'[9]САПЕРНЫЙ Сент.'!J19:K19,'[10]САПЕРНЫЙ Окт.'!J19:K19,'[11]САПЕРНЫЙ Нояб.'!J19:K19,'[12]САПЕРНЫЙ Дек.'!J19:K19)</f>
        <v>0</v>
      </c>
      <c r="L20" s="47"/>
      <c r="M20" s="53">
        <f>SUM('[1]САПЕРНЫЙ Янв.'!L19:M19,'[2]САПЕРНЫЙ Февр.'!L19:M19,'[3]САПЕРНЫЙ Март'!L19:M19,'[4]САПЕРНЫЙ Апр.'!L19:M19,'[5]САПЕРНЫЙ Май'!L19:M19,'[6]САПЕРНЫЙ Июнь'!L19:M19,'[7]САПЕРНЫЙ Июль'!L19:M19,'[8]САПЕРНЫЙ Авг.'!L19:M19,'[9]САПЕРНЫЙ Сент.'!L19:M19,'[10]САПЕРНЫЙ Окт.'!L19:M19,'[11]САПЕРНЫЙ Нояб.'!L19:M19,'[12]САПЕРНЫЙ Дек.'!L19:M19)</f>
        <v>0</v>
      </c>
      <c r="N20" s="47"/>
      <c r="O20" s="53">
        <f>SUM('[1]САПЕРНЫЙ Янв.'!N19:O19,'[2]САПЕРНЫЙ Февр.'!N19:O19,'[3]САПЕРНЫЙ Март'!N19:O19,'[4]САПЕРНЫЙ Апр.'!N19:O19,'[5]САПЕРНЫЙ Май'!N19:O19,'[6]САПЕРНЫЙ Июнь'!N19:O19,'[7]САПЕРНЫЙ Июль'!N19:O19,'[8]САПЕРНЫЙ Авг.'!N19:O19,'[9]САПЕРНЫЙ Сент.'!N19:O19,'[10]САПЕРНЫЙ Окт.'!N19:O19,'[11]САПЕРНЫЙ Нояб.'!N19:O19,'[12]САПЕРНЫЙ Дек.'!N19:O19)</f>
        <v>0</v>
      </c>
      <c r="P20" s="47"/>
      <c r="Q20" s="53">
        <f>SUM('[1]САПЕРНЫЙ Янв.'!P19:Q19,'[2]САПЕРНЫЙ Февр.'!P19:Q19,'[3]САПЕРНЫЙ Март'!P19:Q19,'[4]САПЕРНЫЙ Апр.'!P19:Q19,'[5]САПЕРНЫЙ Май'!P19:Q19,'[6]САПЕРНЫЙ Июнь'!P19:Q19,'[7]САПЕРНЫЙ Июль'!P19:Q19,'[8]САПЕРНЫЙ Авг.'!P19:Q19,'[9]САПЕРНЫЙ Сент.'!P19:Q19,'[10]САПЕРНЫЙ Окт.'!P19:Q19,'[11]САПЕРНЫЙ Нояб.'!P19:Q19,'[12]САПЕРНЫЙ Дек.'!P19:Q19)</f>
        <v>0</v>
      </c>
      <c r="R20" s="47"/>
      <c r="S20" s="53">
        <f>SUM('[1]САПЕРНЫЙ Янв.'!R19:S19,'[2]САПЕРНЫЙ Февр.'!R19:S19,'[3]САПЕРНЫЙ Март'!R19:S19,'[4]САПЕРНЫЙ Апр.'!R19:S19,'[5]САПЕРНЫЙ Май'!R19:S19,'[6]САПЕРНЫЙ Июнь'!R19:S19,'[7]САПЕРНЫЙ Июль'!R19:S19,'[8]САПЕРНЫЙ Авг.'!R19:S19,'[9]САПЕРНЫЙ Сент.'!R19:S19,'[10]САПЕРНЫЙ Окт.'!R19:S19,'[11]САПЕРНЫЙ Нояб.'!R19:S19,'[12]САПЕРНЫЙ Дек.'!R19:S19)</f>
        <v>0</v>
      </c>
      <c r="T20" s="47"/>
      <c r="U20" s="53">
        <f>SUM('[1]САПЕРНЫЙ Янв.'!T19:U19,'[2]САПЕРНЫЙ Февр.'!T19:U19,'[3]САПЕРНЫЙ Март'!T19:U19,'[4]САПЕРНЫЙ Апр.'!T19:U19,'[5]САПЕРНЫЙ Май'!T19:U19,'[6]САПЕРНЫЙ Июнь'!T19:U19,'[7]САПЕРНЫЙ Июль'!T19:U19,'[8]САПЕРНЫЙ Авг.'!T19:U19,'[9]САПЕРНЫЙ Сент.'!T19:U19,'[10]САПЕРНЫЙ Окт.'!T19:U19,'[11]САПЕРНЫЙ Нояб.'!T19:U19,'[12]САПЕРНЫЙ Дек.'!T19:U19)</f>
        <v>0</v>
      </c>
      <c r="V20" s="47"/>
      <c r="W20" s="53">
        <f>SUM('[1]САПЕРНЫЙ Янв.'!V19:W19,'[2]САПЕРНЫЙ Февр.'!V19:W19,'[3]САПЕРНЫЙ Март'!V19:W19,'[4]САПЕРНЫЙ Апр.'!V19:W19,'[5]САПЕРНЫЙ Май'!V19:W19,'[6]САПЕРНЫЙ Июнь'!V19:W19,'[7]САПЕРНЫЙ Июль'!V19:W19,'[8]САПЕРНЫЙ Авг.'!V19:W19,'[9]САПЕРНЫЙ Сент.'!V19:W19,'[10]САПЕРНЫЙ Окт.'!V19:W19,'[11]САПЕРНЫЙ Нояб.'!V19:W19,'[12]САПЕРНЫЙ Дек.'!V19:W19)</f>
        <v>0</v>
      </c>
      <c r="Y20" s="97"/>
    </row>
    <row r="21" spans="1:25" s="42" customFormat="1" ht="32.1" customHeight="1" x14ac:dyDescent="0.25">
      <c r="A21" s="33" t="s">
        <v>21</v>
      </c>
      <c r="B21" s="34" t="s">
        <v>11</v>
      </c>
      <c r="C21" s="23" t="s">
        <v>5</v>
      </c>
      <c r="D21" s="47"/>
      <c r="E21" s="53">
        <f>SUM('[1]САПЕРНЫЙ Янв.'!D20:E20,'[2]САПЕРНЫЙ Февр.'!D20:E20,'[3]САПЕРНЫЙ Март'!D20:E20,'[4]САПЕРНЫЙ Апр.'!D20:E20,'[5]САПЕРНЫЙ Май'!D20:E20,'[6]САПЕРНЫЙ Июнь'!D20:E20,'[7]САПЕРНЫЙ Июль'!D20:E20,'[8]САПЕРНЫЙ Авг.'!D20:E20,'[9]САПЕРНЫЙ Сент.'!D20:E20,'[10]САПЕРНЫЙ Окт.'!D20:E20,'[11]САПЕРНЫЙ Нояб.'!D20:E20,'[12]САПЕРНЫЙ Дек.'!D20:E20)</f>
        <v>0</v>
      </c>
      <c r="F21" s="47"/>
      <c r="G21" s="53">
        <f>SUM('[1]САПЕРНЫЙ Янв.'!F20:G20,'[2]САПЕРНЫЙ Февр.'!F20:G20,'[3]САПЕРНЫЙ Март'!F20:G20,'[4]САПЕРНЫЙ Апр.'!F20:G20,'[5]САПЕРНЫЙ Май'!F20:G20,'[6]САПЕРНЫЙ Июнь'!F20:G20,'[7]САПЕРНЫЙ Июль'!F20:G20,'[8]САПЕРНЫЙ Авг.'!F20:G20,'[9]САПЕРНЫЙ Сент.'!F20:G20,'[10]САПЕРНЫЙ Окт.'!F20:G20,'[11]САПЕРНЫЙ Нояб.'!F20:G20,'[12]САПЕРНЫЙ Дек.'!F20:G20)</f>
        <v>0</v>
      </c>
      <c r="H21" s="47"/>
      <c r="I21" s="53">
        <f>SUM('[1]САПЕРНЫЙ Янв.'!H20:I20,'[2]САПЕРНЫЙ Февр.'!H20:I20,'[3]САПЕРНЫЙ Март'!H20:I20,'[4]САПЕРНЫЙ Апр.'!H20:I20,'[5]САПЕРНЫЙ Май'!H20:I20,'[6]САПЕРНЫЙ Июнь'!H20:I20,'[7]САПЕРНЫЙ Июль'!H20:I20,'[8]САПЕРНЫЙ Авг.'!H20:I20,'[9]САПЕРНЫЙ Сент.'!H20:I20,'[10]САПЕРНЫЙ Окт.'!H20:I20,'[11]САПЕРНЫЙ Нояб.'!H20:I20,'[12]САПЕРНЫЙ Дек.'!H20:I20)</f>
        <v>0</v>
      </c>
      <c r="J21" s="47"/>
      <c r="K21" s="53">
        <f>SUM('[1]САПЕРНЫЙ Янв.'!J20:K20,'[2]САПЕРНЫЙ Февр.'!J20:K20,'[3]САПЕРНЫЙ Март'!J20:K20,'[4]САПЕРНЫЙ Апр.'!J20:K20,'[5]САПЕРНЫЙ Май'!J20:K20,'[6]САПЕРНЫЙ Июнь'!J20:K20,'[7]САПЕРНЫЙ Июль'!J20:K20,'[8]САПЕРНЫЙ Авг.'!J20:K20,'[9]САПЕРНЫЙ Сент.'!J20:K20,'[10]САПЕРНЫЙ Окт.'!J20:K20,'[11]САПЕРНЫЙ Нояб.'!J20:K20,'[12]САПЕРНЫЙ Дек.'!J20:K20)</f>
        <v>0</v>
      </c>
      <c r="L21" s="47"/>
      <c r="M21" s="53">
        <f>SUM('[1]САПЕРНЫЙ Янв.'!L20:M20,'[2]САПЕРНЫЙ Февр.'!L20:M20,'[3]САПЕРНЫЙ Март'!L20:M20,'[4]САПЕРНЫЙ Апр.'!L20:M20,'[5]САПЕРНЫЙ Май'!L20:M20,'[6]САПЕРНЫЙ Июнь'!L20:M20,'[7]САПЕРНЫЙ Июль'!L20:M20,'[8]САПЕРНЫЙ Авг.'!L20:M20,'[9]САПЕРНЫЙ Сент.'!L20:M20,'[10]САПЕРНЫЙ Окт.'!L20:M20,'[11]САПЕРНЫЙ Нояб.'!L20:M20,'[12]САПЕРНЫЙ Дек.'!L20:M20)</f>
        <v>0</v>
      </c>
      <c r="N21" s="47"/>
      <c r="O21" s="53">
        <f>SUM('[1]САПЕРНЫЙ Янв.'!N20:O20,'[2]САПЕРНЫЙ Февр.'!N20:O20,'[3]САПЕРНЫЙ Март'!N20:O20,'[4]САПЕРНЫЙ Апр.'!N20:O20,'[5]САПЕРНЫЙ Май'!N20:O20,'[6]САПЕРНЫЙ Июнь'!N20:O20,'[7]САПЕРНЫЙ Июль'!N20:O20,'[8]САПЕРНЫЙ Авг.'!N20:O20,'[9]САПЕРНЫЙ Сент.'!N20:O20,'[10]САПЕРНЫЙ Окт.'!N20:O20,'[11]САПЕРНЫЙ Нояб.'!N20:O20,'[12]САПЕРНЫЙ Дек.'!N20:O20)</f>
        <v>0</v>
      </c>
      <c r="P21" s="47"/>
      <c r="Q21" s="53">
        <f>SUM('[1]САПЕРНЫЙ Янв.'!P20:Q20,'[2]САПЕРНЫЙ Февр.'!P20:Q20,'[3]САПЕРНЫЙ Март'!P20:Q20,'[4]САПЕРНЫЙ Апр.'!P20:Q20,'[5]САПЕРНЫЙ Май'!P20:Q20,'[6]САПЕРНЫЙ Июнь'!P20:Q20,'[7]САПЕРНЫЙ Июль'!P20:Q20,'[8]САПЕРНЫЙ Авг.'!P20:Q20,'[9]САПЕРНЫЙ Сент.'!P20:Q20,'[10]САПЕРНЫЙ Окт.'!P20:Q20,'[11]САПЕРНЫЙ Нояб.'!P20:Q20,'[12]САПЕРНЫЙ Дек.'!P20:Q20)</f>
        <v>0</v>
      </c>
      <c r="R21" s="47"/>
      <c r="S21" s="53">
        <f>SUM('[1]САПЕРНЫЙ Янв.'!R20:S20,'[2]САПЕРНЫЙ Февр.'!R20:S20,'[3]САПЕРНЫЙ Март'!R20:S20,'[4]САПЕРНЫЙ Апр.'!R20:S20,'[5]САПЕРНЫЙ Май'!R20:S20,'[6]САПЕРНЫЙ Июнь'!R20:S20,'[7]САПЕРНЫЙ Июль'!R20:S20,'[8]САПЕРНЫЙ Авг.'!R20:S20,'[9]САПЕРНЫЙ Сент.'!R20:S20,'[10]САПЕРНЫЙ Окт.'!R20:S20,'[11]САПЕРНЫЙ Нояб.'!R20:S20,'[12]САПЕРНЫЙ Дек.'!R20:S20)</f>
        <v>0</v>
      </c>
      <c r="T21" s="47"/>
      <c r="U21" s="53">
        <f>SUM('[1]САПЕРНЫЙ Янв.'!T20:U20,'[2]САПЕРНЫЙ Февр.'!T20:U20,'[3]САПЕРНЫЙ Март'!T20:U20,'[4]САПЕРНЫЙ Апр.'!T20:U20,'[5]САПЕРНЫЙ Май'!T20:U20,'[6]САПЕРНЫЙ Июнь'!T20:U20,'[7]САПЕРНЫЙ Июль'!T20:U20,'[8]САПЕРНЫЙ Авг.'!T20:U20,'[9]САПЕРНЫЙ Сент.'!T20:U20,'[10]САПЕРНЫЙ Окт.'!T20:U20,'[11]САПЕРНЫЙ Нояб.'!T20:U20,'[12]САПЕРНЫЙ Дек.'!T20:U20)</f>
        <v>0</v>
      </c>
      <c r="V21" s="47"/>
      <c r="W21" s="53">
        <f>SUM('[1]САПЕРНЫЙ Янв.'!V20:W20,'[2]САПЕРНЫЙ Февр.'!V20:W20,'[3]САПЕРНЫЙ Март'!V20:W20,'[4]САПЕРНЫЙ Апр.'!V20:W20,'[5]САПЕРНЫЙ Май'!V20:W20,'[6]САПЕРНЫЙ Июнь'!V20:W20,'[7]САПЕРНЫЙ Июль'!V20:W20,'[8]САПЕРНЫЙ Авг.'!V20:W20,'[9]САПЕРНЫЙ Сент.'!V20:W20,'[10]САПЕРНЫЙ Окт.'!V20:W20,'[11]САПЕРНЫЙ Нояб.'!V20:W20,'[12]САПЕРНЫЙ Дек.'!V20:W20)</f>
        <v>0</v>
      </c>
      <c r="Y21" s="97"/>
    </row>
    <row r="22" spans="1:25" s="114" customFormat="1" ht="15.95" customHeight="1" x14ac:dyDescent="0.25">
      <c r="A22" s="270" t="s">
        <v>23</v>
      </c>
      <c r="B22" s="272" t="s">
        <v>60</v>
      </c>
      <c r="C22" s="103" t="s">
        <v>58</v>
      </c>
      <c r="D22" s="104"/>
      <c r="E22" s="105">
        <f>SUM('[1]САПЕРНЫЙ Янв.'!D21:E21,'[2]САПЕРНЫЙ Февр.'!D21:E21,'[3]САПЕРНЫЙ Март'!D21:E21,'[4]САПЕРНЫЙ Апр.'!D21:E21,'[5]САПЕРНЫЙ Май'!D21:E21,'[6]САПЕРНЫЙ Июнь'!D21:E21,'[7]САПЕРНЫЙ Июль'!D21:E21,'[8]САПЕРНЫЙ Авг.'!D21:E21,'[9]САПЕРНЫЙ Сент.'!D21:E21,'[10]САПЕРНЫЙ Окт.'!D21:E21,'[11]САПЕРНЫЙ Нояб.'!D21:E21,'[12]САПЕРНЫЙ Дек.'!D21:E21)</f>
        <v>0</v>
      </c>
      <c r="F22" s="104"/>
      <c r="G22" s="105">
        <f>SUM('[1]САПЕРНЫЙ Янв.'!F21:G21,'[2]САПЕРНЫЙ Февр.'!F21:G21,'[3]САПЕРНЫЙ Март'!F21:G21,'[4]САПЕРНЫЙ Апр.'!F21:G21,'[5]САПЕРНЫЙ Май'!F21:G21,'[6]САПЕРНЫЙ Июнь'!F21:G21,'[7]САПЕРНЫЙ Июль'!F21:G21,'[8]САПЕРНЫЙ Авг.'!F21:G21,'[9]САПЕРНЫЙ Сент.'!F21:G21,'[10]САПЕРНЫЙ Окт.'!F21:G21,'[11]САПЕРНЫЙ Нояб.'!F21:G21,'[12]САПЕРНЫЙ Дек.'!F21:G21)</f>
        <v>0</v>
      </c>
      <c r="H22" s="104"/>
      <c r="I22" s="105">
        <f>SUM('[1]САПЕРНЫЙ Янв.'!H21:I21,'[2]САПЕРНЫЙ Февр.'!H21:I21,'[3]САПЕРНЫЙ Март'!H21:I21,'[4]САПЕРНЫЙ Апр.'!H21:I21,'[5]САПЕРНЫЙ Май'!H21:I21,'[6]САПЕРНЫЙ Июнь'!H21:I21,'[7]САПЕРНЫЙ Июль'!H21:I21,'[8]САПЕРНЫЙ Авг.'!H21:I21,'[9]САПЕРНЫЙ Сент.'!H21:I21,'[10]САПЕРНЫЙ Окт.'!H21:I21,'[11]САПЕРНЫЙ Нояб.'!H21:I21,'[12]САПЕРНЫЙ Дек.'!H21:I21)</f>
        <v>0</v>
      </c>
      <c r="J22" s="104"/>
      <c r="K22" s="105">
        <f>SUM('[1]САПЕРНЫЙ Янв.'!J21:K21,'[2]САПЕРНЫЙ Февр.'!J21:K21,'[3]САПЕРНЫЙ Март'!J21:K21,'[4]САПЕРНЫЙ Апр.'!J21:K21,'[5]САПЕРНЫЙ Май'!J21:K21,'[6]САПЕРНЫЙ Июнь'!J21:K21,'[7]САПЕРНЫЙ Июль'!J21:K21,'[8]САПЕРНЫЙ Авг.'!J21:K21,'[9]САПЕРНЫЙ Сент.'!J21:K21,'[10]САПЕРНЫЙ Окт.'!J21:K21,'[11]САПЕРНЫЙ Нояб.'!J21:K21,'[12]САПЕРНЫЙ Дек.'!J21:K21)</f>
        <v>0</v>
      </c>
      <c r="L22" s="104"/>
      <c r="M22" s="105">
        <f>SUM('[1]САПЕРНЫЙ Янв.'!L21:M21,'[2]САПЕРНЫЙ Февр.'!L21:M21,'[3]САПЕРНЫЙ Март'!L21:M21,'[4]САПЕРНЫЙ Апр.'!L21:M21,'[5]САПЕРНЫЙ Май'!L21:M21,'[6]САПЕРНЫЙ Июнь'!L21:M21,'[7]САПЕРНЫЙ Июль'!L21:M21,'[8]САПЕРНЫЙ Авг.'!L21:M21,'[9]САПЕРНЫЙ Сент.'!L21:M21,'[10]САПЕРНЫЙ Окт.'!L21:M21,'[11]САПЕРНЫЙ Нояб.'!L21:M21,'[12]САПЕРНЫЙ Дек.'!L21:M21)</f>
        <v>0</v>
      </c>
      <c r="N22" s="104"/>
      <c r="O22" s="105">
        <f>SUM('[1]САПЕРНЫЙ Янв.'!N21:O21,'[2]САПЕРНЫЙ Февр.'!N21:O21,'[3]САПЕРНЫЙ Март'!N21:O21,'[4]САПЕРНЫЙ Апр.'!N21:O21,'[5]САПЕРНЫЙ Май'!N21:O21,'[6]САПЕРНЫЙ Июнь'!N21:O21,'[7]САПЕРНЫЙ Июль'!N21:O21,'[8]САПЕРНЫЙ Авг.'!N21:O21,'[9]САПЕРНЫЙ Сент.'!N21:O21,'[10]САПЕРНЫЙ Окт.'!N21:O21,'[11]САПЕРНЫЙ Нояб.'!N21:O21,'[12]САПЕРНЫЙ Дек.'!N21:O21)</f>
        <v>0</v>
      </c>
      <c r="P22" s="104"/>
      <c r="Q22" s="105">
        <f>SUM('[1]САПЕРНЫЙ Янв.'!P21:Q21,'[2]САПЕРНЫЙ Февр.'!P21:Q21,'[3]САПЕРНЫЙ Март'!P21:Q21,'[4]САПЕРНЫЙ Апр.'!P21:Q21,'[5]САПЕРНЫЙ Май'!P21:Q21,'[6]САПЕРНЫЙ Июнь'!P21:Q21,'[7]САПЕРНЫЙ Июль'!P21:Q21,'[8]САПЕРНЫЙ Авг.'!P21:Q21,'[9]САПЕРНЫЙ Сент.'!P21:Q21,'[10]САПЕРНЫЙ Окт.'!P21:Q21,'[11]САПЕРНЫЙ Нояб.'!P21:Q21,'[12]САПЕРНЫЙ Дек.'!P21:Q21)</f>
        <v>0</v>
      </c>
      <c r="R22" s="104"/>
      <c r="S22" s="105">
        <f>SUM('[1]САПЕРНЫЙ Янв.'!R21:S21,'[2]САПЕРНЫЙ Февр.'!R21:S21,'[3]САПЕРНЫЙ Март'!R21:S21,'[4]САПЕРНЫЙ Апр.'!R21:S21,'[5]САПЕРНЫЙ Май'!R21:S21,'[6]САПЕРНЫЙ Июнь'!R21:S21,'[7]САПЕРНЫЙ Июль'!R21:S21,'[8]САПЕРНЫЙ Авг.'!R21:S21,'[9]САПЕРНЫЙ Сент.'!R21:S21,'[10]САПЕРНЫЙ Окт.'!R21:S21,'[11]САПЕРНЫЙ Нояб.'!R21:S21,'[12]САПЕРНЫЙ Дек.'!R21:S21)</f>
        <v>0</v>
      </c>
      <c r="T22" s="104"/>
      <c r="U22" s="105">
        <f>SUM('[1]САПЕРНЫЙ Янв.'!T21:U21,'[2]САПЕРНЫЙ Февр.'!T21:U21,'[3]САПЕРНЫЙ Март'!T21:U21,'[4]САПЕРНЫЙ Апр.'!T21:U21,'[5]САПЕРНЫЙ Май'!T21:U21,'[6]САПЕРНЫЙ Июнь'!T21:U21,'[7]САПЕРНЫЙ Июль'!T21:U21,'[8]САПЕРНЫЙ Авг.'!T21:U21,'[9]САПЕРНЫЙ Сент.'!T21:U21,'[10]САПЕРНЫЙ Окт.'!T21:U21,'[11]САПЕРНЫЙ Нояб.'!T21:U21,'[12]САПЕРНЫЙ Дек.'!T21:U21)</f>
        <v>0</v>
      </c>
      <c r="V22" s="104"/>
      <c r="W22" s="105">
        <f>SUM('[1]САПЕРНЫЙ Янв.'!V21:W21,'[2]САПЕРНЫЙ Февр.'!V21:W21,'[3]САПЕРНЫЙ Март'!V21:W21,'[4]САПЕРНЫЙ Апр.'!V21:W21,'[5]САПЕРНЫЙ Май'!V21:W21,'[6]САПЕРНЫЙ Июнь'!V21:W21,'[7]САПЕРНЫЙ Июль'!V21:W21,'[8]САПЕРНЫЙ Авг.'!V21:W21,'[9]САПЕРНЫЙ Сент.'!V21:W21,'[10]САПЕРНЫЙ Окт.'!V21:W21,'[11]САПЕРНЫЙ Нояб.'!V21:W21,'[12]САПЕРНЫЙ Дек.'!V21:W21)</f>
        <v>0</v>
      </c>
      <c r="Y22" s="115"/>
    </row>
    <row r="23" spans="1:25" s="114" customFormat="1" ht="15.95" customHeight="1" x14ac:dyDescent="0.25">
      <c r="A23" s="271"/>
      <c r="B23" s="273"/>
      <c r="C23" s="103" t="s">
        <v>5</v>
      </c>
      <c r="D23" s="104"/>
      <c r="E23" s="105">
        <f>SUM('[1]САПЕРНЫЙ Янв.'!D22:E22,'[2]САПЕРНЫЙ Февр.'!D22:E22,'[3]САПЕРНЫЙ Март'!D22:E22,'[4]САПЕРНЫЙ Апр.'!D22:E22,'[5]САПЕРНЫЙ Май'!D22:E22,'[6]САПЕРНЫЙ Июнь'!D22:E22,'[7]САПЕРНЫЙ Июль'!D22:E22,'[8]САПЕРНЫЙ Авг.'!D22:E22,'[9]САПЕРНЫЙ Сент.'!D22:E22,'[10]САПЕРНЫЙ Окт.'!D22:E22,'[11]САПЕРНЫЙ Нояб.'!D22:E22,'[12]САПЕРНЫЙ Дек.'!D22:E22)</f>
        <v>0</v>
      </c>
      <c r="F23" s="104"/>
      <c r="G23" s="105">
        <f>SUM('[1]САПЕРНЫЙ Янв.'!F22:G22,'[2]САПЕРНЫЙ Февр.'!F22:G22,'[3]САПЕРНЫЙ Март'!F22:G22,'[4]САПЕРНЫЙ Апр.'!F22:G22,'[5]САПЕРНЫЙ Май'!F22:G22,'[6]САПЕРНЫЙ Июнь'!F22:G22,'[7]САПЕРНЫЙ Июль'!F22:G22,'[8]САПЕРНЫЙ Авг.'!F22:G22,'[9]САПЕРНЫЙ Сент.'!F22:G22,'[10]САПЕРНЫЙ Окт.'!F22:G22,'[11]САПЕРНЫЙ Нояб.'!F22:G22,'[12]САПЕРНЫЙ Дек.'!F22:G22)</f>
        <v>0</v>
      </c>
      <c r="H23" s="104"/>
      <c r="I23" s="105">
        <f>SUM('[1]САПЕРНЫЙ Янв.'!H22:I22,'[2]САПЕРНЫЙ Февр.'!H22:I22,'[3]САПЕРНЫЙ Март'!H22:I22,'[4]САПЕРНЫЙ Апр.'!H22:I22,'[5]САПЕРНЫЙ Май'!H22:I22,'[6]САПЕРНЫЙ Июнь'!H22:I22,'[7]САПЕРНЫЙ Июль'!H22:I22,'[8]САПЕРНЫЙ Авг.'!H22:I22,'[9]САПЕРНЫЙ Сент.'!H22:I22,'[10]САПЕРНЫЙ Окт.'!H22:I22,'[11]САПЕРНЫЙ Нояб.'!H22:I22,'[12]САПЕРНЫЙ Дек.'!H22:I22)</f>
        <v>0</v>
      </c>
      <c r="J23" s="104"/>
      <c r="K23" s="105">
        <f>SUM('[1]САПЕРНЫЙ Янв.'!J22:K22,'[2]САПЕРНЫЙ Февр.'!J22:K22,'[3]САПЕРНЫЙ Март'!J22:K22,'[4]САПЕРНЫЙ Апр.'!J22:K22,'[5]САПЕРНЫЙ Май'!J22:K22,'[6]САПЕРНЫЙ Июнь'!J22:K22,'[7]САПЕРНЫЙ Июль'!J22:K22,'[8]САПЕРНЫЙ Авг.'!J22:K22,'[9]САПЕРНЫЙ Сент.'!J22:K22,'[10]САПЕРНЫЙ Окт.'!J22:K22,'[11]САПЕРНЫЙ Нояб.'!J22:K22,'[12]САПЕРНЫЙ Дек.'!J22:K22)</f>
        <v>0</v>
      </c>
      <c r="L23" s="104"/>
      <c r="M23" s="105">
        <f>SUM('[1]САПЕРНЫЙ Янв.'!L22:M22,'[2]САПЕРНЫЙ Февр.'!L22:M22,'[3]САПЕРНЫЙ Март'!L22:M22,'[4]САПЕРНЫЙ Апр.'!L22:M22,'[5]САПЕРНЫЙ Май'!L22:M22,'[6]САПЕРНЫЙ Июнь'!L22:M22,'[7]САПЕРНЫЙ Июль'!L22:M22,'[8]САПЕРНЫЙ Авг.'!L22:M22,'[9]САПЕРНЫЙ Сент.'!L22:M22,'[10]САПЕРНЫЙ Окт.'!L22:M22,'[11]САПЕРНЫЙ Нояб.'!L22:M22,'[12]САПЕРНЫЙ Дек.'!L22:M22)</f>
        <v>0</v>
      </c>
      <c r="N23" s="104"/>
      <c r="O23" s="105">
        <f>SUM('[1]САПЕРНЫЙ Янв.'!N22:O22,'[2]САПЕРНЫЙ Февр.'!N22:O22,'[3]САПЕРНЫЙ Март'!N22:O22,'[4]САПЕРНЫЙ Апр.'!N22:O22,'[5]САПЕРНЫЙ Май'!N22:O22,'[6]САПЕРНЫЙ Июнь'!N22:O22,'[7]САПЕРНЫЙ Июль'!N22:O22,'[8]САПЕРНЫЙ Авг.'!N22:O22,'[9]САПЕРНЫЙ Сент.'!N22:O22,'[10]САПЕРНЫЙ Окт.'!N22:O22,'[11]САПЕРНЫЙ Нояб.'!N22:O22,'[12]САПЕРНЫЙ Дек.'!N22:O22)</f>
        <v>0</v>
      </c>
      <c r="P23" s="104"/>
      <c r="Q23" s="105">
        <f>SUM('[1]САПЕРНЫЙ Янв.'!P22:Q22,'[2]САПЕРНЫЙ Февр.'!P22:Q22,'[3]САПЕРНЫЙ Март'!P22:Q22,'[4]САПЕРНЫЙ Апр.'!P22:Q22,'[5]САПЕРНЫЙ Май'!P22:Q22,'[6]САПЕРНЫЙ Июнь'!P22:Q22,'[7]САПЕРНЫЙ Июль'!P22:Q22,'[8]САПЕРНЫЙ Авг.'!P22:Q22,'[9]САПЕРНЫЙ Сент.'!P22:Q22,'[10]САПЕРНЫЙ Окт.'!P22:Q22,'[11]САПЕРНЫЙ Нояб.'!P22:Q22,'[12]САПЕРНЫЙ Дек.'!P22:Q22)</f>
        <v>0</v>
      </c>
      <c r="R23" s="104"/>
      <c r="S23" s="105">
        <f>SUM('[1]САПЕРНЫЙ Янв.'!R22:S22,'[2]САПЕРНЫЙ Февр.'!R22:S22,'[3]САПЕРНЫЙ Март'!R22:S22,'[4]САПЕРНЫЙ Апр.'!R22:S22,'[5]САПЕРНЫЙ Май'!R22:S22,'[6]САПЕРНЫЙ Июнь'!R22:S22,'[7]САПЕРНЫЙ Июль'!R22:S22,'[8]САПЕРНЫЙ Авг.'!R22:S22,'[9]САПЕРНЫЙ Сент.'!R22:S22,'[10]САПЕРНЫЙ Окт.'!R22:S22,'[11]САПЕРНЫЙ Нояб.'!R22:S22,'[12]САПЕРНЫЙ Дек.'!R22:S22)</f>
        <v>0</v>
      </c>
      <c r="T23" s="104"/>
      <c r="U23" s="105">
        <f>SUM('[1]САПЕРНЫЙ Янв.'!T22:U22,'[2]САПЕРНЫЙ Февр.'!T22:U22,'[3]САПЕРНЫЙ Март'!T22:U22,'[4]САПЕРНЫЙ Апр.'!T22:U22,'[5]САПЕРНЫЙ Май'!T22:U22,'[6]САПЕРНЫЙ Июнь'!T22:U22,'[7]САПЕРНЫЙ Июль'!T22:U22,'[8]САПЕРНЫЙ Авг.'!T22:U22,'[9]САПЕРНЫЙ Сент.'!T22:U22,'[10]САПЕРНЫЙ Окт.'!T22:U22,'[11]САПЕРНЫЙ Нояб.'!T22:U22,'[12]САПЕРНЫЙ Дек.'!T22:U22)</f>
        <v>0</v>
      </c>
      <c r="V23" s="104"/>
      <c r="W23" s="105">
        <f>SUM('[1]САПЕРНЫЙ Янв.'!V22:W22,'[2]САПЕРНЫЙ Февр.'!V22:W22,'[3]САПЕРНЫЙ Март'!V22:W22,'[4]САПЕРНЫЙ Апр.'!V22:W22,'[5]САПЕРНЫЙ Май'!V22:W22,'[6]САПЕРНЫЙ Июнь'!V22:W22,'[7]САПЕРНЫЙ Июль'!V22:W22,'[8]САПЕРНЫЙ Авг.'!V22:W22,'[9]САПЕРНЫЙ Сент.'!V22:W22,'[10]САПЕРНЫЙ Окт.'!V22:W22,'[11]САПЕРНЫЙ Нояб.'!V22:W22,'[12]САПЕРНЫЙ Дек.'!V22:W22)</f>
        <v>0</v>
      </c>
      <c r="Y23" s="115"/>
    </row>
    <row r="24" spans="1:25" s="42" customFormat="1" ht="15.95" customHeight="1" x14ac:dyDescent="0.25">
      <c r="A24" s="274">
        <v>9</v>
      </c>
      <c r="B24" s="260" t="s">
        <v>13</v>
      </c>
      <c r="C24" s="22" t="s">
        <v>58</v>
      </c>
      <c r="D24" s="47"/>
      <c r="E24" s="53">
        <f>SUM('[1]САПЕРНЫЙ Янв.'!D23:E23,'[2]САПЕРНЫЙ Февр.'!D23:E23,'[3]САПЕРНЫЙ Март'!D23:E23,'[4]САПЕРНЫЙ Апр.'!D23:E23,'[5]САПЕРНЫЙ Май'!D23:E23,'[6]САПЕРНЫЙ Июнь'!D23:E23,'[7]САПЕРНЫЙ Июль'!D23:E23,'[8]САПЕРНЫЙ Авг.'!D23:E23,'[9]САПЕРНЫЙ Сент.'!D23:E23,'[10]САПЕРНЫЙ Окт.'!D23:E23,'[11]САПЕРНЫЙ Нояб.'!D23:E23,'[12]САПЕРНЫЙ Дек.'!D23:E23)</f>
        <v>0</v>
      </c>
      <c r="F24" s="47"/>
      <c r="G24" s="53">
        <f>SUM('[1]САПЕРНЫЙ Янв.'!F23:G23,'[2]САПЕРНЫЙ Февр.'!F23:G23,'[3]САПЕРНЫЙ Март'!F23:G23,'[4]САПЕРНЫЙ Апр.'!F23:G23,'[5]САПЕРНЫЙ Май'!F23:G23,'[6]САПЕРНЫЙ Июнь'!F23:G23,'[7]САПЕРНЫЙ Июль'!F23:G23,'[8]САПЕРНЫЙ Авг.'!F23:G23,'[9]САПЕРНЫЙ Сент.'!F23:G23,'[10]САПЕРНЫЙ Окт.'!F23:G23,'[11]САПЕРНЫЙ Нояб.'!F23:G23,'[12]САПЕРНЫЙ Дек.'!F23:G23)</f>
        <v>0</v>
      </c>
      <c r="H24" s="47"/>
      <c r="I24" s="53">
        <f>SUM('[1]САПЕРНЫЙ Янв.'!H23:I23,'[2]САПЕРНЫЙ Февр.'!H23:I23,'[3]САПЕРНЫЙ Март'!H23:I23,'[4]САПЕРНЫЙ Апр.'!H23:I23,'[5]САПЕРНЫЙ Май'!H23:I23,'[6]САПЕРНЫЙ Июнь'!H23:I23,'[7]САПЕРНЫЙ Июль'!H23:I23,'[8]САПЕРНЫЙ Авг.'!H23:I23,'[9]САПЕРНЫЙ Сент.'!H23:I23,'[10]САПЕРНЫЙ Окт.'!H23:I23,'[11]САПЕРНЫЙ Нояб.'!H23:I23,'[12]САПЕРНЫЙ Дек.'!H23:I23)</f>
        <v>0</v>
      </c>
      <c r="J24" s="47"/>
      <c r="K24" s="53">
        <f>SUM('[1]САПЕРНЫЙ Янв.'!J23:K23,'[2]САПЕРНЫЙ Февр.'!J23:K23,'[3]САПЕРНЫЙ Март'!J23:K23,'[4]САПЕРНЫЙ Апр.'!J23:K23,'[5]САПЕРНЫЙ Май'!J23:K23,'[6]САПЕРНЫЙ Июнь'!J23:K23,'[7]САПЕРНЫЙ Июль'!J23:K23,'[8]САПЕРНЫЙ Авг.'!J23:K23,'[9]САПЕРНЫЙ Сент.'!J23:K23,'[10]САПЕРНЫЙ Окт.'!J23:K23,'[11]САПЕРНЫЙ Нояб.'!J23:K23,'[12]САПЕРНЫЙ Дек.'!J23:K23)</f>
        <v>0</v>
      </c>
      <c r="L24" s="47"/>
      <c r="M24" s="53">
        <f>SUM('[1]САПЕРНЫЙ Янв.'!L23:M23,'[2]САПЕРНЫЙ Февр.'!L23:M23,'[3]САПЕРНЫЙ Март'!L23:M23,'[4]САПЕРНЫЙ Апр.'!L23:M23,'[5]САПЕРНЫЙ Май'!L23:M23,'[6]САПЕРНЫЙ Июнь'!L23:M23,'[7]САПЕРНЫЙ Июль'!L23:M23,'[8]САПЕРНЫЙ Авг.'!L23:M23,'[9]САПЕРНЫЙ Сент.'!L23:M23,'[10]САПЕРНЫЙ Окт.'!L23:M23,'[11]САПЕРНЫЙ Нояб.'!L23:M23,'[12]САПЕРНЫЙ Дек.'!L23:M23)</f>
        <v>0</v>
      </c>
      <c r="N24" s="47"/>
      <c r="O24" s="53">
        <f>SUM('[1]САПЕРНЫЙ Янв.'!N23:O23,'[2]САПЕРНЫЙ Февр.'!N23:O23,'[3]САПЕРНЫЙ Март'!N23:O23,'[4]САПЕРНЫЙ Апр.'!N23:O23,'[5]САПЕРНЫЙ Май'!N23:O23,'[6]САПЕРНЫЙ Июнь'!N23:O23,'[7]САПЕРНЫЙ Июль'!N23:O23,'[8]САПЕРНЫЙ Авг.'!N23:O23,'[9]САПЕРНЫЙ Сент.'!N23:O23,'[10]САПЕРНЫЙ Окт.'!N23:O23,'[11]САПЕРНЫЙ Нояб.'!N23:O23,'[12]САПЕРНЫЙ Дек.'!N23:O23)</f>
        <v>0</v>
      </c>
      <c r="P24" s="47"/>
      <c r="Q24" s="53">
        <f>SUM('[1]САПЕРНЫЙ Янв.'!P23:Q23,'[2]САПЕРНЫЙ Февр.'!P23:Q23,'[3]САПЕРНЫЙ Март'!P23:Q23,'[4]САПЕРНЫЙ Апр.'!P23:Q23,'[5]САПЕРНЫЙ Май'!P23:Q23,'[6]САПЕРНЫЙ Июнь'!P23:Q23,'[7]САПЕРНЫЙ Июль'!P23:Q23,'[8]САПЕРНЫЙ Авг.'!P23:Q23,'[9]САПЕРНЫЙ Сент.'!P23:Q23,'[10]САПЕРНЫЙ Окт.'!P23:Q23,'[11]САПЕРНЫЙ Нояб.'!P23:Q23,'[12]САПЕРНЫЙ Дек.'!P23:Q23)</f>
        <v>0</v>
      </c>
      <c r="R24" s="47"/>
      <c r="S24" s="53">
        <f>SUM('[1]САПЕРНЫЙ Янв.'!R23:S23,'[2]САПЕРНЫЙ Февр.'!R23:S23,'[3]САПЕРНЫЙ Март'!R23:S23,'[4]САПЕРНЫЙ Апр.'!R23:S23,'[5]САПЕРНЫЙ Май'!R23:S23,'[6]САПЕРНЫЙ Июнь'!R23:S23,'[7]САПЕРНЫЙ Июль'!R23:S23,'[8]САПЕРНЫЙ Авг.'!R23:S23,'[9]САПЕРНЫЙ Сент.'!R23:S23,'[10]САПЕРНЫЙ Окт.'!R23:S23,'[11]САПЕРНЫЙ Нояб.'!R23:S23,'[12]САПЕРНЫЙ Дек.'!R23:S23)</f>
        <v>0</v>
      </c>
      <c r="T24" s="47"/>
      <c r="U24" s="53">
        <f>SUM('[1]САПЕРНЫЙ Янв.'!T23:U23,'[2]САПЕРНЫЙ Февр.'!T23:U23,'[3]САПЕРНЫЙ Март'!T23:U23,'[4]САПЕРНЫЙ Апр.'!T23:U23,'[5]САПЕРНЫЙ Май'!T23:U23,'[6]САПЕРНЫЙ Июнь'!T23:U23,'[7]САПЕРНЫЙ Июль'!T23:U23,'[8]САПЕРНЫЙ Авг.'!T23:U23,'[9]САПЕРНЫЙ Сент.'!T23:U23,'[10]САПЕРНЫЙ Окт.'!T23:U23,'[11]САПЕРНЫЙ Нояб.'!T23:U23,'[12]САПЕРНЫЙ Дек.'!T23:U23)</f>
        <v>0</v>
      </c>
      <c r="V24" s="47"/>
      <c r="W24" s="53">
        <f>SUM('[1]САПЕРНЫЙ Янв.'!V23:W23,'[2]САПЕРНЫЙ Февр.'!V23:W23,'[3]САПЕРНЫЙ Март'!V23:W23,'[4]САПЕРНЫЙ Апр.'!V23:W23,'[5]САПЕРНЫЙ Май'!V23:W23,'[6]САПЕРНЫЙ Июнь'!V23:W23,'[7]САПЕРНЫЙ Июль'!V23:W23,'[8]САПЕРНЫЙ Авг.'!V23:W23,'[9]САПЕРНЫЙ Сент.'!V23:W23,'[10]САПЕРНЫЙ Окт.'!V23:W23,'[11]САПЕРНЫЙ Нояб.'!V23:W23,'[12]САПЕРНЫЙ Дек.'!V23:W23)</f>
        <v>0</v>
      </c>
      <c r="Y24" s="97"/>
    </row>
    <row r="25" spans="1:25" s="42" customFormat="1" ht="15.95" customHeight="1" x14ac:dyDescent="0.25">
      <c r="A25" s="275"/>
      <c r="B25" s="261"/>
      <c r="C25" s="22" t="s">
        <v>5</v>
      </c>
      <c r="D25" s="47"/>
      <c r="E25" s="53">
        <f>SUM('[1]САПЕРНЫЙ Янв.'!D24:E24,'[2]САПЕРНЫЙ Февр.'!D24:E24,'[3]САПЕРНЫЙ Март'!D24:E24,'[4]САПЕРНЫЙ Апр.'!D24:E24,'[5]САПЕРНЫЙ Май'!D24:E24,'[6]САПЕРНЫЙ Июнь'!D24:E24,'[7]САПЕРНЫЙ Июль'!D24:E24,'[8]САПЕРНЫЙ Авг.'!D24:E24,'[9]САПЕРНЫЙ Сент.'!D24:E24,'[10]САПЕРНЫЙ Окт.'!D24:E24,'[11]САПЕРНЫЙ Нояб.'!D24:E24,'[12]САПЕРНЫЙ Дек.'!D24:E24)</f>
        <v>0</v>
      </c>
      <c r="F25" s="47"/>
      <c r="G25" s="53">
        <f>SUM('[1]САПЕРНЫЙ Янв.'!F24:G24,'[2]САПЕРНЫЙ Февр.'!F24:G24,'[3]САПЕРНЫЙ Март'!F24:G24,'[4]САПЕРНЫЙ Апр.'!F24:G24,'[5]САПЕРНЫЙ Май'!F24:G24,'[6]САПЕРНЫЙ Июнь'!F24:G24,'[7]САПЕРНЫЙ Июль'!F24:G24,'[8]САПЕРНЫЙ Авг.'!F24:G24,'[9]САПЕРНЫЙ Сент.'!F24:G24,'[10]САПЕРНЫЙ Окт.'!F24:G24,'[11]САПЕРНЫЙ Нояб.'!F24:G24,'[12]САПЕРНЫЙ Дек.'!F24:G24)</f>
        <v>0</v>
      </c>
      <c r="H25" s="47"/>
      <c r="I25" s="53">
        <f>SUM('[1]САПЕРНЫЙ Янв.'!H24:I24,'[2]САПЕРНЫЙ Февр.'!H24:I24,'[3]САПЕРНЫЙ Март'!H24:I24,'[4]САПЕРНЫЙ Апр.'!H24:I24,'[5]САПЕРНЫЙ Май'!H24:I24,'[6]САПЕРНЫЙ Июнь'!H24:I24,'[7]САПЕРНЫЙ Июль'!H24:I24,'[8]САПЕРНЫЙ Авг.'!H24:I24,'[9]САПЕРНЫЙ Сент.'!H24:I24,'[10]САПЕРНЫЙ Окт.'!H24:I24,'[11]САПЕРНЫЙ Нояб.'!H24:I24,'[12]САПЕРНЫЙ Дек.'!H24:I24)</f>
        <v>0</v>
      </c>
      <c r="J25" s="47"/>
      <c r="K25" s="53">
        <f>SUM('[1]САПЕРНЫЙ Янв.'!J24:K24,'[2]САПЕРНЫЙ Февр.'!J24:K24,'[3]САПЕРНЫЙ Март'!J24:K24,'[4]САПЕРНЫЙ Апр.'!J24:K24,'[5]САПЕРНЫЙ Май'!J24:K24,'[6]САПЕРНЫЙ Июнь'!J24:K24,'[7]САПЕРНЫЙ Июль'!J24:K24,'[8]САПЕРНЫЙ Авг.'!J24:K24,'[9]САПЕРНЫЙ Сент.'!J24:K24,'[10]САПЕРНЫЙ Окт.'!J24:K24,'[11]САПЕРНЫЙ Нояб.'!J24:K24,'[12]САПЕРНЫЙ Дек.'!J24:K24)</f>
        <v>0</v>
      </c>
      <c r="L25" s="47"/>
      <c r="M25" s="53">
        <f>SUM('[1]САПЕРНЫЙ Янв.'!L24:M24,'[2]САПЕРНЫЙ Февр.'!L24:M24,'[3]САПЕРНЫЙ Март'!L24:M24,'[4]САПЕРНЫЙ Апр.'!L24:M24,'[5]САПЕРНЫЙ Май'!L24:M24,'[6]САПЕРНЫЙ Июнь'!L24:M24,'[7]САПЕРНЫЙ Июль'!L24:M24,'[8]САПЕРНЫЙ Авг.'!L24:M24,'[9]САПЕРНЫЙ Сент.'!L24:M24,'[10]САПЕРНЫЙ Окт.'!L24:M24,'[11]САПЕРНЫЙ Нояб.'!L24:M24,'[12]САПЕРНЫЙ Дек.'!L24:M24)</f>
        <v>0</v>
      </c>
      <c r="N25" s="47"/>
      <c r="O25" s="53">
        <f>SUM('[1]САПЕРНЫЙ Янв.'!N24:O24,'[2]САПЕРНЫЙ Февр.'!N24:O24,'[3]САПЕРНЫЙ Март'!N24:O24,'[4]САПЕРНЫЙ Апр.'!N24:O24,'[5]САПЕРНЫЙ Май'!N24:O24,'[6]САПЕРНЫЙ Июнь'!N24:O24,'[7]САПЕРНЫЙ Июль'!N24:O24,'[8]САПЕРНЫЙ Авг.'!N24:O24,'[9]САПЕРНЫЙ Сент.'!N24:O24,'[10]САПЕРНЫЙ Окт.'!N24:O24,'[11]САПЕРНЫЙ Нояб.'!N24:O24,'[12]САПЕРНЫЙ Дек.'!N24:O24)</f>
        <v>0</v>
      </c>
      <c r="P25" s="47"/>
      <c r="Q25" s="53">
        <f>SUM('[1]САПЕРНЫЙ Янв.'!P24:Q24,'[2]САПЕРНЫЙ Февр.'!P24:Q24,'[3]САПЕРНЫЙ Март'!P24:Q24,'[4]САПЕРНЫЙ Апр.'!P24:Q24,'[5]САПЕРНЫЙ Май'!P24:Q24,'[6]САПЕРНЫЙ Июнь'!P24:Q24,'[7]САПЕРНЫЙ Июль'!P24:Q24,'[8]САПЕРНЫЙ Авг.'!P24:Q24,'[9]САПЕРНЫЙ Сент.'!P24:Q24,'[10]САПЕРНЫЙ Окт.'!P24:Q24,'[11]САПЕРНЫЙ Нояб.'!P24:Q24,'[12]САПЕРНЫЙ Дек.'!P24:Q24)</f>
        <v>0</v>
      </c>
      <c r="R25" s="47"/>
      <c r="S25" s="53">
        <f>SUM('[1]САПЕРНЫЙ Янв.'!R24:S24,'[2]САПЕРНЫЙ Февр.'!R24:S24,'[3]САПЕРНЫЙ Март'!R24:S24,'[4]САПЕРНЫЙ Апр.'!R24:S24,'[5]САПЕРНЫЙ Май'!R24:S24,'[6]САПЕРНЫЙ Июнь'!R24:S24,'[7]САПЕРНЫЙ Июль'!R24:S24,'[8]САПЕРНЫЙ Авг.'!R24:S24,'[9]САПЕРНЫЙ Сент.'!R24:S24,'[10]САПЕРНЫЙ Окт.'!R24:S24,'[11]САПЕРНЫЙ Нояб.'!R24:S24,'[12]САПЕРНЫЙ Дек.'!R24:S24)</f>
        <v>0</v>
      </c>
      <c r="T25" s="47"/>
      <c r="U25" s="53">
        <f>SUM('[1]САПЕРНЫЙ Янв.'!T24:U24,'[2]САПЕРНЫЙ Февр.'!T24:U24,'[3]САПЕРНЫЙ Март'!T24:U24,'[4]САПЕРНЫЙ Апр.'!T24:U24,'[5]САПЕРНЫЙ Май'!T24:U24,'[6]САПЕРНЫЙ Июнь'!T24:U24,'[7]САПЕРНЫЙ Июль'!T24:U24,'[8]САПЕРНЫЙ Авг.'!T24:U24,'[9]САПЕРНЫЙ Сент.'!T24:U24,'[10]САПЕРНЫЙ Окт.'!T24:U24,'[11]САПЕРНЫЙ Нояб.'!T24:U24,'[12]САПЕРНЫЙ Дек.'!T24:U24)</f>
        <v>0</v>
      </c>
      <c r="V25" s="47"/>
      <c r="W25" s="53">
        <f>SUM('[1]САПЕРНЫЙ Янв.'!V24:W24,'[2]САПЕРНЫЙ Февр.'!V24:W24,'[3]САПЕРНЫЙ Март'!V24:W24,'[4]САПЕРНЫЙ Апр.'!V24:W24,'[5]САПЕРНЫЙ Май'!V24:W24,'[6]САПЕРНЫЙ Июнь'!V24:W24,'[7]САПЕРНЫЙ Июль'!V24:W24,'[8]САПЕРНЫЙ Авг.'!V24:W24,'[9]САПЕРНЫЙ Сент.'!V24:W24,'[10]САПЕРНЫЙ Окт.'!V24:W24,'[11]САПЕРНЫЙ Нояб.'!V24:W24,'[12]САПЕРНЫЙ Дек.'!V24:W24)</f>
        <v>0</v>
      </c>
      <c r="Y25" s="97"/>
    </row>
    <row r="26" spans="1:25" s="42" customFormat="1" ht="15.95" customHeight="1" x14ac:dyDescent="0.25">
      <c r="A26" s="274" t="s">
        <v>25</v>
      </c>
      <c r="B26" s="260" t="s">
        <v>14</v>
      </c>
      <c r="C26" s="22" t="s">
        <v>7</v>
      </c>
      <c r="D26" s="47"/>
      <c r="E26" s="53">
        <f>SUM('[1]САПЕРНЫЙ Янв.'!D25:E25,'[2]САПЕРНЫЙ Февр.'!D25:E25,'[3]САПЕРНЫЙ Март'!D25:E25,'[4]САПЕРНЫЙ Апр.'!D25:E25,'[5]САПЕРНЫЙ Май'!D25:E25,'[6]САПЕРНЫЙ Июнь'!D25:E25,'[7]САПЕРНЫЙ Июль'!D25:E25,'[8]САПЕРНЫЙ Авг.'!D25:E25,'[9]САПЕРНЫЙ Сент.'!D25:E25,'[10]САПЕРНЫЙ Окт.'!D25:E25,'[11]САПЕРНЫЙ Нояб.'!D25:E25,'[12]САПЕРНЫЙ Дек.'!D25:E25)</f>
        <v>0</v>
      </c>
      <c r="F26" s="47"/>
      <c r="G26" s="53">
        <f>SUM('[1]САПЕРНЫЙ Янв.'!F25:G25,'[2]САПЕРНЫЙ Февр.'!F25:G25,'[3]САПЕРНЫЙ Март'!F25:G25,'[4]САПЕРНЫЙ Апр.'!F25:G25,'[5]САПЕРНЫЙ Май'!F25:G25,'[6]САПЕРНЫЙ Июнь'!F25:G25,'[7]САПЕРНЫЙ Июль'!F25:G25,'[8]САПЕРНЫЙ Авг.'!F25:G25,'[9]САПЕРНЫЙ Сент.'!F25:G25,'[10]САПЕРНЫЙ Окт.'!F25:G25,'[11]САПЕРНЫЙ Нояб.'!F25:G25,'[12]САПЕРНЫЙ Дек.'!F25:G25)</f>
        <v>0</v>
      </c>
      <c r="H26" s="47"/>
      <c r="I26" s="53">
        <f>SUM('[1]САПЕРНЫЙ Янв.'!H25:I25,'[2]САПЕРНЫЙ Февр.'!H25:I25,'[3]САПЕРНЫЙ Март'!H25:I25,'[4]САПЕРНЫЙ Апр.'!H25:I25,'[5]САПЕРНЫЙ Май'!H25:I25,'[6]САПЕРНЫЙ Июнь'!H25:I25,'[7]САПЕРНЫЙ Июль'!H25:I25,'[8]САПЕРНЫЙ Авг.'!H25:I25,'[9]САПЕРНЫЙ Сент.'!H25:I25,'[10]САПЕРНЫЙ Окт.'!H25:I25,'[11]САПЕРНЫЙ Нояб.'!H25:I25,'[12]САПЕРНЫЙ Дек.'!H25:I25)</f>
        <v>0</v>
      </c>
      <c r="J26" s="47"/>
      <c r="K26" s="53">
        <f>SUM('[1]САПЕРНЫЙ Янв.'!J25:K25,'[2]САПЕРНЫЙ Февр.'!J25:K25,'[3]САПЕРНЫЙ Март'!J25:K25,'[4]САПЕРНЫЙ Апр.'!J25:K25,'[5]САПЕРНЫЙ Май'!J25:K25,'[6]САПЕРНЫЙ Июнь'!J25:K25,'[7]САПЕРНЫЙ Июль'!J25:K25,'[8]САПЕРНЫЙ Авг.'!J25:K25,'[9]САПЕРНЫЙ Сент.'!J25:K25,'[10]САПЕРНЫЙ Окт.'!J25:K25,'[11]САПЕРНЫЙ Нояб.'!J25:K25,'[12]САПЕРНЫЙ Дек.'!J25:K25)</f>
        <v>0</v>
      </c>
      <c r="L26" s="47"/>
      <c r="M26" s="53">
        <f>SUM('[1]САПЕРНЫЙ Янв.'!L25:M25,'[2]САПЕРНЫЙ Февр.'!L25:M25,'[3]САПЕРНЫЙ Март'!L25:M25,'[4]САПЕРНЫЙ Апр.'!L25:M25,'[5]САПЕРНЫЙ Май'!L25:M25,'[6]САПЕРНЫЙ Июнь'!L25:M25,'[7]САПЕРНЫЙ Июль'!L25:M25,'[8]САПЕРНЫЙ Авг.'!L25:M25,'[9]САПЕРНЫЙ Сент.'!L25:M25,'[10]САПЕРНЫЙ Окт.'!L25:M25,'[11]САПЕРНЫЙ Нояб.'!L25:M25,'[12]САПЕРНЫЙ Дек.'!L25:M25)</f>
        <v>0</v>
      </c>
      <c r="N26" s="47"/>
      <c r="O26" s="53">
        <f>SUM('[1]САПЕРНЫЙ Янв.'!N25:O25,'[2]САПЕРНЫЙ Февр.'!N25:O25,'[3]САПЕРНЫЙ Март'!N25:O25,'[4]САПЕРНЫЙ Апр.'!N25:O25,'[5]САПЕРНЫЙ Май'!N25:O25,'[6]САПЕРНЫЙ Июнь'!N25:O25,'[7]САПЕРНЫЙ Июль'!N25:O25,'[8]САПЕРНЫЙ Авг.'!N25:O25,'[9]САПЕРНЫЙ Сент.'!N25:O25,'[10]САПЕРНЫЙ Окт.'!N25:O25,'[11]САПЕРНЫЙ Нояб.'!N25:O25,'[12]САПЕРНЫЙ Дек.'!N25:O25)</f>
        <v>0</v>
      </c>
      <c r="P26" s="47"/>
      <c r="Q26" s="53">
        <f>SUM('[1]САПЕРНЫЙ Янв.'!P25:Q25,'[2]САПЕРНЫЙ Февр.'!P25:Q25,'[3]САПЕРНЫЙ Март'!P25:Q25,'[4]САПЕРНЫЙ Апр.'!P25:Q25,'[5]САПЕРНЫЙ Май'!P25:Q25,'[6]САПЕРНЫЙ Июнь'!P25:Q25,'[7]САПЕРНЫЙ Июль'!P25:Q25,'[8]САПЕРНЫЙ Авг.'!P25:Q25,'[9]САПЕРНЫЙ Сент.'!P25:Q25,'[10]САПЕРНЫЙ Окт.'!P25:Q25,'[11]САПЕРНЫЙ Нояб.'!P25:Q25,'[12]САПЕРНЫЙ Дек.'!P25:Q25)</f>
        <v>0</v>
      </c>
      <c r="R26" s="47"/>
      <c r="S26" s="53">
        <f>SUM('[1]САПЕРНЫЙ Янв.'!R25:S25,'[2]САПЕРНЫЙ Февр.'!R25:S25,'[3]САПЕРНЫЙ Март'!R25:S25,'[4]САПЕРНЫЙ Апр.'!R25:S25,'[5]САПЕРНЫЙ Май'!R25:S25,'[6]САПЕРНЫЙ Июнь'!R25:S25,'[7]САПЕРНЫЙ Июль'!R25:S25,'[8]САПЕРНЫЙ Авг.'!R25:S25,'[9]САПЕРНЫЙ Сент.'!R25:S25,'[10]САПЕРНЫЙ Окт.'!R25:S25,'[11]САПЕРНЫЙ Нояб.'!R25:S25,'[12]САПЕРНЫЙ Дек.'!R25:S25)</f>
        <v>110</v>
      </c>
      <c r="T26" s="47">
        <v>20</v>
      </c>
      <c r="U26" s="53">
        <f>SUM('[1]САПЕРНЫЙ Янв.'!T25:U25,'[2]САПЕРНЫЙ Февр.'!T25:U25,'[3]САПЕРНЫЙ Март'!T25:U25,'[4]САПЕРНЫЙ Апр.'!T25:U25,'[5]САПЕРНЫЙ Май'!T25:U25,'[6]САПЕРНЫЙ Июнь'!T25:U25,'[7]САПЕРНЫЙ Июль'!T25:U25,'[8]САПЕРНЫЙ Авг.'!T25:U25,'[9]САПЕРНЫЙ Сент.'!T25:U25,'[10]САПЕРНЫЙ Окт.'!T25:U25,'[11]САПЕРНЫЙ Нояб.'!T25:U25,'[12]САПЕРНЫЙ Дек.'!T25:U25)</f>
        <v>58</v>
      </c>
      <c r="V26" s="47"/>
      <c r="W26" s="53">
        <f>SUM('[1]САПЕРНЫЙ Янв.'!V25:W25,'[2]САПЕРНЫЙ Февр.'!V25:W25,'[3]САПЕРНЫЙ Март'!V25:W25,'[4]САПЕРНЫЙ Апр.'!V25:W25,'[5]САПЕРНЫЙ Май'!V25:W25,'[6]САПЕРНЫЙ Июнь'!V25:W25,'[7]САПЕРНЫЙ Июль'!V25:W25,'[8]САПЕРНЫЙ Авг.'!V25:W25,'[9]САПЕРНЫЙ Сент.'!V25:W25,'[10]САПЕРНЫЙ Окт.'!V25:W25,'[11]САПЕРНЫЙ Нояб.'!V25:W25,'[12]САПЕРНЫЙ Дек.'!V25:W25)</f>
        <v>0</v>
      </c>
      <c r="Y26" s="97"/>
    </row>
    <row r="27" spans="1:25" s="42" customFormat="1" ht="15.95" customHeight="1" x14ac:dyDescent="0.25">
      <c r="A27" s="275"/>
      <c r="B27" s="261"/>
      <c r="C27" s="22" t="s">
        <v>5</v>
      </c>
      <c r="D27" s="47"/>
      <c r="E27" s="53">
        <f>SUM('[1]САПЕРНЫЙ Янв.'!D26:E26,'[2]САПЕРНЫЙ Февр.'!D26:E26,'[3]САПЕРНЫЙ Март'!D26:E26,'[4]САПЕРНЫЙ Апр.'!D26:E26,'[5]САПЕРНЫЙ Май'!D26:E26,'[6]САПЕРНЫЙ Июнь'!D26:E26,'[7]САПЕРНЫЙ Июль'!D26:E26,'[8]САПЕРНЫЙ Авг.'!D26:E26,'[9]САПЕРНЫЙ Сент.'!D26:E26,'[10]САПЕРНЫЙ Окт.'!D26:E26,'[11]САПЕРНЫЙ Нояб.'!D26:E26,'[12]САПЕРНЫЙ Дек.'!D26:E26)</f>
        <v>0</v>
      </c>
      <c r="F27" s="47"/>
      <c r="G27" s="53">
        <f>SUM('[1]САПЕРНЫЙ Янв.'!F26:G26,'[2]САПЕРНЫЙ Февр.'!F26:G26,'[3]САПЕРНЫЙ Март'!F26:G26,'[4]САПЕРНЫЙ Апр.'!F26:G26,'[5]САПЕРНЫЙ Май'!F26:G26,'[6]САПЕРНЫЙ Июнь'!F26:G26,'[7]САПЕРНЫЙ Июль'!F26:G26,'[8]САПЕРНЫЙ Авг.'!F26:G26,'[9]САПЕРНЫЙ Сент.'!F26:G26,'[10]САПЕРНЫЙ Окт.'!F26:G26,'[11]САПЕРНЫЙ Нояб.'!F26:G26,'[12]САПЕРНЫЙ Дек.'!F26:G26)</f>
        <v>0</v>
      </c>
      <c r="H27" s="47"/>
      <c r="I27" s="53">
        <f>SUM('[1]САПЕРНЫЙ Янв.'!H26:I26,'[2]САПЕРНЫЙ Февр.'!H26:I26,'[3]САПЕРНЫЙ Март'!H26:I26,'[4]САПЕРНЫЙ Апр.'!H26:I26,'[5]САПЕРНЫЙ Май'!H26:I26,'[6]САПЕРНЫЙ Июнь'!H26:I26,'[7]САПЕРНЫЙ Июль'!H26:I26,'[8]САПЕРНЫЙ Авг.'!H26:I26,'[9]САПЕРНЫЙ Сент.'!H26:I26,'[10]САПЕРНЫЙ Окт.'!H26:I26,'[11]САПЕРНЫЙ Нояб.'!H26:I26,'[12]САПЕРНЫЙ Дек.'!H26:I26)</f>
        <v>0</v>
      </c>
      <c r="J27" s="47"/>
      <c r="K27" s="53">
        <f>SUM('[1]САПЕРНЫЙ Янв.'!J26:K26,'[2]САПЕРНЫЙ Февр.'!J26:K26,'[3]САПЕРНЫЙ Март'!J26:K26,'[4]САПЕРНЫЙ Апр.'!J26:K26,'[5]САПЕРНЫЙ Май'!J26:K26,'[6]САПЕРНЫЙ Июнь'!J26:K26,'[7]САПЕРНЫЙ Июль'!J26:K26,'[8]САПЕРНЫЙ Авг.'!J26:K26,'[9]САПЕРНЫЙ Сент.'!J26:K26,'[10]САПЕРНЫЙ Окт.'!J26:K26,'[11]САПЕРНЫЙ Нояб.'!J26:K26,'[12]САПЕРНЫЙ Дек.'!J26:K26)</f>
        <v>0</v>
      </c>
      <c r="L27" s="47"/>
      <c r="M27" s="53">
        <f>SUM('[1]САПЕРНЫЙ Янв.'!L26:M26,'[2]САПЕРНЫЙ Февр.'!L26:M26,'[3]САПЕРНЫЙ Март'!L26:M26,'[4]САПЕРНЫЙ Апр.'!L26:M26,'[5]САПЕРНЫЙ Май'!L26:M26,'[6]САПЕРНЫЙ Июнь'!L26:M26,'[7]САПЕРНЫЙ Июль'!L26:M26,'[8]САПЕРНЫЙ Авг.'!L26:M26,'[9]САПЕРНЫЙ Сент.'!L26:M26,'[10]САПЕРНЫЙ Окт.'!L26:M26,'[11]САПЕРНЫЙ Нояб.'!L26:M26,'[12]САПЕРНЫЙ Дек.'!L26:M26)</f>
        <v>0</v>
      </c>
      <c r="N27" s="47"/>
      <c r="O27" s="53">
        <f>SUM('[1]САПЕРНЫЙ Янв.'!N26:O26,'[2]САПЕРНЫЙ Февр.'!N26:O26,'[3]САПЕРНЫЙ Март'!N26:O26,'[4]САПЕРНЫЙ Апр.'!N26:O26,'[5]САПЕРНЫЙ Май'!N26:O26,'[6]САПЕРНЫЙ Июнь'!N26:O26,'[7]САПЕРНЫЙ Июль'!N26:O26,'[8]САПЕРНЫЙ Авг.'!N26:O26,'[9]САПЕРНЫЙ Сент.'!N26:O26,'[10]САПЕРНЫЙ Окт.'!N26:O26,'[11]САПЕРНЫЙ Нояб.'!N26:O26,'[12]САПЕРНЫЙ Дек.'!N26:O26)</f>
        <v>0</v>
      </c>
      <c r="P27" s="47"/>
      <c r="Q27" s="53">
        <f>SUM('[1]САПЕРНЫЙ Янв.'!P26:Q26,'[2]САПЕРНЫЙ Февр.'!P26:Q26,'[3]САПЕРНЫЙ Март'!P26:Q26,'[4]САПЕРНЫЙ Апр.'!P26:Q26,'[5]САПЕРНЫЙ Май'!P26:Q26,'[6]САПЕРНЫЙ Июнь'!P26:Q26,'[7]САПЕРНЫЙ Июль'!P26:Q26,'[8]САПЕРНЫЙ Авг.'!P26:Q26,'[9]САПЕРНЫЙ Сент.'!P26:Q26,'[10]САПЕРНЫЙ Окт.'!P26:Q26,'[11]САПЕРНЫЙ Нояб.'!P26:Q26,'[12]САПЕРНЫЙ Дек.'!P26:Q26)</f>
        <v>0</v>
      </c>
      <c r="R27" s="47"/>
      <c r="S27" s="53">
        <f>SUM('[1]САПЕРНЫЙ Янв.'!R26:S26,'[2]САПЕРНЫЙ Февр.'!R26:S26,'[3]САПЕРНЫЙ Март'!R26:S26,'[4]САПЕРНЫЙ Апр.'!R26:S26,'[5]САПЕРНЫЙ Май'!R26:S26,'[6]САПЕРНЫЙ Июнь'!R26:S26,'[7]САПЕРНЫЙ Июль'!R26:S26,'[8]САПЕРНЫЙ Авг.'!R26:S26,'[9]САПЕРНЫЙ Сент.'!R26:S26,'[10]САПЕРНЫЙ Окт.'!R26:S26,'[11]САПЕРНЫЙ Нояб.'!R26:S26,'[12]САПЕРНЫЙ Дек.'!R26:S26)</f>
        <v>81.61099999999999</v>
      </c>
      <c r="T27" s="55">
        <v>18</v>
      </c>
      <c r="U27" s="53">
        <f>SUM('[1]САПЕРНЫЙ Янв.'!T26:U26,'[2]САПЕРНЫЙ Февр.'!T26:U26,'[3]САПЕРНЫЙ Март'!T26:U26,'[4]САПЕРНЫЙ Апр.'!T26:U26,'[5]САПЕРНЫЙ Май'!T26:U26,'[6]САПЕРНЫЙ Июнь'!T26:U26,'[7]САПЕРНЫЙ Июль'!T26:U26,'[8]САПЕРНЫЙ Авг.'!T26:U26,'[9]САПЕРНЫЙ Сент.'!T26:U26,'[10]САПЕРНЫЙ Окт.'!T26:U26,'[11]САПЕРНЫЙ Нояб.'!T26:U26,'[12]САПЕРНЫЙ Дек.'!T26:U26)</f>
        <v>42.902999999999999</v>
      </c>
      <c r="V27" s="47"/>
      <c r="W27" s="53">
        <f>SUM('[1]САПЕРНЫЙ Янв.'!V26:W26,'[2]САПЕРНЫЙ Февр.'!V26:W26,'[3]САПЕРНЫЙ Март'!V26:W26,'[4]САПЕРНЫЙ Апр.'!V26:W26,'[5]САПЕРНЫЙ Май'!V26:W26,'[6]САПЕРНЫЙ Июнь'!V26:W26,'[7]САПЕРНЫЙ Июль'!V26:W26,'[8]САПЕРНЫЙ Авг.'!V26:W26,'[9]САПЕРНЫЙ Сент.'!V26:W26,'[10]САПЕРНЫЙ Окт.'!V26:W26,'[11]САПЕРНЫЙ Нояб.'!V26:W26,'[12]САПЕРНЫЙ Дек.'!V26:W26)</f>
        <v>0</v>
      </c>
      <c r="Y27" s="97"/>
    </row>
    <row r="28" spans="1:25" s="42" customFormat="1" ht="15.95" customHeight="1" x14ac:dyDescent="0.25">
      <c r="A28" s="274" t="s">
        <v>27</v>
      </c>
      <c r="B28" s="260" t="s">
        <v>15</v>
      </c>
      <c r="C28" s="24" t="s">
        <v>10</v>
      </c>
      <c r="D28" s="47"/>
      <c r="E28" s="53">
        <f>SUM('[1]САПЕРНЫЙ Янв.'!D27:E27,'[2]САПЕРНЫЙ Февр.'!D27:E27,'[3]САПЕРНЫЙ Март'!D27:E27,'[4]САПЕРНЫЙ Апр.'!D27:E27,'[5]САПЕРНЫЙ Май'!D27:E27,'[6]САПЕРНЫЙ Июнь'!D27:E27,'[7]САПЕРНЫЙ Июль'!D27:E27,'[8]САПЕРНЫЙ Авг.'!D27:E27,'[9]САПЕРНЫЙ Сент.'!D27:E27,'[10]САПЕРНЫЙ Окт.'!D27:E27,'[11]САПЕРНЫЙ Нояб.'!D27:E27,'[12]САПЕРНЫЙ Дек.'!D27:E27)</f>
        <v>0</v>
      </c>
      <c r="F28" s="47"/>
      <c r="G28" s="53">
        <f>SUM('[1]САПЕРНЫЙ Янв.'!F27:G27,'[2]САПЕРНЫЙ Февр.'!F27:G27,'[3]САПЕРНЫЙ Март'!F27:G27,'[4]САПЕРНЫЙ Апр.'!F27:G27,'[5]САПЕРНЫЙ Май'!F27:G27,'[6]САПЕРНЫЙ Июнь'!F27:G27,'[7]САПЕРНЫЙ Июль'!F27:G27,'[8]САПЕРНЫЙ Авг.'!F27:G27,'[9]САПЕРНЫЙ Сент.'!F27:G27,'[10]САПЕРНЫЙ Окт.'!F27:G27,'[11]САПЕРНЫЙ Нояб.'!F27:G27,'[12]САПЕРНЫЙ Дек.'!F27:G27)</f>
        <v>0</v>
      </c>
      <c r="H28" s="47"/>
      <c r="I28" s="53">
        <f>SUM('[1]САПЕРНЫЙ Янв.'!H27:I27,'[2]САПЕРНЫЙ Февр.'!H27:I27,'[3]САПЕРНЫЙ Март'!H27:I27,'[4]САПЕРНЫЙ Апр.'!H27:I27,'[5]САПЕРНЫЙ Май'!H27:I27,'[6]САПЕРНЫЙ Июнь'!H27:I27,'[7]САПЕРНЫЙ Июль'!H27:I27,'[8]САПЕРНЫЙ Авг.'!H27:I27,'[9]САПЕРНЫЙ Сент.'!H27:I27,'[10]САПЕРНЫЙ Окт.'!H27:I27,'[11]САПЕРНЫЙ Нояб.'!H27:I27,'[12]САПЕРНЫЙ Дек.'!H27:I27)</f>
        <v>0</v>
      </c>
      <c r="J28" s="47"/>
      <c r="K28" s="53">
        <f>SUM('[1]САПЕРНЫЙ Янв.'!J27:K27,'[2]САПЕРНЫЙ Февр.'!J27:K27,'[3]САПЕРНЫЙ Март'!J27:K27,'[4]САПЕРНЫЙ Апр.'!J27:K27,'[5]САПЕРНЫЙ Май'!J27:K27,'[6]САПЕРНЫЙ Июнь'!J27:K27,'[7]САПЕРНЫЙ Июль'!J27:K27,'[8]САПЕРНЫЙ Авг.'!J27:K27,'[9]САПЕРНЫЙ Сент.'!J27:K27,'[10]САПЕРНЫЙ Окт.'!J27:K27,'[11]САПЕРНЫЙ Нояб.'!J27:K27,'[12]САПЕРНЫЙ Дек.'!J27:K27)</f>
        <v>0</v>
      </c>
      <c r="L28" s="47"/>
      <c r="M28" s="53">
        <f>SUM('[1]САПЕРНЫЙ Янв.'!L27:M27,'[2]САПЕРНЫЙ Февр.'!L27:M27,'[3]САПЕРНЫЙ Март'!L27:M27,'[4]САПЕРНЫЙ Апр.'!L27:M27,'[5]САПЕРНЫЙ Май'!L27:M27,'[6]САПЕРНЫЙ Июнь'!L27:M27,'[7]САПЕРНЫЙ Июль'!L27:M27,'[8]САПЕРНЫЙ Авг.'!L27:M27,'[9]САПЕРНЫЙ Сент.'!L27:M27,'[10]САПЕРНЫЙ Окт.'!L27:M27,'[11]САПЕРНЫЙ Нояб.'!L27:M27,'[12]САПЕРНЫЙ Дек.'!L27:M27)</f>
        <v>0</v>
      </c>
      <c r="N28" s="47"/>
      <c r="O28" s="53">
        <f>SUM('[1]САПЕРНЫЙ Янв.'!N27:O27,'[2]САПЕРНЫЙ Февр.'!N27:O27,'[3]САПЕРНЫЙ Март'!N27:O27,'[4]САПЕРНЫЙ Апр.'!N27:O27,'[5]САПЕРНЫЙ Май'!N27:O27,'[6]САПЕРНЫЙ Июнь'!N27:O27,'[7]САПЕРНЫЙ Июль'!N27:O27,'[8]САПЕРНЫЙ Авг.'!N27:O27,'[9]САПЕРНЫЙ Сент.'!N27:O27,'[10]САПЕРНЫЙ Окт.'!N27:O27,'[11]САПЕРНЫЙ Нояб.'!N27:O27,'[12]САПЕРНЫЙ Дек.'!N27:O27)</f>
        <v>0</v>
      </c>
      <c r="P28" s="47"/>
      <c r="Q28" s="53">
        <f>SUM('[1]САПЕРНЫЙ Янв.'!P27:Q27,'[2]САПЕРНЫЙ Февр.'!P27:Q27,'[3]САПЕРНЫЙ Март'!P27:Q27,'[4]САПЕРНЫЙ Апр.'!P27:Q27,'[5]САПЕРНЫЙ Май'!P27:Q27,'[6]САПЕРНЫЙ Июнь'!P27:Q27,'[7]САПЕРНЫЙ Июль'!P27:Q27,'[8]САПЕРНЫЙ Авг.'!P27:Q27,'[9]САПЕРНЫЙ Сент.'!P27:Q27,'[10]САПЕРНЫЙ Окт.'!P27:Q27,'[11]САПЕРНЫЙ Нояб.'!P27:Q27,'[12]САПЕРНЫЙ Дек.'!P27:Q27)</f>
        <v>0</v>
      </c>
      <c r="R28" s="47"/>
      <c r="S28" s="53">
        <f>SUM('[1]САПЕРНЫЙ Янв.'!R27:S27,'[2]САПЕРНЫЙ Февр.'!R27:S27,'[3]САПЕРНЫЙ Март'!R27:S27,'[4]САПЕРНЫЙ Апр.'!R27:S27,'[5]САПЕРНЫЙ Май'!R27:S27,'[6]САПЕРНЫЙ Июнь'!R27:S27,'[7]САПЕРНЫЙ Июль'!R27:S27,'[8]САПЕРНЫЙ Авг.'!R27:S27,'[9]САПЕРНЫЙ Сент.'!R27:S27,'[10]САПЕРНЫЙ Окт.'!R27:S27,'[11]САПЕРНЫЙ Нояб.'!R27:S27,'[12]САПЕРНЫЙ Дек.'!R27:S27)</f>
        <v>0</v>
      </c>
      <c r="T28" s="47"/>
      <c r="U28" s="53">
        <f>SUM('[1]САПЕРНЫЙ Янв.'!T27:U27,'[2]САПЕРНЫЙ Февр.'!T27:U27,'[3]САПЕРНЫЙ Март'!T27:U27,'[4]САПЕРНЫЙ Апр.'!T27:U27,'[5]САПЕРНЫЙ Май'!T27:U27,'[6]САПЕРНЫЙ Июнь'!T27:U27,'[7]САПЕРНЫЙ Июль'!T27:U27,'[8]САПЕРНЫЙ Авг.'!T27:U27,'[9]САПЕРНЫЙ Сент.'!T27:U27,'[10]САПЕРНЫЙ Окт.'!T27:U27,'[11]САПЕРНЫЙ Нояб.'!T27:U27,'[12]САПЕРНЫЙ Дек.'!T27:U27)</f>
        <v>0</v>
      </c>
      <c r="V28" s="47"/>
      <c r="W28" s="53">
        <f>SUM('[1]САПЕРНЫЙ Янв.'!V27:W27,'[2]САПЕРНЫЙ Февр.'!V27:W27,'[3]САПЕРНЫЙ Март'!V27:W27,'[4]САПЕРНЫЙ Апр.'!V27:W27,'[5]САПЕРНЫЙ Май'!V27:W27,'[6]САПЕРНЫЙ Июнь'!V27:W27,'[7]САПЕРНЫЙ Июль'!V27:W27,'[8]САПЕРНЫЙ Авг.'!V27:W27,'[9]САПЕРНЫЙ Сент.'!V27:W27,'[10]САПЕРНЫЙ Окт.'!V27:W27,'[11]САПЕРНЫЙ Нояб.'!V27:W27,'[12]САПЕРНЫЙ Дек.'!V27:W27)</f>
        <v>0</v>
      </c>
      <c r="Y28" s="97"/>
    </row>
    <row r="29" spans="1:25" s="42" customFormat="1" ht="15.95" customHeight="1" x14ac:dyDescent="0.25">
      <c r="A29" s="275"/>
      <c r="B29" s="261"/>
      <c r="C29" s="22" t="s">
        <v>5</v>
      </c>
      <c r="D29" s="47"/>
      <c r="E29" s="53">
        <f>SUM('[1]САПЕРНЫЙ Янв.'!D28:E28,'[2]САПЕРНЫЙ Февр.'!D28:E28,'[3]САПЕРНЫЙ Март'!D28:E28,'[4]САПЕРНЫЙ Апр.'!D28:E28,'[5]САПЕРНЫЙ Май'!D28:E28,'[6]САПЕРНЫЙ Июнь'!D28:E28,'[7]САПЕРНЫЙ Июль'!D28:E28,'[8]САПЕРНЫЙ Авг.'!D28:E28,'[9]САПЕРНЫЙ Сент.'!D28:E28,'[10]САПЕРНЫЙ Окт.'!D28:E28,'[11]САПЕРНЫЙ Нояб.'!D28:E28,'[12]САПЕРНЫЙ Дек.'!D28:E28)</f>
        <v>0</v>
      </c>
      <c r="F29" s="47"/>
      <c r="G29" s="53">
        <f>SUM('[1]САПЕРНЫЙ Янв.'!F28:G28,'[2]САПЕРНЫЙ Февр.'!F28:G28,'[3]САПЕРНЫЙ Март'!F28:G28,'[4]САПЕРНЫЙ Апр.'!F28:G28,'[5]САПЕРНЫЙ Май'!F28:G28,'[6]САПЕРНЫЙ Июнь'!F28:G28,'[7]САПЕРНЫЙ Июль'!F28:G28,'[8]САПЕРНЫЙ Авг.'!F28:G28,'[9]САПЕРНЫЙ Сент.'!F28:G28,'[10]САПЕРНЫЙ Окт.'!F28:G28,'[11]САПЕРНЫЙ Нояб.'!F28:G28,'[12]САПЕРНЫЙ Дек.'!F28:G28)</f>
        <v>0</v>
      </c>
      <c r="H29" s="47"/>
      <c r="I29" s="53">
        <f>SUM('[1]САПЕРНЫЙ Янв.'!H28:I28,'[2]САПЕРНЫЙ Февр.'!H28:I28,'[3]САПЕРНЫЙ Март'!H28:I28,'[4]САПЕРНЫЙ Апр.'!H28:I28,'[5]САПЕРНЫЙ Май'!H28:I28,'[6]САПЕРНЫЙ Июнь'!H28:I28,'[7]САПЕРНЫЙ Июль'!H28:I28,'[8]САПЕРНЫЙ Авг.'!H28:I28,'[9]САПЕРНЫЙ Сент.'!H28:I28,'[10]САПЕРНЫЙ Окт.'!H28:I28,'[11]САПЕРНЫЙ Нояб.'!H28:I28,'[12]САПЕРНЫЙ Дек.'!H28:I28)</f>
        <v>0</v>
      </c>
      <c r="J29" s="47"/>
      <c r="K29" s="53">
        <f>SUM('[1]САПЕРНЫЙ Янв.'!J28:K28,'[2]САПЕРНЫЙ Февр.'!J28:K28,'[3]САПЕРНЫЙ Март'!J28:K28,'[4]САПЕРНЫЙ Апр.'!J28:K28,'[5]САПЕРНЫЙ Май'!J28:K28,'[6]САПЕРНЫЙ Июнь'!J28:K28,'[7]САПЕРНЫЙ Июль'!J28:K28,'[8]САПЕРНЫЙ Авг.'!J28:K28,'[9]САПЕРНЫЙ Сент.'!J28:K28,'[10]САПЕРНЫЙ Окт.'!J28:K28,'[11]САПЕРНЫЙ Нояб.'!J28:K28,'[12]САПЕРНЫЙ Дек.'!J28:K28)</f>
        <v>0</v>
      </c>
      <c r="L29" s="47"/>
      <c r="M29" s="53">
        <f>SUM('[1]САПЕРНЫЙ Янв.'!L28:M28,'[2]САПЕРНЫЙ Февр.'!L28:M28,'[3]САПЕРНЫЙ Март'!L28:M28,'[4]САПЕРНЫЙ Апр.'!L28:M28,'[5]САПЕРНЫЙ Май'!L28:M28,'[6]САПЕРНЫЙ Июнь'!L28:M28,'[7]САПЕРНЫЙ Июль'!L28:M28,'[8]САПЕРНЫЙ Авг.'!L28:M28,'[9]САПЕРНЫЙ Сент.'!L28:M28,'[10]САПЕРНЫЙ Окт.'!L28:M28,'[11]САПЕРНЫЙ Нояб.'!L28:M28,'[12]САПЕРНЫЙ Дек.'!L28:M28)</f>
        <v>0</v>
      </c>
      <c r="N29" s="47"/>
      <c r="O29" s="53">
        <f>SUM('[1]САПЕРНЫЙ Янв.'!N28:O28,'[2]САПЕРНЫЙ Февр.'!N28:O28,'[3]САПЕРНЫЙ Март'!N28:O28,'[4]САПЕРНЫЙ Апр.'!N28:O28,'[5]САПЕРНЫЙ Май'!N28:O28,'[6]САПЕРНЫЙ Июнь'!N28:O28,'[7]САПЕРНЫЙ Июль'!N28:O28,'[8]САПЕРНЫЙ Авг.'!N28:O28,'[9]САПЕРНЫЙ Сент.'!N28:O28,'[10]САПЕРНЫЙ Окт.'!N28:O28,'[11]САПЕРНЫЙ Нояб.'!N28:O28,'[12]САПЕРНЫЙ Дек.'!N28:O28)</f>
        <v>0</v>
      </c>
      <c r="P29" s="47"/>
      <c r="Q29" s="53">
        <f>SUM('[1]САПЕРНЫЙ Янв.'!P28:Q28,'[2]САПЕРНЫЙ Февр.'!P28:Q28,'[3]САПЕРНЫЙ Март'!P28:Q28,'[4]САПЕРНЫЙ Апр.'!P28:Q28,'[5]САПЕРНЫЙ Май'!P28:Q28,'[6]САПЕРНЫЙ Июнь'!P28:Q28,'[7]САПЕРНЫЙ Июль'!P28:Q28,'[8]САПЕРНЫЙ Авг.'!P28:Q28,'[9]САПЕРНЫЙ Сент.'!P28:Q28,'[10]САПЕРНЫЙ Окт.'!P28:Q28,'[11]САПЕРНЫЙ Нояб.'!P28:Q28,'[12]САПЕРНЫЙ Дек.'!P28:Q28)</f>
        <v>0</v>
      </c>
      <c r="R29" s="47"/>
      <c r="S29" s="53">
        <f>SUM('[1]САПЕРНЫЙ Янв.'!R28:S28,'[2]САПЕРНЫЙ Февр.'!R28:S28,'[3]САПЕРНЫЙ Март'!R28:S28,'[4]САПЕРНЫЙ Апр.'!R28:S28,'[5]САПЕРНЫЙ Май'!R28:S28,'[6]САПЕРНЫЙ Июнь'!R28:S28,'[7]САПЕРНЫЙ Июль'!R28:S28,'[8]САПЕРНЫЙ Авг.'!R28:S28,'[9]САПЕРНЫЙ Сент.'!R28:S28,'[10]САПЕРНЫЙ Окт.'!R28:S28,'[11]САПЕРНЫЙ Нояб.'!R28:S28,'[12]САПЕРНЫЙ Дек.'!R28:S28)</f>
        <v>0</v>
      </c>
      <c r="T29" s="47"/>
      <c r="U29" s="53">
        <f>SUM('[1]САПЕРНЫЙ Янв.'!T28:U28,'[2]САПЕРНЫЙ Февр.'!T28:U28,'[3]САПЕРНЫЙ Март'!T28:U28,'[4]САПЕРНЫЙ Апр.'!T28:U28,'[5]САПЕРНЫЙ Май'!T28:U28,'[6]САПЕРНЫЙ Июнь'!T28:U28,'[7]САПЕРНЫЙ Июль'!T28:U28,'[8]САПЕРНЫЙ Авг.'!T28:U28,'[9]САПЕРНЫЙ Сент.'!T28:U28,'[10]САПЕРНЫЙ Окт.'!T28:U28,'[11]САПЕРНЫЙ Нояб.'!T28:U28,'[12]САПЕРНЫЙ Дек.'!T28:U28)</f>
        <v>0</v>
      </c>
      <c r="V29" s="47"/>
      <c r="W29" s="53">
        <f>SUM('[1]САПЕРНЫЙ Янв.'!V28:W28,'[2]САПЕРНЫЙ Февр.'!V28:W28,'[3]САПЕРНЫЙ Март'!V28:W28,'[4]САПЕРНЫЙ Апр.'!V28:W28,'[5]САПЕРНЫЙ Май'!V28:W28,'[6]САПЕРНЫЙ Июнь'!V28:W28,'[7]САПЕРНЫЙ Июль'!V28:W28,'[8]САПЕРНЫЙ Авг.'!V28:W28,'[9]САПЕРНЫЙ Сент.'!V28:W28,'[10]САПЕРНЫЙ Окт.'!V28:W28,'[11]САПЕРНЫЙ Нояб.'!V28:W28,'[12]САПЕРНЫЙ Дек.'!V28:W28)</f>
        <v>0</v>
      </c>
      <c r="Y29" s="97"/>
    </row>
    <row r="30" spans="1:25" s="42" customFormat="1" ht="15.95" customHeight="1" x14ac:dyDescent="0.25">
      <c r="A30" s="274" t="s">
        <v>29</v>
      </c>
      <c r="B30" s="276" t="s">
        <v>70</v>
      </c>
      <c r="C30" s="22" t="s">
        <v>61</v>
      </c>
      <c r="D30" s="47"/>
      <c r="E30" s="53">
        <f>SUM('[1]САПЕРНЫЙ Янв.'!D29:E29,'[2]САПЕРНЫЙ Февр.'!D29:E29,'[3]САПЕРНЫЙ Март'!D29:E29,'[4]САПЕРНЫЙ Апр.'!D29:E29,'[5]САПЕРНЫЙ Май'!D29:E29,'[6]САПЕРНЫЙ Июнь'!D29:E29,'[7]САПЕРНЫЙ Июль'!D29:E29,'[8]САПЕРНЫЙ Авг.'!D29:E29,'[9]САПЕРНЫЙ Сент.'!D29:E29,'[10]САПЕРНЫЙ Окт.'!D29:E29,'[11]САПЕРНЫЙ Нояб.'!D29:E29,'[12]САПЕРНЫЙ Дек.'!D29:E29)</f>
        <v>0</v>
      </c>
      <c r="F30" s="47"/>
      <c r="G30" s="53">
        <f>SUM('[1]САПЕРНЫЙ Янв.'!F29:G29,'[2]САПЕРНЫЙ Февр.'!F29:G29,'[3]САПЕРНЫЙ Март'!F29:G29,'[4]САПЕРНЫЙ Апр.'!F29:G29,'[5]САПЕРНЫЙ Май'!F29:G29,'[6]САПЕРНЫЙ Июнь'!F29:G29,'[7]САПЕРНЫЙ Июль'!F29:G29,'[8]САПЕРНЫЙ Авг.'!F29:G29,'[9]САПЕРНЫЙ Сент.'!F29:G29,'[10]САПЕРНЫЙ Окт.'!F29:G29,'[11]САПЕРНЫЙ Нояб.'!F29:G29,'[12]САПЕРНЫЙ Дек.'!F29:G29)</f>
        <v>0</v>
      </c>
      <c r="H30" s="47"/>
      <c r="I30" s="53">
        <f>SUM('[1]САПЕРНЫЙ Янв.'!H29:I29,'[2]САПЕРНЫЙ Февр.'!H29:I29,'[3]САПЕРНЫЙ Март'!H29:I29,'[4]САПЕРНЫЙ Апр.'!H29:I29,'[5]САПЕРНЫЙ Май'!H29:I29,'[6]САПЕРНЫЙ Июнь'!H29:I29,'[7]САПЕРНЫЙ Июль'!H29:I29,'[8]САПЕРНЫЙ Авг.'!H29:I29,'[9]САПЕРНЫЙ Сент.'!H29:I29,'[10]САПЕРНЫЙ Окт.'!H29:I29,'[11]САПЕРНЫЙ Нояб.'!H29:I29,'[12]САПЕРНЫЙ Дек.'!H29:I29)</f>
        <v>0</v>
      </c>
      <c r="J30" s="47"/>
      <c r="K30" s="53">
        <f>SUM('[1]САПЕРНЫЙ Янв.'!J29:K29,'[2]САПЕРНЫЙ Февр.'!J29:K29,'[3]САПЕРНЫЙ Март'!J29:K29,'[4]САПЕРНЫЙ Апр.'!J29:K29,'[5]САПЕРНЫЙ Май'!J29:K29,'[6]САПЕРНЫЙ Июнь'!J29:K29,'[7]САПЕРНЫЙ Июль'!J29:K29,'[8]САПЕРНЫЙ Авг.'!J29:K29,'[9]САПЕРНЫЙ Сент.'!J29:K29,'[10]САПЕРНЫЙ Окт.'!J29:K29,'[11]САПЕРНЫЙ Нояб.'!J29:K29,'[12]САПЕРНЫЙ Дек.'!J29:K29)</f>
        <v>0</v>
      </c>
      <c r="L30" s="47"/>
      <c r="M30" s="53">
        <f>SUM('[1]САПЕРНЫЙ Янв.'!L29:M29,'[2]САПЕРНЫЙ Февр.'!L29:M29,'[3]САПЕРНЫЙ Март'!L29:M29,'[4]САПЕРНЫЙ Апр.'!L29:M29,'[5]САПЕРНЫЙ Май'!L29:M29,'[6]САПЕРНЫЙ Июнь'!L29:M29,'[7]САПЕРНЫЙ Июль'!L29:M29,'[8]САПЕРНЫЙ Авг.'!L29:M29,'[9]САПЕРНЫЙ Сент.'!L29:M29,'[10]САПЕРНЫЙ Окт.'!L29:M29,'[11]САПЕРНЫЙ Нояб.'!L29:M29,'[12]САПЕРНЫЙ Дек.'!L29:M29)</f>
        <v>0</v>
      </c>
      <c r="N30" s="47">
        <v>1</v>
      </c>
      <c r="O30" s="53">
        <f>SUM('[1]САПЕРНЫЙ Янв.'!N29:O29,'[2]САПЕРНЫЙ Февр.'!N29:O29,'[3]САПЕРНЫЙ Март'!N29:O29,'[4]САПЕРНЫЙ Апр.'!N29:O29,'[5]САПЕРНЫЙ Май'!N29:O29,'[6]САПЕРНЫЙ Июнь'!N29:O29,'[7]САПЕРНЫЙ Июль'!N29:O29,'[8]САПЕРНЫЙ Авг.'!N29:O29,'[9]САПЕРНЫЙ Сент.'!N29:O29,'[10]САПЕРНЫЙ Окт.'!N29:O29,'[11]САПЕРНЫЙ Нояб.'!N29:O29,'[12]САПЕРНЫЙ Дек.'!N29:O29)</f>
        <v>1</v>
      </c>
      <c r="P30" s="47"/>
      <c r="Q30" s="53">
        <f>SUM('[1]САПЕРНЫЙ Янв.'!P29:Q29,'[2]САПЕРНЫЙ Февр.'!P29:Q29,'[3]САПЕРНЫЙ Март'!P29:Q29,'[4]САПЕРНЫЙ Апр.'!P29:Q29,'[5]САПЕРНЫЙ Май'!P29:Q29,'[6]САПЕРНЫЙ Июнь'!P29:Q29,'[7]САПЕРНЫЙ Июль'!P29:Q29,'[8]САПЕРНЫЙ Авг.'!P29:Q29,'[9]САПЕРНЫЙ Сент.'!P29:Q29,'[10]САПЕРНЫЙ Окт.'!P29:Q29,'[11]САПЕРНЫЙ Нояб.'!P29:Q29,'[12]САПЕРНЫЙ Дек.'!P29:Q29)</f>
        <v>0</v>
      </c>
      <c r="R30" s="47"/>
      <c r="S30" s="53">
        <f>SUM('[1]САПЕРНЫЙ Янв.'!R29:S29,'[2]САПЕРНЫЙ Февр.'!R29:S29,'[3]САПЕРНЫЙ Март'!R29:S29,'[4]САПЕРНЫЙ Апр.'!R29:S29,'[5]САПЕРНЫЙ Май'!R29:S29,'[6]САПЕРНЫЙ Июнь'!R29:S29,'[7]САПЕРНЫЙ Июль'!R29:S29,'[8]САПЕРНЫЙ Авг.'!R29:S29,'[9]САПЕРНЫЙ Сент.'!R29:S29,'[10]САПЕРНЫЙ Окт.'!R29:S29,'[11]САПЕРНЫЙ Нояб.'!R29:S29,'[12]САПЕРНЫЙ Дек.'!R29:S29)</f>
        <v>0</v>
      </c>
      <c r="T30" s="47"/>
      <c r="U30" s="53">
        <f>SUM('[1]САПЕРНЫЙ Янв.'!T29:U29,'[2]САПЕРНЫЙ Февр.'!T29:U29,'[3]САПЕРНЫЙ Март'!T29:U29,'[4]САПЕРНЫЙ Апр.'!T29:U29,'[5]САПЕРНЫЙ Май'!T29:U29,'[6]САПЕРНЫЙ Июнь'!T29:U29,'[7]САПЕРНЫЙ Июль'!T29:U29,'[8]САПЕРНЫЙ Авг.'!T29:U29,'[9]САПЕРНЫЙ Сент.'!T29:U29,'[10]САПЕРНЫЙ Окт.'!T29:U29,'[11]САПЕРНЫЙ Нояб.'!T29:U29,'[12]САПЕРНЫЙ Дек.'!T29:U29)</f>
        <v>0</v>
      </c>
      <c r="V30" s="47">
        <v>1</v>
      </c>
      <c r="W30" s="53">
        <f>SUM('[1]САПЕРНЫЙ Янв.'!V29:W29,'[2]САПЕРНЫЙ Февр.'!V29:W29,'[3]САПЕРНЫЙ Март'!V29:W29,'[4]САПЕРНЫЙ Апр.'!V29:W29,'[5]САПЕРНЫЙ Май'!V29:W29,'[6]САПЕРНЫЙ Июнь'!V29:W29,'[7]САПЕРНЫЙ Июль'!V29:W29,'[8]САПЕРНЫЙ Авг.'!V29:W29,'[9]САПЕРНЫЙ Сент.'!V29:W29,'[10]САПЕРНЫЙ Окт.'!V29:W29,'[11]САПЕРНЫЙ Нояб.'!V29:W29,'[12]САПЕРНЫЙ Дек.'!V29:W29)</f>
        <v>1</v>
      </c>
      <c r="Y30" s="97"/>
    </row>
    <row r="31" spans="1:25" s="42" customFormat="1" ht="15.95" customHeight="1" x14ac:dyDescent="0.25">
      <c r="A31" s="275"/>
      <c r="B31" s="277"/>
      <c r="C31" s="22" t="s">
        <v>5</v>
      </c>
      <c r="D31" s="47"/>
      <c r="E31" s="53">
        <f>SUM('[1]САПЕРНЫЙ Янв.'!D30:E30,'[2]САПЕРНЫЙ Февр.'!D30:E30,'[3]САПЕРНЫЙ Март'!D30:E30,'[4]САПЕРНЫЙ Апр.'!D30:E30,'[5]САПЕРНЫЙ Май'!D30:E30,'[6]САПЕРНЫЙ Июнь'!D30:E30,'[7]САПЕРНЫЙ Июль'!D30:E30,'[8]САПЕРНЫЙ Авг.'!D30:E30,'[9]САПЕРНЫЙ Сент.'!D30:E30,'[10]САПЕРНЫЙ Окт.'!D30:E30,'[11]САПЕРНЫЙ Нояб.'!D30:E30,'[12]САПЕРНЫЙ Дек.'!D30:E30)</f>
        <v>0</v>
      </c>
      <c r="F31" s="47"/>
      <c r="G31" s="53">
        <f>SUM('[1]САПЕРНЫЙ Янв.'!F30:G30,'[2]САПЕРНЫЙ Февр.'!F30:G30,'[3]САПЕРНЫЙ Март'!F30:G30,'[4]САПЕРНЫЙ Апр.'!F30:G30,'[5]САПЕРНЫЙ Май'!F30:G30,'[6]САПЕРНЫЙ Июнь'!F30:G30,'[7]САПЕРНЫЙ Июль'!F30:G30,'[8]САПЕРНЫЙ Авг.'!F30:G30,'[9]САПЕРНЫЙ Сент.'!F30:G30,'[10]САПЕРНЫЙ Окт.'!F30:G30,'[11]САПЕРНЫЙ Нояб.'!F30:G30,'[12]САПЕРНЫЙ Дек.'!F30:G30)</f>
        <v>0</v>
      </c>
      <c r="H31" s="47"/>
      <c r="I31" s="53">
        <f>SUM('[1]САПЕРНЫЙ Янв.'!H30:I30,'[2]САПЕРНЫЙ Февр.'!H30:I30,'[3]САПЕРНЫЙ Март'!H30:I30,'[4]САПЕРНЫЙ Апр.'!H30:I30,'[5]САПЕРНЫЙ Май'!H30:I30,'[6]САПЕРНЫЙ Июнь'!H30:I30,'[7]САПЕРНЫЙ Июль'!H30:I30,'[8]САПЕРНЫЙ Авг.'!H30:I30,'[9]САПЕРНЫЙ Сент.'!H30:I30,'[10]САПЕРНЫЙ Окт.'!H30:I30,'[11]САПЕРНЫЙ Нояб.'!H30:I30,'[12]САПЕРНЫЙ Дек.'!H30:I30)</f>
        <v>0</v>
      </c>
      <c r="J31" s="47"/>
      <c r="K31" s="53">
        <f>SUM('[1]САПЕРНЫЙ Янв.'!J30:K30,'[2]САПЕРНЫЙ Февр.'!J30:K30,'[3]САПЕРНЫЙ Март'!J30:K30,'[4]САПЕРНЫЙ Апр.'!J30:K30,'[5]САПЕРНЫЙ Май'!J30:K30,'[6]САПЕРНЫЙ Июнь'!J30:K30,'[7]САПЕРНЫЙ Июль'!J30:K30,'[8]САПЕРНЫЙ Авг.'!J30:K30,'[9]САПЕРНЫЙ Сент.'!J30:K30,'[10]САПЕРНЫЙ Окт.'!J30:K30,'[11]САПЕРНЫЙ Нояб.'!J30:K30,'[12]САПЕРНЫЙ Дек.'!J30:K30)</f>
        <v>0</v>
      </c>
      <c r="L31" s="47"/>
      <c r="M31" s="53">
        <f>SUM('[1]САПЕРНЫЙ Янв.'!L30:M30,'[2]САПЕРНЫЙ Февр.'!L30:M30,'[3]САПЕРНЫЙ Март'!L30:M30,'[4]САПЕРНЫЙ Апр.'!L30:M30,'[5]САПЕРНЫЙ Май'!L30:M30,'[6]САПЕРНЫЙ Июнь'!L30:M30,'[7]САПЕРНЫЙ Июль'!L30:M30,'[8]САПЕРНЫЙ Авг.'!L30:M30,'[9]САПЕРНЫЙ Сент.'!L30:M30,'[10]САПЕРНЫЙ Окт.'!L30:M30,'[11]САПЕРНЫЙ Нояб.'!L30:M30,'[12]САПЕРНЫЙ Дек.'!L30:M30)</f>
        <v>0</v>
      </c>
      <c r="N31" s="55">
        <v>100</v>
      </c>
      <c r="O31" s="53">
        <f>SUM('[1]САПЕРНЫЙ Янв.'!N30:O30,'[2]САПЕРНЫЙ Февр.'!N30:O30,'[3]САПЕРНЫЙ Март'!N30:O30,'[4]САПЕРНЫЙ Апр.'!N30:O30,'[5]САПЕРНЫЙ Май'!N30:O30,'[6]САПЕРНЫЙ Июнь'!N30:O30,'[7]САПЕРНЫЙ Июль'!N30:O30,'[8]САПЕРНЫЙ Авг.'!N30:O30,'[9]САПЕРНЫЙ Сент.'!N30:O30,'[10]САПЕРНЫЙ Окт.'!N30:O30,'[11]САПЕРНЫЙ Нояб.'!N30:O30,'[12]САПЕРНЫЙ Дек.'!N30:O30)</f>
        <v>97.456000000000003</v>
      </c>
      <c r="P31" s="47"/>
      <c r="Q31" s="53">
        <f>SUM('[1]САПЕРНЫЙ Янв.'!P30:Q30,'[2]САПЕРНЫЙ Февр.'!P30:Q30,'[3]САПЕРНЫЙ Март'!P30:Q30,'[4]САПЕРНЫЙ Апр.'!P30:Q30,'[5]САПЕРНЫЙ Май'!P30:Q30,'[6]САПЕРНЫЙ Июнь'!P30:Q30,'[7]САПЕРНЫЙ Июль'!P30:Q30,'[8]САПЕРНЫЙ Авг.'!P30:Q30,'[9]САПЕРНЫЙ Сент.'!P30:Q30,'[10]САПЕРНЫЙ Окт.'!P30:Q30,'[11]САПЕРНЫЙ Нояб.'!P30:Q30,'[12]САПЕРНЫЙ Дек.'!P30:Q30)</f>
        <v>0</v>
      </c>
      <c r="R31" s="47"/>
      <c r="S31" s="53">
        <f>SUM('[1]САПЕРНЫЙ Янв.'!R30:S30,'[2]САПЕРНЫЙ Февр.'!R30:S30,'[3]САПЕРНЫЙ Март'!R30:S30,'[4]САПЕРНЫЙ Апр.'!R30:S30,'[5]САПЕРНЫЙ Май'!R30:S30,'[6]САПЕРНЫЙ Июнь'!R30:S30,'[7]САПЕРНЫЙ Июль'!R30:S30,'[8]САПЕРНЫЙ Авг.'!R30:S30,'[9]САПЕРНЫЙ Сент.'!R30:S30,'[10]САПЕРНЫЙ Окт.'!R30:S30,'[11]САПЕРНЫЙ Нояб.'!R30:S30,'[12]САПЕРНЫЙ Дек.'!R30:S30)</f>
        <v>0</v>
      </c>
      <c r="T31" s="47"/>
      <c r="U31" s="53">
        <f>SUM('[1]САПЕРНЫЙ Янв.'!T30:U30,'[2]САПЕРНЫЙ Февр.'!T30:U30,'[3]САПЕРНЫЙ Март'!T30:U30,'[4]САПЕРНЫЙ Апр.'!T30:U30,'[5]САПЕРНЫЙ Май'!T30:U30,'[6]САПЕРНЫЙ Июнь'!T30:U30,'[7]САПЕРНЫЙ Июль'!T30:U30,'[8]САПЕРНЫЙ Авг.'!T30:U30,'[9]САПЕРНЫЙ Сент.'!T30:U30,'[10]САПЕРНЫЙ Окт.'!T30:U30,'[11]САПЕРНЫЙ Нояб.'!T30:U30,'[12]САПЕРНЫЙ Дек.'!T30:U30)</f>
        <v>0</v>
      </c>
      <c r="V31" s="55">
        <v>140</v>
      </c>
      <c r="W31" s="53">
        <f>SUM('[1]САПЕРНЫЙ Янв.'!V30:W30,'[2]САПЕРНЫЙ Февр.'!V30:W30,'[3]САПЕРНЫЙ Март'!V30:W30,'[4]САПЕРНЫЙ Апр.'!V30:W30,'[5]САПЕРНЫЙ Май'!V30:W30,'[6]САПЕРНЫЙ Июнь'!V30:W30,'[7]САПЕРНЫЙ Июль'!V30:W30,'[8]САПЕРНЫЙ Авг.'!V30:W30,'[9]САПЕРНЫЙ Сент.'!V30:W30,'[10]САПЕРНЫЙ Окт.'!V30:W30,'[11]САПЕРНЫЙ Нояб.'!V30:W30,'[12]САПЕРНЫЙ Дек.'!V30:W30)</f>
        <v>149.184</v>
      </c>
      <c r="Y31" s="97"/>
    </row>
    <row r="32" spans="1:25" s="42" customFormat="1" ht="15.95" customHeight="1" x14ac:dyDescent="0.25">
      <c r="A32" s="274" t="s">
        <v>31</v>
      </c>
      <c r="B32" s="260" t="s">
        <v>62</v>
      </c>
      <c r="C32" s="22" t="s">
        <v>58</v>
      </c>
      <c r="D32" s="47"/>
      <c r="E32" s="53">
        <f>SUM('[1]САПЕРНЫЙ Янв.'!D31:E31,'[2]САПЕРНЫЙ Февр.'!D31:E31,'[3]САПЕРНЫЙ Март'!D31:E31,'[4]САПЕРНЫЙ Апр.'!D31:E31,'[5]САПЕРНЫЙ Май'!D31:E31,'[6]САПЕРНЫЙ Июнь'!D31:E31,'[7]САПЕРНЫЙ Июль'!D31:E31,'[8]САПЕРНЫЙ Авг.'!D31:E31,'[9]САПЕРНЫЙ Сент.'!D31:E31,'[10]САПЕРНЫЙ Окт.'!D31:E31,'[11]САПЕРНЫЙ Нояб.'!D31:E31,'[12]САПЕРНЫЙ Дек.'!D31:E31)</f>
        <v>0</v>
      </c>
      <c r="F32" s="47"/>
      <c r="G32" s="53">
        <f>SUM('[1]САПЕРНЫЙ Янв.'!F31:G31,'[2]САПЕРНЫЙ Февр.'!F31:G31,'[3]САПЕРНЫЙ Март'!F31:G31,'[4]САПЕРНЫЙ Апр.'!F31:G31,'[5]САПЕРНЫЙ Май'!F31:G31,'[6]САПЕРНЫЙ Июнь'!F31:G31,'[7]САПЕРНЫЙ Июль'!F31:G31,'[8]САПЕРНЫЙ Авг.'!F31:G31,'[9]САПЕРНЫЙ Сент.'!F31:G31,'[10]САПЕРНЫЙ Окт.'!F31:G31,'[11]САПЕРНЫЙ Нояб.'!F31:G31,'[12]САПЕРНЫЙ Дек.'!F31:G31)</f>
        <v>0</v>
      </c>
      <c r="H32" s="47"/>
      <c r="I32" s="53">
        <f>SUM('[1]САПЕРНЫЙ Янв.'!H31:I31,'[2]САПЕРНЫЙ Февр.'!H31:I31,'[3]САПЕРНЫЙ Март'!H31:I31,'[4]САПЕРНЫЙ Апр.'!H31:I31,'[5]САПЕРНЫЙ Май'!H31:I31,'[6]САПЕРНЫЙ Июнь'!H31:I31,'[7]САПЕРНЫЙ Июль'!H31:I31,'[8]САПЕРНЫЙ Авг.'!H31:I31,'[9]САПЕРНЫЙ Сент.'!H31:I31,'[10]САПЕРНЫЙ Окт.'!H31:I31,'[11]САПЕРНЫЙ Нояб.'!H31:I31,'[12]САПЕРНЫЙ Дек.'!H31:I31)</f>
        <v>0</v>
      </c>
      <c r="J32" s="47"/>
      <c r="K32" s="53">
        <f>SUM('[1]САПЕРНЫЙ Янв.'!J31:K31,'[2]САПЕРНЫЙ Февр.'!J31:K31,'[3]САПЕРНЫЙ Март'!J31:K31,'[4]САПЕРНЫЙ Апр.'!J31:K31,'[5]САПЕРНЫЙ Май'!J31:K31,'[6]САПЕРНЫЙ Июнь'!J31:K31,'[7]САПЕРНЫЙ Июль'!J31:K31,'[8]САПЕРНЫЙ Авг.'!J31:K31,'[9]САПЕРНЫЙ Сент.'!J31:K31,'[10]САПЕРНЫЙ Окт.'!J31:K31,'[11]САПЕРНЫЙ Нояб.'!J31:K31,'[12]САПЕРНЫЙ Дек.'!J31:K31)</f>
        <v>0</v>
      </c>
      <c r="L32" s="47"/>
      <c r="M32" s="53">
        <f>SUM('[1]САПЕРНЫЙ Янв.'!L31:M31,'[2]САПЕРНЫЙ Февр.'!L31:M31,'[3]САПЕРНЫЙ Март'!L31:M31,'[4]САПЕРНЫЙ Апр.'!L31:M31,'[5]САПЕРНЫЙ Май'!L31:M31,'[6]САПЕРНЫЙ Июнь'!L31:M31,'[7]САПЕРНЫЙ Июль'!L31:M31,'[8]САПЕРНЫЙ Авг.'!L31:M31,'[9]САПЕРНЫЙ Сент.'!L31:M31,'[10]САПЕРНЫЙ Окт.'!L31:M31,'[11]САПЕРНЫЙ Нояб.'!L31:M31,'[12]САПЕРНЫЙ Дек.'!L31:M31)</f>
        <v>0</v>
      </c>
      <c r="N32" s="47"/>
      <c r="O32" s="53">
        <f>SUM('[1]САПЕРНЫЙ Янв.'!N31:O31,'[2]САПЕРНЫЙ Февр.'!N31:O31,'[3]САПЕРНЫЙ Март'!N31:O31,'[4]САПЕРНЫЙ Апр.'!N31:O31,'[5]САПЕРНЫЙ Май'!N31:O31,'[6]САПЕРНЫЙ Июнь'!N31:O31,'[7]САПЕРНЫЙ Июль'!N31:O31,'[8]САПЕРНЫЙ Авг.'!N31:O31,'[9]САПЕРНЫЙ Сент.'!N31:O31,'[10]САПЕРНЫЙ Окт.'!N31:O31,'[11]САПЕРНЫЙ Нояб.'!N31:O31,'[12]САПЕРНЫЙ Дек.'!N31:O31)</f>
        <v>0</v>
      </c>
      <c r="P32" s="47"/>
      <c r="Q32" s="53">
        <f>SUM('[1]САПЕРНЫЙ Янв.'!P31:Q31,'[2]САПЕРНЫЙ Февр.'!P31:Q31,'[3]САПЕРНЫЙ Март'!P31:Q31,'[4]САПЕРНЫЙ Апр.'!P31:Q31,'[5]САПЕРНЫЙ Май'!P31:Q31,'[6]САПЕРНЫЙ Июнь'!P31:Q31,'[7]САПЕРНЫЙ Июль'!P31:Q31,'[8]САПЕРНЫЙ Авг.'!P31:Q31,'[9]САПЕРНЫЙ Сент.'!P31:Q31,'[10]САПЕРНЫЙ Окт.'!P31:Q31,'[11]САПЕРНЫЙ Нояб.'!P31:Q31,'[12]САПЕРНЫЙ Дек.'!P31:Q31)</f>
        <v>0</v>
      </c>
      <c r="R32" s="47"/>
      <c r="S32" s="53">
        <f>SUM('[1]САПЕРНЫЙ Янв.'!R31:S31,'[2]САПЕРНЫЙ Февр.'!R31:S31,'[3]САПЕРНЫЙ Март'!R31:S31,'[4]САПЕРНЫЙ Апр.'!R31:S31,'[5]САПЕРНЫЙ Май'!R31:S31,'[6]САПЕРНЫЙ Июнь'!R31:S31,'[7]САПЕРНЫЙ Июль'!R31:S31,'[8]САПЕРНЫЙ Авг.'!R31:S31,'[9]САПЕРНЫЙ Сент.'!R31:S31,'[10]САПЕРНЫЙ Окт.'!R31:S31,'[11]САПЕРНЫЙ Нояб.'!R31:S31,'[12]САПЕРНЫЙ Дек.'!R31:S31)</f>
        <v>0</v>
      </c>
      <c r="T32" s="47"/>
      <c r="U32" s="53">
        <f>SUM('[1]САПЕРНЫЙ Янв.'!T31:U31,'[2]САПЕРНЫЙ Февр.'!T31:U31,'[3]САПЕРНЫЙ Март'!T31:U31,'[4]САПЕРНЫЙ Апр.'!T31:U31,'[5]САПЕРНЫЙ Май'!T31:U31,'[6]САПЕРНЫЙ Июнь'!T31:U31,'[7]САПЕРНЫЙ Июль'!T31:U31,'[8]САПЕРНЫЙ Авг.'!T31:U31,'[9]САПЕРНЫЙ Сент.'!T31:U31,'[10]САПЕРНЫЙ Окт.'!T31:U31,'[11]САПЕРНЫЙ Нояб.'!T31:U31,'[12]САПЕРНЫЙ Дек.'!T31:U31)</f>
        <v>0</v>
      </c>
      <c r="V32" s="47"/>
      <c r="W32" s="53">
        <f>SUM('[1]САПЕРНЫЙ Янв.'!V31:W31,'[2]САПЕРНЫЙ Февр.'!V31:W31,'[3]САПЕРНЫЙ Март'!V31:W31,'[4]САПЕРНЫЙ Апр.'!V31:W31,'[5]САПЕРНЫЙ Май'!V31:W31,'[6]САПЕРНЫЙ Июнь'!V31:W31,'[7]САПЕРНЫЙ Июль'!V31:W31,'[8]САПЕРНЫЙ Авг.'!V31:W31,'[9]САПЕРНЫЙ Сент.'!V31:W31,'[10]САПЕРНЫЙ Окт.'!V31:W31,'[11]САПЕРНЫЙ Нояб.'!V31:W31,'[12]САПЕРНЫЙ Дек.'!V31:W31)</f>
        <v>0</v>
      </c>
      <c r="Y32" s="97"/>
    </row>
    <row r="33" spans="1:25" s="42" customFormat="1" ht="15.95" customHeight="1" x14ac:dyDescent="0.25">
      <c r="A33" s="275"/>
      <c r="B33" s="261"/>
      <c r="C33" s="22" t="s">
        <v>5</v>
      </c>
      <c r="D33" s="47"/>
      <c r="E33" s="53">
        <f>SUM('[1]САПЕРНЫЙ Янв.'!D32:E32,'[2]САПЕРНЫЙ Февр.'!D32:E32,'[3]САПЕРНЫЙ Март'!D32:E32,'[4]САПЕРНЫЙ Апр.'!D32:E32,'[5]САПЕРНЫЙ Май'!D32:E32,'[6]САПЕРНЫЙ Июнь'!D32:E32,'[7]САПЕРНЫЙ Июль'!D32:E32,'[8]САПЕРНЫЙ Авг.'!D32:E32,'[9]САПЕРНЫЙ Сент.'!D32:E32,'[10]САПЕРНЫЙ Окт.'!D32:E32,'[11]САПЕРНЫЙ Нояб.'!D32:E32,'[12]САПЕРНЫЙ Дек.'!D32:E32)</f>
        <v>0</v>
      </c>
      <c r="F33" s="47"/>
      <c r="G33" s="53">
        <f>SUM('[1]САПЕРНЫЙ Янв.'!F32:G32,'[2]САПЕРНЫЙ Февр.'!F32:G32,'[3]САПЕРНЫЙ Март'!F32:G32,'[4]САПЕРНЫЙ Апр.'!F32:G32,'[5]САПЕРНЫЙ Май'!F32:G32,'[6]САПЕРНЫЙ Июнь'!F32:G32,'[7]САПЕРНЫЙ Июль'!F32:G32,'[8]САПЕРНЫЙ Авг.'!F32:G32,'[9]САПЕРНЫЙ Сент.'!F32:G32,'[10]САПЕРНЫЙ Окт.'!F32:G32,'[11]САПЕРНЫЙ Нояб.'!F32:G32,'[12]САПЕРНЫЙ Дек.'!F32:G32)</f>
        <v>0</v>
      </c>
      <c r="H33" s="47"/>
      <c r="I33" s="53">
        <f>SUM('[1]САПЕРНЫЙ Янв.'!H32:I32,'[2]САПЕРНЫЙ Февр.'!H32:I32,'[3]САПЕРНЫЙ Март'!H32:I32,'[4]САПЕРНЫЙ Апр.'!H32:I32,'[5]САПЕРНЫЙ Май'!H32:I32,'[6]САПЕРНЫЙ Июнь'!H32:I32,'[7]САПЕРНЫЙ Июль'!H32:I32,'[8]САПЕРНЫЙ Авг.'!H32:I32,'[9]САПЕРНЫЙ Сент.'!H32:I32,'[10]САПЕРНЫЙ Окт.'!H32:I32,'[11]САПЕРНЫЙ Нояб.'!H32:I32,'[12]САПЕРНЫЙ Дек.'!H32:I32)</f>
        <v>0</v>
      </c>
      <c r="J33" s="47"/>
      <c r="K33" s="53">
        <f>SUM('[1]САПЕРНЫЙ Янв.'!J32:K32,'[2]САПЕРНЫЙ Февр.'!J32:K32,'[3]САПЕРНЫЙ Март'!J32:K32,'[4]САПЕРНЫЙ Апр.'!J32:K32,'[5]САПЕРНЫЙ Май'!J32:K32,'[6]САПЕРНЫЙ Июнь'!J32:K32,'[7]САПЕРНЫЙ Июль'!J32:K32,'[8]САПЕРНЫЙ Авг.'!J32:K32,'[9]САПЕРНЫЙ Сент.'!J32:K32,'[10]САПЕРНЫЙ Окт.'!J32:K32,'[11]САПЕРНЫЙ Нояб.'!J32:K32,'[12]САПЕРНЫЙ Дек.'!J32:K32)</f>
        <v>0</v>
      </c>
      <c r="L33" s="47"/>
      <c r="M33" s="53">
        <f>SUM('[1]САПЕРНЫЙ Янв.'!L32:M32,'[2]САПЕРНЫЙ Февр.'!L32:M32,'[3]САПЕРНЫЙ Март'!L32:M32,'[4]САПЕРНЫЙ Апр.'!L32:M32,'[5]САПЕРНЫЙ Май'!L32:M32,'[6]САПЕРНЫЙ Июнь'!L32:M32,'[7]САПЕРНЫЙ Июль'!L32:M32,'[8]САПЕРНЫЙ Авг.'!L32:M32,'[9]САПЕРНЫЙ Сент.'!L32:M32,'[10]САПЕРНЫЙ Окт.'!L32:M32,'[11]САПЕРНЫЙ Нояб.'!L32:M32,'[12]САПЕРНЫЙ Дек.'!L32:M32)</f>
        <v>0</v>
      </c>
      <c r="N33" s="47"/>
      <c r="O33" s="53">
        <f>SUM('[1]САПЕРНЫЙ Янв.'!N32:O32,'[2]САПЕРНЫЙ Февр.'!N32:O32,'[3]САПЕРНЫЙ Март'!N32:O32,'[4]САПЕРНЫЙ Апр.'!N32:O32,'[5]САПЕРНЫЙ Май'!N32:O32,'[6]САПЕРНЫЙ Июнь'!N32:O32,'[7]САПЕРНЫЙ Июль'!N32:O32,'[8]САПЕРНЫЙ Авг.'!N32:O32,'[9]САПЕРНЫЙ Сент.'!N32:O32,'[10]САПЕРНЫЙ Окт.'!N32:O32,'[11]САПЕРНЫЙ Нояб.'!N32:O32,'[12]САПЕРНЫЙ Дек.'!N32:O32)</f>
        <v>0</v>
      </c>
      <c r="P33" s="47"/>
      <c r="Q33" s="53">
        <f>SUM('[1]САПЕРНЫЙ Янв.'!P32:Q32,'[2]САПЕРНЫЙ Февр.'!P32:Q32,'[3]САПЕРНЫЙ Март'!P32:Q32,'[4]САПЕРНЫЙ Апр.'!P32:Q32,'[5]САПЕРНЫЙ Май'!P32:Q32,'[6]САПЕРНЫЙ Июнь'!P32:Q32,'[7]САПЕРНЫЙ Июль'!P32:Q32,'[8]САПЕРНЫЙ Авг.'!P32:Q32,'[9]САПЕРНЫЙ Сент.'!P32:Q32,'[10]САПЕРНЫЙ Окт.'!P32:Q32,'[11]САПЕРНЫЙ Нояб.'!P32:Q32,'[12]САПЕРНЫЙ Дек.'!P32:Q32)</f>
        <v>0</v>
      </c>
      <c r="R33" s="47"/>
      <c r="S33" s="53">
        <f>SUM('[1]САПЕРНЫЙ Янв.'!R32:S32,'[2]САПЕРНЫЙ Февр.'!R32:S32,'[3]САПЕРНЫЙ Март'!R32:S32,'[4]САПЕРНЫЙ Апр.'!R32:S32,'[5]САПЕРНЫЙ Май'!R32:S32,'[6]САПЕРНЫЙ Июнь'!R32:S32,'[7]САПЕРНЫЙ Июль'!R32:S32,'[8]САПЕРНЫЙ Авг.'!R32:S32,'[9]САПЕРНЫЙ Сент.'!R32:S32,'[10]САПЕРНЫЙ Окт.'!R32:S32,'[11]САПЕРНЫЙ Нояб.'!R32:S32,'[12]САПЕРНЫЙ Дек.'!R32:S32)</f>
        <v>0</v>
      </c>
      <c r="T33" s="47"/>
      <c r="U33" s="53">
        <f>SUM('[1]САПЕРНЫЙ Янв.'!T32:U32,'[2]САПЕРНЫЙ Февр.'!T32:U32,'[3]САПЕРНЫЙ Март'!T32:U32,'[4]САПЕРНЫЙ Апр.'!T32:U32,'[5]САПЕРНЫЙ Май'!T32:U32,'[6]САПЕРНЫЙ Июнь'!T32:U32,'[7]САПЕРНЫЙ Июль'!T32:U32,'[8]САПЕРНЫЙ Авг.'!T32:U32,'[9]САПЕРНЫЙ Сент.'!T32:U32,'[10]САПЕРНЫЙ Окт.'!T32:U32,'[11]САПЕРНЫЙ Нояб.'!T32:U32,'[12]САПЕРНЫЙ Дек.'!T32:U32)</f>
        <v>0</v>
      </c>
      <c r="V33" s="47"/>
      <c r="W33" s="53">
        <f>SUM('[1]САПЕРНЫЙ Янв.'!V32:W32,'[2]САПЕРНЫЙ Февр.'!V32:W32,'[3]САПЕРНЫЙ Март'!V32:W32,'[4]САПЕРНЫЙ Апр.'!V32:W32,'[5]САПЕРНЫЙ Май'!V32:W32,'[6]САПЕРНЫЙ Июнь'!V32:W32,'[7]САПЕРНЫЙ Июль'!V32:W32,'[8]САПЕРНЫЙ Авг.'!V32:W32,'[9]САПЕРНЫЙ Сент.'!V32:W32,'[10]САПЕРНЫЙ Окт.'!V32:W32,'[11]САПЕРНЫЙ Нояб.'!V32:W32,'[12]САПЕРНЫЙ Дек.'!V32:W32)</f>
        <v>0</v>
      </c>
      <c r="Y33" s="97"/>
    </row>
    <row r="34" spans="1:25" s="42" customFormat="1" ht="15.95" customHeight="1" x14ac:dyDescent="0.25">
      <c r="A34" s="274" t="s">
        <v>33</v>
      </c>
      <c r="B34" s="260" t="s">
        <v>19</v>
      </c>
      <c r="C34" s="22" t="s">
        <v>58</v>
      </c>
      <c r="D34" s="47"/>
      <c r="E34" s="53">
        <f>SUM('[1]САПЕРНЫЙ Янв.'!D33:E33,'[2]САПЕРНЫЙ Февр.'!D33:E33,'[3]САПЕРНЫЙ Март'!D33:E33,'[4]САПЕРНЫЙ Апр.'!D33:E33,'[5]САПЕРНЫЙ Май'!D33:E33,'[6]САПЕРНЫЙ Июнь'!D33:E33,'[7]САПЕРНЫЙ Июль'!D33:E33,'[8]САПЕРНЫЙ Авг.'!D33:E33,'[9]САПЕРНЫЙ Сент.'!D33:E33,'[10]САПЕРНЫЙ Окт.'!D33:E33,'[11]САПЕРНЫЙ Нояб.'!D33:E33,'[12]САПЕРНЫЙ Дек.'!D33:E33)</f>
        <v>0</v>
      </c>
      <c r="F34" s="47"/>
      <c r="G34" s="53">
        <f>SUM('[1]САПЕРНЫЙ Янв.'!F33:G33,'[2]САПЕРНЫЙ Февр.'!F33:G33,'[3]САПЕРНЫЙ Март'!F33:G33,'[4]САПЕРНЫЙ Апр.'!F33:G33,'[5]САПЕРНЫЙ Май'!F33:G33,'[6]САПЕРНЫЙ Июнь'!F33:G33,'[7]САПЕРНЫЙ Июль'!F33:G33,'[8]САПЕРНЫЙ Авг.'!F33:G33,'[9]САПЕРНЫЙ Сент.'!F33:G33,'[10]САПЕРНЫЙ Окт.'!F33:G33,'[11]САПЕРНЫЙ Нояб.'!F33:G33,'[12]САПЕРНЫЙ Дек.'!F33:G33)</f>
        <v>0</v>
      </c>
      <c r="H34" s="47"/>
      <c r="I34" s="53">
        <f>SUM('[1]САПЕРНЫЙ Янв.'!H33:I33,'[2]САПЕРНЫЙ Февр.'!H33:I33,'[3]САПЕРНЫЙ Март'!H33:I33,'[4]САПЕРНЫЙ Апр.'!H33:I33,'[5]САПЕРНЫЙ Май'!H33:I33,'[6]САПЕРНЫЙ Июнь'!H33:I33,'[7]САПЕРНЫЙ Июль'!H33:I33,'[8]САПЕРНЫЙ Авг.'!H33:I33,'[9]САПЕРНЫЙ Сент.'!H33:I33,'[10]САПЕРНЫЙ Окт.'!H33:I33,'[11]САПЕРНЫЙ Нояб.'!H33:I33,'[12]САПЕРНЫЙ Дек.'!H33:I33)</f>
        <v>0</v>
      </c>
      <c r="J34" s="47"/>
      <c r="K34" s="53">
        <f>SUM('[1]САПЕРНЫЙ Янв.'!J33:K33,'[2]САПЕРНЫЙ Февр.'!J33:K33,'[3]САПЕРНЫЙ Март'!J33:K33,'[4]САПЕРНЫЙ Апр.'!J33:K33,'[5]САПЕРНЫЙ Май'!J33:K33,'[6]САПЕРНЫЙ Июнь'!J33:K33,'[7]САПЕРНЫЙ Июль'!J33:K33,'[8]САПЕРНЫЙ Авг.'!J33:K33,'[9]САПЕРНЫЙ Сент.'!J33:K33,'[10]САПЕРНЫЙ Окт.'!J33:K33,'[11]САПЕРНЫЙ Нояб.'!J33:K33,'[12]САПЕРНЫЙ Дек.'!J33:K33)</f>
        <v>0</v>
      </c>
      <c r="L34" s="47"/>
      <c r="M34" s="53">
        <f>SUM('[1]САПЕРНЫЙ Янв.'!L33:M33,'[2]САПЕРНЫЙ Февр.'!L33:M33,'[3]САПЕРНЫЙ Март'!L33:M33,'[4]САПЕРНЫЙ Апр.'!L33:M33,'[5]САПЕРНЫЙ Май'!L33:M33,'[6]САПЕРНЫЙ Июнь'!L33:M33,'[7]САПЕРНЫЙ Июль'!L33:M33,'[8]САПЕРНЫЙ Авг.'!L33:M33,'[9]САПЕРНЫЙ Сент.'!L33:M33,'[10]САПЕРНЫЙ Окт.'!L33:M33,'[11]САПЕРНЫЙ Нояб.'!L33:M33,'[12]САПЕРНЫЙ Дек.'!L33:M33)</f>
        <v>0</v>
      </c>
      <c r="N34" s="47"/>
      <c r="O34" s="53">
        <f>SUM('[1]САПЕРНЫЙ Янв.'!N33:O33,'[2]САПЕРНЫЙ Февр.'!N33:O33,'[3]САПЕРНЫЙ Март'!N33:O33,'[4]САПЕРНЫЙ Апр.'!N33:O33,'[5]САПЕРНЫЙ Май'!N33:O33,'[6]САПЕРНЫЙ Июнь'!N33:O33,'[7]САПЕРНЫЙ Июль'!N33:O33,'[8]САПЕРНЫЙ Авг.'!N33:O33,'[9]САПЕРНЫЙ Сент.'!N33:O33,'[10]САПЕРНЫЙ Окт.'!N33:O33,'[11]САПЕРНЫЙ Нояб.'!N33:O33,'[12]САПЕРНЫЙ Дек.'!N33:O33)</f>
        <v>0</v>
      </c>
      <c r="P34" s="47"/>
      <c r="Q34" s="53">
        <f>SUM('[1]САПЕРНЫЙ Янв.'!P33:Q33,'[2]САПЕРНЫЙ Февр.'!P33:Q33,'[3]САПЕРНЫЙ Март'!P33:Q33,'[4]САПЕРНЫЙ Апр.'!P33:Q33,'[5]САПЕРНЫЙ Май'!P33:Q33,'[6]САПЕРНЫЙ Июнь'!P33:Q33,'[7]САПЕРНЫЙ Июль'!P33:Q33,'[8]САПЕРНЫЙ Авг.'!P33:Q33,'[9]САПЕРНЫЙ Сент.'!P33:Q33,'[10]САПЕРНЫЙ Окт.'!P33:Q33,'[11]САПЕРНЫЙ Нояб.'!P33:Q33,'[12]САПЕРНЫЙ Дек.'!P33:Q33)</f>
        <v>0</v>
      </c>
      <c r="R34" s="47"/>
      <c r="S34" s="53">
        <f>SUM('[1]САПЕРНЫЙ Янв.'!R33:S33,'[2]САПЕРНЫЙ Февр.'!R33:S33,'[3]САПЕРНЫЙ Март'!R33:S33,'[4]САПЕРНЫЙ Апр.'!R33:S33,'[5]САПЕРНЫЙ Май'!R33:S33,'[6]САПЕРНЫЙ Июнь'!R33:S33,'[7]САПЕРНЫЙ Июль'!R33:S33,'[8]САПЕРНЫЙ Авг.'!R33:S33,'[9]САПЕРНЫЙ Сент.'!R33:S33,'[10]САПЕРНЫЙ Окт.'!R33:S33,'[11]САПЕРНЫЙ Нояб.'!R33:S33,'[12]САПЕРНЫЙ Дек.'!R33:S33)</f>
        <v>0</v>
      </c>
      <c r="T34" s="47"/>
      <c r="U34" s="53">
        <f>SUM('[1]САПЕРНЫЙ Янв.'!T33:U33,'[2]САПЕРНЫЙ Февр.'!T33:U33,'[3]САПЕРНЫЙ Март'!T33:U33,'[4]САПЕРНЫЙ Апр.'!T33:U33,'[5]САПЕРНЫЙ Май'!T33:U33,'[6]САПЕРНЫЙ Июнь'!T33:U33,'[7]САПЕРНЫЙ Июль'!T33:U33,'[8]САПЕРНЫЙ Авг.'!T33:U33,'[9]САПЕРНЫЙ Сент.'!T33:U33,'[10]САПЕРНЫЙ Окт.'!T33:U33,'[11]САПЕРНЫЙ Нояб.'!T33:U33,'[12]САПЕРНЫЙ Дек.'!T33:U33)</f>
        <v>0</v>
      </c>
      <c r="V34" s="47"/>
      <c r="W34" s="53">
        <f>SUM('[1]САПЕРНЫЙ Янв.'!V33:W33,'[2]САПЕРНЫЙ Февр.'!V33:W33,'[3]САПЕРНЫЙ Март'!V33:W33,'[4]САПЕРНЫЙ Апр.'!V33:W33,'[5]САПЕРНЫЙ Май'!V33:W33,'[6]САПЕРНЫЙ Июнь'!V33:W33,'[7]САПЕРНЫЙ Июль'!V33:W33,'[8]САПЕРНЫЙ Авг.'!V33:W33,'[9]САПЕРНЫЙ Сент.'!V33:W33,'[10]САПЕРНЫЙ Окт.'!V33:W33,'[11]САПЕРНЫЙ Нояб.'!V33:W33,'[12]САПЕРНЫЙ Дек.'!V33:W33)</f>
        <v>0</v>
      </c>
      <c r="Y34" s="97"/>
    </row>
    <row r="35" spans="1:25" s="42" customFormat="1" ht="15.95" customHeight="1" x14ac:dyDescent="0.25">
      <c r="A35" s="275"/>
      <c r="B35" s="261"/>
      <c r="C35" s="22" t="s">
        <v>20</v>
      </c>
      <c r="D35" s="47"/>
      <c r="E35" s="53">
        <f>SUM('[1]САПЕРНЫЙ Янв.'!D34:E34,'[2]САПЕРНЫЙ Февр.'!D34:E34,'[3]САПЕРНЫЙ Март'!D34:E34,'[4]САПЕРНЫЙ Апр.'!D34:E34,'[5]САПЕРНЫЙ Май'!D34:E34,'[6]САПЕРНЫЙ Июнь'!D34:E34,'[7]САПЕРНЫЙ Июль'!D34:E34,'[8]САПЕРНЫЙ Авг.'!D34:E34,'[9]САПЕРНЫЙ Сент.'!D34:E34,'[10]САПЕРНЫЙ Окт.'!D34:E34,'[11]САПЕРНЫЙ Нояб.'!D34:E34,'[12]САПЕРНЫЙ Дек.'!D34:E34)</f>
        <v>0</v>
      </c>
      <c r="F35" s="47"/>
      <c r="G35" s="53">
        <f>SUM('[1]САПЕРНЫЙ Янв.'!F34:G34,'[2]САПЕРНЫЙ Февр.'!F34:G34,'[3]САПЕРНЫЙ Март'!F34:G34,'[4]САПЕРНЫЙ Апр.'!F34:G34,'[5]САПЕРНЫЙ Май'!F34:G34,'[6]САПЕРНЫЙ Июнь'!F34:G34,'[7]САПЕРНЫЙ Июль'!F34:G34,'[8]САПЕРНЫЙ Авг.'!F34:G34,'[9]САПЕРНЫЙ Сент.'!F34:G34,'[10]САПЕРНЫЙ Окт.'!F34:G34,'[11]САПЕРНЫЙ Нояб.'!F34:G34,'[12]САПЕРНЫЙ Дек.'!F34:G34)</f>
        <v>0</v>
      </c>
      <c r="H35" s="47"/>
      <c r="I35" s="53">
        <f>SUM('[1]САПЕРНЫЙ Янв.'!H34:I34,'[2]САПЕРНЫЙ Февр.'!H34:I34,'[3]САПЕРНЫЙ Март'!H34:I34,'[4]САПЕРНЫЙ Апр.'!H34:I34,'[5]САПЕРНЫЙ Май'!H34:I34,'[6]САПЕРНЫЙ Июнь'!H34:I34,'[7]САПЕРНЫЙ Июль'!H34:I34,'[8]САПЕРНЫЙ Авг.'!H34:I34,'[9]САПЕРНЫЙ Сент.'!H34:I34,'[10]САПЕРНЫЙ Окт.'!H34:I34,'[11]САПЕРНЫЙ Нояб.'!H34:I34,'[12]САПЕРНЫЙ Дек.'!H34:I34)</f>
        <v>0</v>
      </c>
      <c r="J35" s="47"/>
      <c r="K35" s="53">
        <f>SUM('[1]САПЕРНЫЙ Янв.'!J34:K34,'[2]САПЕРНЫЙ Февр.'!J34:K34,'[3]САПЕРНЫЙ Март'!J34:K34,'[4]САПЕРНЫЙ Апр.'!J34:K34,'[5]САПЕРНЫЙ Май'!J34:K34,'[6]САПЕРНЫЙ Июнь'!J34:K34,'[7]САПЕРНЫЙ Июль'!J34:K34,'[8]САПЕРНЫЙ Авг.'!J34:K34,'[9]САПЕРНЫЙ Сент.'!J34:K34,'[10]САПЕРНЫЙ Окт.'!J34:K34,'[11]САПЕРНЫЙ Нояб.'!J34:K34,'[12]САПЕРНЫЙ Дек.'!J34:K34)</f>
        <v>0</v>
      </c>
      <c r="L35" s="47"/>
      <c r="M35" s="53">
        <f>SUM('[1]САПЕРНЫЙ Янв.'!L34:M34,'[2]САПЕРНЫЙ Февр.'!L34:M34,'[3]САПЕРНЫЙ Март'!L34:M34,'[4]САПЕРНЫЙ Апр.'!L34:M34,'[5]САПЕРНЫЙ Май'!L34:M34,'[6]САПЕРНЫЙ Июнь'!L34:M34,'[7]САПЕРНЫЙ Июль'!L34:M34,'[8]САПЕРНЫЙ Авг.'!L34:M34,'[9]САПЕРНЫЙ Сент.'!L34:M34,'[10]САПЕРНЫЙ Окт.'!L34:M34,'[11]САПЕРНЫЙ Нояб.'!L34:M34,'[12]САПЕРНЫЙ Дек.'!L34:M34)</f>
        <v>0</v>
      </c>
      <c r="N35" s="47"/>
      <c r="O35" s="53">
        <f>SUM('[1]САПЕРНЫЙ Янв.'!N34:O34,'[2]САПЕРНЫЙ Февр.'!N34:O34,'[3]САПЕРНЫЙ Март'!N34:O34,'[4]САПЕРНЫЙ Апр.'!N34:O34,'[5]САПЕРНЫЙ Май'!N34:O34,'[6]САПЕРНЫЙ Июнь'!N34:O34,'[7]САПЕРНЫЙ Июль'!N34:O34,'[8]САПЕРНЫЙ Авг.'!N34:O34,'[9]САПЕРНЫЙ Сент.'!N34:O34,'[10]САПЕРНЫЙ Окт.'!N34:O34,'[11]САПЕРНЫЙ Нояб.'!N34:O34,'[12]САПЕРНЫЙ Дек.'!N34:O34)</f>
        <v>0</v>
      </c>
      <c r="P35" s="47"/>
      <c r="Q35" s="53">
        <f>SUM('[1]САПЕРНЫЙ Янв.'!P34:Q34,'[2]САПЕРНЫЙ Февр.'!P34:Q34,'[3]САПЕРНЫЙ Март'!P34:Q34,'[4]САПЕРНЫЙ Апр.'!P34:Q34,'[5]САПЕРНЫЙ Май'!P34:Q34,'[6]САПЕРНЫЙ Июнь'!P34:Q34,'[7]САПЕРНЫЙ Июль'!P34:Q34,'[8]САПЕРНЫЙ Авг.'!P34:Q34,'[9]САПЕРНЫЙ Сент.'!P34:Q34,'[10]САПЕРНЫЙ Окт.'!P34:Q34,'[11]САПЕРНЫЙ Нояб.'!P34:Q34,'[12]САПЕРНЫЙ Дек.'!P34:Q34)</f>
        <v>0</v>
      </c>
      <c r="R35" s="47"/>
      <c r="S35" s="53">
        <f>SUM('[1]САПЕРНЫЙ Янв.'!R34:S34,'[2]САПЕРНЫЙ Февр.'!R34:S34,'[3]САПЕРНЫЙ Март'!R34:S34,'[4]САПЕРНЫЙ Апр.'!R34:S34,'[5]САПЕРНЫЙ Май'!R34:S34,'[6]САПЕРНЫЙ Июнь'!R34:S34,'[7]САПЕРНЫЙ Июль'!R34:S34,'[8]САПЕРНЫЙ Авг.'!R34:S34,'[9]САПЕРНЫЙ Сент.'!R34:S34,'[10]САПЕРНЫЙ Окт.'!R34:S34,'[11]САПЕРНЫЙ Нояб.'!R34:S34,'[12]САПЕРНЫЙ Дек.'!R34:S34)</f>
        <v>0</v>
      </c>
      <c r="T35" s="47"/>
      <c r="U35" s="53">
        <f>SUM('[1]САПЕРНЫЙ Янв.'!T34:U34,'[2]САПЕРНЫЙ Февр.'!T34:U34,'[3]САПЕРНЫЙ Март'!T34:U34,'[4]САПЕРНЫЙ Апр.'!T34:U34,'[5]САПЕРНЫЙ Май'!T34:U34,'[6]САПЕРНЫЙ Июнь'!T34:U34,'[7]САПЕРНЫЙ Июль'!T34:U34,'[8]САПЕРНЫЙ Авг.'!T34:U34,'[9]САПЕРНЫЙ Сент.'!T34:U34,'[10]САПЕРНЫЙ Окт.'!T34:U34,'[11]САПЕРНЫЙ Нояб.'!T34:U34,'[12]САПЕРНЫЙ Дек.'!T34:U34)</f>
        <v>0</v>
      </c>
      <c r="V35" s="47"/>
      <c r="W35" s="53">
        <f>SUM('[1]САПЕРНЫЙ Янв.'!V34:W34,'[2]САПЕРНЫЙ Февр.'!V34:W34,'[3]САПЕРНЫЙ Март'!V34:W34,'[4]САПЕРНЫЙ Апр.'!V34:W34,'[5]САПЕРНЫЙ Май'!V34:W34,'[6]САПЕРНЫЙ Июнь'!V34:W34,'[7]САПЕРНЫЙ Июль'!V34:W34,'[8]САПЕРНЫЙ Авг.'!V34:W34,'[9]САПЕРНЫЙ Сент.'!V34:W34,'[10]САПЕРНЫЙ Окт.'!V34:W34,'[11]САПЕРНЫЙ Нояб.'!V34:W34,'[12]САПЕРНЫЙ Дек.'!V34:W34)</f>
        <v>0</v>
      </c>
      <c r="Y35" s="97"/>
    </row>
    <row r="36" spans="1:25" s="42" customFormat="1" ht="15.95" customHeight="1" x14ac:dyDescent="0.25">
      <c r="A36" s="274" t="s">
        <v>34</v>
      </c>
      <c r="B36" s="260" t="s">
        <v>22</v>
      </c>
      <c r="C36" s="22" t="s">
        <v>10</v>
      </c>
      <c r="D36" s="47">
        <v>5</v>
      </c>
      <c r="E36" s="53">
        <f>SUM('[1]САПЕРНЫЙ Янв.'!D35:E35,'[2]САПЕРНЫЙ Февр.'!D35:E35,'[3]САПЕРНЫЙ Март'!D35:E35,'[4]САПЕРНЫЙ Апр.'!D35:E35,'[5]САПЕРНЫЙ Май'!D35:E35,'[6]САПЕРНЫЙ Июнь'!D35:E35,'[7]САПЕРНЫЙ Июль'!D35:E35,'[8]САПЕРНЫЙ Авг.'!D35:E35,'[9]САПЕРНЫЙ Сент.'!D35:E35,'[10]САПЕРНЫЙ Окт.'!D35:E35,'[11]САПЕРНЫЙ Нояб.'!D35:E35,'[12]САПЕРНЫЙ Дек.'!D35:E35)</f>
        <v>0</v>
      </c>
      <c r="F36" s="47"/>
      <c r="G36" s="53">
        <f>SUM('[1]САПЕРНЫЙ Янв.'!F35:G35,'[2]САПЕРНЫЙ Февр.'!F35:G35,'[3]САПЕРНЫЙ Март'!F35:G35,'[4]САПЕРНЫЙ Апр.'!F35:G35,'[5]САПЕРНЫЙ Май'!F35:G35,'[6]САПЕРНЫЙ Июнь'!F35:G35,'[7]САПЕРНЫЙ Июль'!F35:G35,'[8]САПЕРНЫЙ Авг.'!F35:G35,'[9]САПЕРНЫЙ Сент.'!F35:G35,'[10]САПЕРНЫЙ Окт.'!F35:G35,'[11]САПЕРНЫЙ Нояб.'!F35:G35,'[12]САПЕРНЫЙ Дек.'!F35:G35)</f>
        <v>0</v>
      </c>
      <c r="H36" s="47"/>
      <c r="I36" s="53">
        <f>SUM('[1]САПЕРНЫЙ Янв.'!H35:I35,'[2]САПЕРНЫЙ Февр.'!H35:I35,'[3]САПЕРНЫЙ Март'!H35:I35,'[4]САПЕРНЫЙ Апр.'!H35:I35,'[5]САПЕРНЫЙ Май'!H35:I35,'[6]САПЕРНЫЙ Июнь'!H35:I35,'[7]САПЕРНЫЙ Июль'!H35:I35,'[8]САПЕРНЫЙ Авг.'!H35:I35,'[9]САПЕРНЫЙ Сент.'!H35:I35,'[10]САПЕРНЫЙ Окт.'!H35:I35,'[11]САПЕРНЫЙ Нояб.'!H35:I35,'[12]САПЕРНЫЙ Дек.'!H35:I35)</f>
        <v>5</v>
      </c>
      <c r="J36" s="47"/>
      <c r="K36" s="53">
        <f>SUM('[1]САПЕРНЫЙ Янв.'!J35:K35,'[2]САПЕРНЫЙ Февр.'!J35:K35,'[3]САПЕРНЫЙ Март'!J35:K35,'[4]САПЕРНЫЙ Апр.'!J35:K35,'[5]САПЕРНЫЙ Май'!J35:K35,'[6]САПЕРНЫЙ Июнь'!J35:K35,'[7]САПЕРНЫЙ Июль'!J35:K35,'[8]САПЕРНЫЙ Авг.'!J35:K35,'[9]САПЕРНЫЙ Сент.'!J35:K35,'[10]САПЕРНЫЙ Окт.'!J35:K35,'[11]САПЕРНЫЙ Нояб.'!J35:K35,'[12]САПЕРНЫЙ Дек.'!J35:K35)</f>
        <v>0</v>
      </c>
      <c r="L36" s="47"/>
      <c r="M36" s="53">
        <f>SUM('[1]САПЕРНЫЙ Янв.'!L35:M35,'[2]САПЕРНЫЙ Февр.'!L35:M35,'[3]САПЕРНЫЙ Март'!L35:M35,'[4]САПЕРНЫЙ Апр.'!L35:M35,'[5]САПЕРНЫЙ Май'!L35:M35,'[6]САПЕРНЫЙ Июнь'!L35:M35,'[7]САПЕРНЫЙ Июль'!L35:M35,'[8]САПЕРНЫЙ Авг.'!L35:M35,'[9]САПЕРНЫЙ Сент.'!L35:M35,'[10]САПЕРНЫЙ Окт.'!L35:M35,'[11]САПЕРНЫЙ Нояб.'!L35:M35,'[12]САПЕРНЫЙ Дек.'!L35:M35)</f>
        <v>1</v>
      </c>
      <c r="N36" s="47"/>
      <c r="O36" s="53">
        <f>SUM('[1]САПЕРНЫЙ Янв.'!N35:O35,'[2]САПЕРНЫЙ Февр.'!N35:O35,'[3]САПЕРНЫЙ Март'!N35:O35,'[4]САПЕРНЫЙ Апр.'!N35:O35,'[5]САПЕРНЫЙ Май'!N35:O35,'[6]САПЕРНЫЙ Июнь'!N35:O35,'[7]САПЕРНЫЙ Июль'!N35:O35,'[8]САПЕРНЫЙ Авг.'!N35:O35,'[9]САПЕРНЫЙ Сент.'!N35:O35,'[10]САПЕРНЫЙ Окт.'!N35:O35,'[11]САПЕРНЫЙ Нояб.'!N35:O35,'[12]САПЕРНЫЙ Дек.'!N35:O35)</f>
        <v>0</v>
      </c>
      <c r="P36" s="47"/>
      <c r="Q36" s="53">
        <f>SUM('[1]САПЕРНЫЙ Янв.'!P35:Q35,'[2]САПЕРНЫЙ Февр.'!P35:Q35,'[3]САПЕРНЫЙ Март'!P35:Q35,'[4]САПЕРНЫЙ Апр.'!P35:Q35,'[5]САПЕРНЫЙ Май'!P35:Q35,'[6]САПЕРНЫЙ Июнь'!P35:Q35,'[7]САПЕРНЫЙ Июль'!P35:Q35,'[8]САПЕРНЫЙ Авг.'!P35:Q35,'[9]САПЕРНЫЙ Сент.'!P35:Q35,'[10]САПЕРНЫЙ Окт.'!P35:Q35,'[11]САПЕРНЫЙ Нояб.'!P35:Q35,'[12]САПЕРНЫЙ Дек.'!P35:Q35)</f>
        <v>1</v>
      </c>
      <c r="R36" s="47"/>
      <c r="S36" s="53">
        <f>SUM('[1]САПЕРНЫЙ Янв.'!R35:S35,'[2]САПЕРНЫЙ Февр.'!R35:S35,'[3]САПЕРНЫЙ Март'!R35:S35,'[4]САПЕРНЫЙ Апр.'!R35:S35,'[5]САПЕРНЫЙ Май'!R35:S35,'[6]САПЕРНЫЙ Июнь'!R35:S35,'[7]САПЕРНЫЙ Июль'!R35:S35,'[8]САПЕРНЫЙ Авг.'!R35:S35,'[9]САПЕРНЫЙ Сент.'!R35:S35,'[10]САПЕРНЫЙ Окт.'!R35:S35,'[11]САПЕРНЫЙ Нояб.'!R35:S35,'[12]САПЕРНЫЙ Дек.'!R35:S35)</f>
        <v>0</v>
      </c>
      <c r="T36" s="47"/>
      <c r="U36" s="53">
        <f>SUM('[1]САПЕРНЫЙ Янв.'!T35:U35,'[2]САПЕРНЫЙ Февр.'!T35:U35,'[3]САПЕРНЫЙ Март'!T35:U35,'[4]САПЕРНЫЙ Апр.'!T35:U35,'[5]САПЕРНЫЙ Май'!T35:U35,'[6]САПЕРНЫЙ Июнь'!T35:U35,'[7]САПЕРНЫЙ Июль'!T35:U35,'[8]САПЕРНЫЙ Авг.'!T35:U35,'[9]САПЕРНЫЙ Сент.'!T35:U35,'[10]САПЕРНЫЙ Окт.'!T35:U35,'[11]САПЕРНЫЙ Нояб.'!T35:U35,'[12]САПЕРНЫЙ Дек.'!T35:U35)</f>
        <v>0</v>
      </c>
      <c r="V36" s="47"/>
      <c r="W36" s="53">
        <f>SUM('[1]САПЕРНЫЙ Янв.'!V35:W35,'[2]САПЕРНЫЙ Февр.'!V35:W35,'[3]САПЕРНЫЙ Март'!V35:W35,'[4]САПЕРНЫЙ Апр.'!V35:W35,'[5]САПЕРНЫЙ Май'!V35:W35,'[6]САПЕРНЫЙ Июнь'!V35:W35,'[7]САПЕРНЫЙ Июль'!V35:W35,'[8]САПЕРНЫЙ Авг.'!V35:W35,'[9]САПЕРНЫЙ Сент.'!V35:W35,'[10]САПЕРНЫЙ Окт.'!V35:W35,'[11]САПЕРНЫЙ Нояб.'!V35:W35,'[12]САПЕРНЫЙ Дек.'!V35:W35)</f>
        <v>0</v>
      </c>
      <c r="Y36" s="97"/>
    </row>
    <row r="37" spans="1:25" s="42" customFormat="1" ht="15.95" customHeight="1" x14ac:dyDescent="0.25">
      <c r="A37" s="275"/>
      <c r="B37" s="261"/>
      <c r="C37" s="22" t="s">
        <v>5</v>
      </c>
      <c r="D37" s="55">
        <v>1.5</v>
      </c>
      <c r="E37" s="53">
        <f>SUM('[1]САПЕРНЫЙ Янв.'!D36:E36,'[2]САПЕРНЫЙ Февр.'!D36:E36,'[3]САПЕРНЫЙ Март'!D36:E36,'[4]САПЕРНЫЙ Апр.'!D36:E36,'[5]САПЕРНЫЙ Май'!D36:E36,'[6]САПЕРНЫЙ Июнь'!D36:E36,'[7]САПЕРНЫЙ Июль'!D36:E36,'[8]САПЕРНЫЙ Авг.'!D36:E36,'[9]САПЕРНЫЙ Сент.'!D36:E36,'[10]САПЕРНЫЙ Окт.'!D36:E36,'[11]САПЕРНЫЙ Нояб.'!D36:E36,'[12]САПЕРНЫЙ Дек.'!D36:E36)</f>
        <v>0</v>
      </c>
      <c r="F37" s="47"/>
      <c r="G37" s="53">
        <f>SUM('[1]САПЕРНЫЙ Янв.'!F36:G36,'[2]САПЕРНЫЙ Февр.'!F36:G36,'[3]САПЕРНЫЙ Март'!F36:G36,'[4]САПЕРНЫЙ Апр.'!F36:G36,'[5]САПЕРНЫЙ Май'!F36:G36,'[6]САПЕРНЫЙ Июнь'!F36:G36,'[7]САПЕРНЫЙ Июль'!F36:G36,'[8]САПЕРНЫЙ Авг.'!F36:G36,'[9]САПЕРНЫЙ Сент.'!F36:G36,'[10]САПЕРНЫЙ Окт.'!F36:G36,'[11]САПЕРНЫЙ Нояб.'!F36:G36,'[12]САПЕРНЫЙ Дек.'!F36:G36)</f>
        <v>0</v>
      </c>
      <c r="H37" s="47"/>
      <c r="I37" s="53">
        <f>SUM('[1]САПЕРНЫЙ Янв.'!H36:I36,'[2]САПЕРНЫЙ Февр.'!H36:I36,'[3]САПЕРНЫЙ Март'!H36:I36,'[4]САПЕРНЫЙ Апр.'!H36:I36,'[5]САПЕРНЫЙ Май'!H36:I36,'[6]САПЕРНЫЙ Июнь'!H36:I36,'[7]САПЕРНЫЙ Июль'!H36:I36,'[8]САПЕРНЫЙ Авг.'!H36:I36,'[9]САПЕРНЫЙ Сент.'!H36:I36,'[10]САПЕРНЫЙ Окт.'!H36:I36,'[11]САПЕРНЫЙ Нояб.'!H36:I36,'[12]САПЕРНЫЙ Дек.'!H36:I36)</f>
        <v>3.6640000000000001</v>
      </c>
      <c r="J37" s="47"/>
      <c r="K37" s="53">
        <f>SUM('[1]САПЕРНЫЙ Янв.'!J36:K36,'[2]САПЕРНЫЙ Февр.'!J36:K36,'[3]САПЕРНЫЙ Март'!J36:K36,'[4]САПЕРНЫЙ Апр.'!J36:K36,'[5]САПЕРНЫЙ Май'!J36:K36,'[6]САПЕРНЫЙ Июнь'!J36:K36,'[7]САПЕРНЫЙ Июль'!J36:K36,'[8]САПЕРНЫЙ Авг.'!J36:K36,'[9]САПЕРНЫЙ Сент.'!J36:K36,'[10]САПЕРНЫЙ Окт.'!J36:K36,'[11]САПЕРНЫЙ Нояб.'!J36:K36,'[12]САПЕРНЫЙ Дек.'!J36:K36)</f>
        <v>0</v>
      </c>
      <c r="L37" s="47"/>
      <c r="M37" s="53">
        <f>SUM('[1]САПЕРНЫЙ Янв.'!L36:M36,'[2]САПЕРНЫЙ Февр.'!L36:M36,'[3]САПЕРНЫЙ Март'!L36:M36,'[4]САПЕРНЫЙ Апр.'!L36:M36,'[5]САПЕРНЫЙ Май'!L36:M36,'[6]САПЕРНЫЙ Июнь'!L36:M36,'[7]САПЕРНЫЙ Июль'!L36:M36,'[8]САПЕРНЫЙ Авг.'!L36:M36,'[9]САПЕРНЫЙ Сент.'!L36:M36,'[10]САПЕРНЫЙ Окт.'!L36:M36,'[11]САПЕРНЫЙ Нояб.'!L36:M36,'[12]САПЕРНЫЙ Дек.'!L36:M36)</f>
        <v>0.747</v>
      </c>
      <c r="N37" s="47"/>
      <c r="O37" s="53">
        <f>SUM('[1]САПЕРНЫЙ Янв.'!N36:O36,'[2]САПЕРНЫЙ Февр.'!N36:O36,'[3]САПЕРНЫЙ Март'!N36:O36,'[4]САПЕРНЫЙ Апр.'!N36:O36,'[5]САПЕРНЫЙ Май'!N36:O36,'[6]САПЕРНЫЙ Июнь'!N36:O36,'[7]САПЕРНЫЙ Июль'!N36:O36,'[8]САПЕРНЫЙ Авг.'!N36:O36,'[9]САПЕРНЫЙ Сент.'!N36:O36,'[10]САПЕРНЫЙ Окт.'!N36:O36,'[11]САПЕРНЫЙ Нояб.'!N36:O36,'[12]САПЕРНЫЙ Дек.'!N36:O36)</f>
        <v>0</v>
      </c>
      <c r="P37" s="47"/>
      <c r="Q37" s="53">
        <f>SUM('[1]САПЕРНЫЙ Янв.'!P36:Q36,'[2]САПЕРНЫЙ Февр.'!P36:Q36,'[3]САПЕРНЫЙ Март'!P36:Q36,'[4]САПЕРНЫЙ Апр.'!P36:Q36,'[5]САПЕРНЫЙ Май'!P36:Q36,'[6]САПЕРНЫЙ Июнь'!P36:Q36,'[7]САПЕРНЫЙ Июль'!P36:Q36,'[8]САПЕРНЫЙ Авг.'!P36:Q36,'[9]САПЕРНЫЙ Сент.'!P36:Q36,'[10]САПЕРНЫЙ Окт.'!P36:Q36,'[11]САПЕРНЫЙ Нояб.'!P36:Q36,'[12]САПЕРНЫЙ Дек.'!P36:Q36)</f>
        <v>0.253</v>
      </c>
      <c r="R37" s="47"/>
      <c r="S37" s="53">
        <f>SUM('[1]САПЕРНЫЙ Янв.'!R36:S36,'[2]САПЕРНЫЙ Февр.'!R36:S36,'[3]САПЕРНЫЙ Март'!R36:S36,'[4]САПЕРНЫЙ Апр.'!R36:S36,'[5]САПЕРНЫЙ Май'!R36:S36,'[6]САПЕРНЫЙ Июнь'!R36:S36,'[7]САПЕРНЫЙ Июль'!R36:S36,'[8]САПЕРНЫЙ Авг.'!R36:S36,'[9]САПЕРНЫЙ Сент.'!R36:S36,'[10]САПЕРНЫЙ Окт.'!R36:S36,'[11]САПЕРНЫЙ Нояб.'!R36:S36,'[12]САПЕРНЫЙ Дек.'!R36:S36)</f>
        <v>0</v>
      </c>
      <c r="T37" s="47"/>
      <c r="U37" s="53">
        <f>SUM('[1]САПЕРНЫЙ Янв.'!T36:U36,'[2]САПЕРНЫЙ Февр.'!T36:U36,'[3]САПЕРНЫЙ Март'!T36:U36,'[4]САПЕРНЫЙ Апр.'!T36:U36,'[5]САПЕРНЫЙ Май'!T36:U36,'[6]САПЕРНЫЙ Июнь'!T36:U36,'[7]САПЕРНЫЙ Июль'!T36:U36,'[8]САПЕРНЫЙ Авг.'!T36:U36,'[9]САПЕРНЫЙ Сент.'!T36:U36,'[10]САПЕРНЫЙ Окт.'!T36:U36,'[11]САПЕРНЫЙ Нояб.'!T36:U36,'[12]САПЕРНЫЙ Дек.'!T36:U36)</f>
        <v>0</v>
      </c>
      <c r="V37" s="47"/>
      <c r="W37" s="53">
        <f>SUM('[1]САПЕРНЫЙ Янв.'!V36:W36,'[2]САПЕРНЫЙ Февр.'!V36:W36,'[3]САПЕРНЫЙ Март'!V36:W36,'[4]САПЕРНЫЙ Апр.'!V36:W36,'[5]САПЕРНЫЙ Май'!V36:W36,'[6]САПЕРНЫЙ Июнь'!V36:W36,'[7]САПЕРНЫЙ Июль'!V36:W36,'[8]САПЕРНЫЙ Авг.'!V36:W36,'[9]САПЕРНЫЙ Сент.'!V36:W36,'[10]САПЕРНЫЙ Окт.'!V36:W36,'[11]САПЕРНЫЙ Нояб.'!V36:W36,'[12]САПЕРНЫЙ Дек.'!V36:W36)</f>
        <v>0</v>
      </c>
      <c r="Y37" s="97"/>
    </row>
    <row r="38" spans="1:25" s="42" customFormat="1" ht="15.95" customHeight="1" x14ac:dyDescent="0.25">
      <c r="A38" s="274">
        <v>16</v>
      </c>
      <c r="B38" s="260" t="s">
        <v>24</v>
      </c>
      <c r="C38" s="22" t="s">
        <v>58</v>
      </c>
      <c r="D38" s="47"/>
      <c r="E38" s="53">
        <f>SUM('[1]САПЕРНЫЙ Янв.'!D37:E37,'[2]САПЕРНЫЙ Февр.'!D37:E37,'[3]САПЕРНЫЙ Март'!D37:E37,'[4]САПЕРНЫЙ Апр.'!D37:E37,'[5]САПЕРНЫЙ Май'!D37:E37,'[6]САПЕРНЫЙ Июнь'!D37:E37,'[7]САПЕРНЫЙ Июль'!D37:E37,'[8]САПЕРНЫЙ Авг.'!D37:E37,'[9]САПЕРНЫЙ Сент.'!D37:E37,'[10]САПЕРНЫЙ Окт.'!D37:E37,'[11]САПЕРНЫЙ Нояб.'!D37:E37,'[12]САПЕРНЫЙ Дек.'!D37:E37)</f>
        <v>0</v>
      </c>
      <c r="F38" s="47"/>
      <c r="G38" s="53">
        <f>SUM('[1]САПЕРНЫЙ Янв.'!F37:G37,'[2]САПЕРНЫЙ Февр.'!F37:G37,'[3]САПЕРНЫЙ Март'!F37:G37,'[4]САПЕРНЫЙ Апр.'!F37:G37,'[5]САПЕРНЫЙ Май'!F37:G37,'[6]САПЕРНЫЙ Июнь'!F37:G37,'[7]САПЕРНЫЙ Июль'!F37:G37,'[8]САПЕРНЫЙ Авг.'!F37:G37,'[9]САПЕРНЫЙ Сент.'!F37:G37,'[10]САПЕРНЫЙ Окт.'!F37:G37,'[11]САПЕРНЫЙ Нояб.'!F37:G37,'[12]САПЕРНЫЙ Дек.'!F37:G37)</f>
        <v>0</v>
      </c>
      <c r="H38" s="47"/>
      <c r="I38" s="53">
        <f>SUM('[1]САПЕРНЫЙ Янв.'!H37:I37,'[2]САПЕРНЫЙ Февр.'!H37:I37,'[3]САПЕРНЫЙ Март'!H37:I37,'[4]САПЕРНЫЙ Апр.'!H37:I37,'[5]САПЕРНЫЙ Май'!H37:I37,'[6]САПЕРНЫЙ Июнь'!H37:I37,'[7]САПЕРНЫЙ Июль'!H37:I37,'[8]САПЕРНЫЙ Авг.'!H37:I37,'[9]САПЕРНЫЙ Сент.'!H37:I37,'[10]САПЕРНЫЙ Окт.'!H37:I37,'[11]САПЕРНЫЙ Нояб.'!H37:I37,'[12]САПЕРНЫЙ Дек.'!H37:I37)</f>
        <v>0</v>
      </c>
      <c r="J38" s="47"/>
      <c r="K38" s="53">
        <f>SUM('[1]САПЕРНЫЙ Янв.'!J37:K37,'[2]САПЕРНЫЙ Февр.'!J37:K37,'[3]САПЕРНЫЙ Март'!J37:K37,'[4]САПЕРНЫЙ Апр.'!J37:K37,'[5]САПЕРНЫЙ Май'!J37:K37,'[6]САПЕРНЫЙ Июнь'!J37:K37,'[7]САПЕРНЫЙ Июль'!J37:K37,'[8]САПЕРНЫЙ Авг.'!J37:K37,'[9]САПЕРНЫЙ Сент.'!J37:K37,'[10]САПЕРНЫЙ Окт.'!J37:K37,'[11]САПЕРНЫЙ Нояб.'!J37:K37,'[12]САПЕРНЫЙ Дек.'!J37:K37)</f>
        <v>0</v>
      </c>
      <c r="L38" s="47"/>
      <c r="M38" s="53">
        <f>SUM('[1]САПЕРНЫЙ Янв.'!L37:M37,'[2]САПЕРНЫЙ Февр.'!L37:M37,'[3]САПЕРНЫЙ Март'!L37:M37,'[4]САПЕРНЫЙ Апр.'!L37:M37,'[5]САПЕРНЫЙ Май'!L37:M37,'[6]САПЕРНЫЙ Июнь'!L37:M37,'[7]САПЕРНЫЙ Июль'!L37:M37,'[8]САПЕРНЫЙ Авг.'!L37:M37,'[9]САПЕРНЫЙ Сент.'!L37:M37,'[10]САПЕРНЫЙ Окт.'!L37:M37,'[11]САПЕРНЫЙ Нояб.'!L37:M37,'[12]САПЕРНЫЙ Дек.'!L37:M37)</f>
        <v>0</v>
      </c>
      <c r="N38" s="47"/>
      <c r="O38" s="53">
        <f>SUM('[1]САПЕРНЫЙ Янв.'!N37:O37,'[2]САПЕРНЫЙ Февр.'!N37:O37,'[3]САПЕРНЫЙ Март'!N37:O37,'[4]САПЕРНЫЙ Апр.'!N37:O37,'[5]САПЕРНЫЙ Май'!N37:O37,'[6]САПЕРНЫЙ Июнь'!N37:O37,'[7]САПЕРНЫЙ Июль'!N37:O37,'[8]САПЕРНЫЙ Авг.'!N37:O37,'[9]САПЕРНЫЙ Сент.'!N37:O37,'[10]САПЕРНЫЙ Окт.'!N37:O37,'[11]САПЕРНЫЙ Нояб.'!N37:O37,'[12]САПЕРНЫЙ Дек.'!N37:O37)</f>
        <v>0</v>
      </c>
      <c r="P38" s="47"/>
      <c r="Q38" s="53">
        <f>SUM('[1]САПЕРНЫЙ Янв.'!P37:Q37,'[2]САПЕРНЫЙ Февр.'!P37:Q37,'[3]САПЕРНЫЙ Март'!P37:Q37,'[4]САПЕРНЫЙ Апр.'!P37:Q37,'[5]САПЕРНЫЙ Май'!P37:Q37,'[6]САПЕРНЫЙ Июнь'!P37:Q37,'[7]САПЕРНЫЙ Июль'!P37:Q37,'[8]САПЕРНЫЙ Авг.'!P37:Q37,'[9]САПЕРНЫЙ Сент.'!P37:Q37,'[10]САПЕРНЫЙ Окт.'!P37:Q37,'[11]САПЕРНЫЙ Нояб.'!P37:Q37,'[12]САПЕРНЫЙ Дек.'!P37:Q37)</f>
        <v>0</v>
      </c>
      <c r="R38" s="47"/>
      <c r="S38" s="53">
        <f>SUM('[1]САПЕРНЫЙ Янв.'!R37:S37,'[2]САПЕРНЫЙ Февр.'!R37:S37,'[3]САПЕРНЫЙ Март'!R37:S37,'[4]САПЕРНЫЙ Апр.'!R37:S37,'[5]САПЕРНЫЙ Май'!R37:S37,'[6]САПЕРНЫЙ Июнь'!R37:S37,'[7]САПЕРНЫЙ Июль'!R37:S37,'[8]САПЕРНЫЙ Авг.'!R37:S37,'[9]САПЕРНЫЙ Сент.'!R37:S37,'[10]САПЕРНЫЙ Окт.'!R37:S37,'[11]САПЕРНЫЙ Нояб.'!R37:S37,'[12]САПЕРНЫЙ Дек.'!R37:S37)</f>
        <v>0</v>
      </c>
      <c r="T38" s="47"/>
      <c r="U38" s="53">
        <f>SUM('[1]САПЕРНЫЙ Янв.'!T37:U37,'[2]САПЕРНЫЙ Февр.'!T37:U37,'[3]САПЕРНЫЙ Март'!T37:U37,'[4]САПЕРНЫЙ Апр.'!T37:U37,'[5]САПЕРНЫЙ Май'!T37:U37,'[6]САПЕРНЫЙ Июнь'!T37:U37,'[7]САПЕРНЫЙ Июль'!T37:U37,'[8]САПЕРНЫЙ Авг.'!T37:U37,'[9]САПЕРНЫЙ Сент.'!T37:U37,'[10]САПЕРНЫЙ Окт.'!T37:U37,'[11]САПЕРНЫЙ Нояб.'!T37:U37,'[12]САПЕРНЫЙ Дек.'!T37:U37)</f>
        <v>0</v>
      </c>
      <c r="V38" s="47"/>
      <c r="W38" s="53">
        <f>SUM('[1]САПЕРНЫЙ Янв.'!V37:W37,'[2]САПЕРНЫЙ Февр.'!V37:W37,'[3]САПЕРНЫЙ Март'!V37:W37,'[4]САПЕРНЫЙ Апр.'!V37:W37,'[5]САПЕРНЫЙ Май'!V37:W37,'[6]САПЕРНЫЙ Июнь'!V37:W37,'[7]САПЕРНЫЙ Июль'!V37:W37,'[8]САПЕРНЫЙ Авг.'!V37:W37,'[9]САПЕРНЫЙ Сент.'!V37:W37,'[10]САПЕРНЫЙ Окт.'!V37:W37,'[11]САПЕРНЫЙ Нояб.'!V37:W37,'[12]САПЕРНЫЙ Дек.'!V37:W37)</f>
        <v>0</v>
      </c>
      <c r="Y38" s="97"/>
    </row>
    <row r="39" spans="1:25" s="42" customFormat="1" ht="15.95" customHeight="1" x14ac:dyDescent="0.25">
      <c r="A39" s="275"/>
      <c r="B39" s="261"/>
      <c r="C39" s="22" t="s">
        <v>5</v>
      </c>
      <c r="D39" s="47"/>
      <c r="E39" s="53">
        <f>SUM('[1]САПЕРНЫЙ Янв.'!D38:E38,'[2]САПЕРНЫЙ Февр.'!D38:E38,'[3]САПЕРНЫЙ Март'!D38:E38,'[4]САПЕРНЫЙ Апр.'!D38:E38,'[5]САПЕРНЫЙ Май'!D38:E38,'[6]САПЕРНЫЙ Июнь'!D38:E38,'[7]САПЕРНЫЙ Июль'!D38:E38,'[8]САПЕРНЫЙ Авг.'!D38:E38,'[9]САПЕРНЫЙ Сент.'!D38:E38,'[10]САПЕРНЫЙ Окт.'!D38:E38,'[11]САПЕРНЫЙ Нояб.'!D38:E38,'[12]САПЕРНЫЙ Дек.'!D38:E38)</f>
        <v>0</v>
      </c>
      <c r="F39" s="47"/>
      <c r="G39" s="53">
        <f>SUM('[1]САПЕРНЫЙ Янв.'!F38:G38,'[2]САПЕРНЫЙ Февр.'!F38:G38,'[3]САПЕРНЫЙ Март'!F38:G38,'[4]САПЕРНЫЙ Апр.'!F38:G38,'[5]САПЕРНЫЙ Май'!F38:G38,'[6]САПЕРНЫЙ Июнь'!F38:G38,'[7]САПЕРНЫЙ Июль'!F38:G38,'[8]САПЕРНЫЙ Авг.'!F38:G38,'[9]САПЕРНЫЙ Сент.'!F38:G38,'[10]САПЕРНЫЙ Окт.'!F38:G38,'[11]САПЕРНЫЙ Нояб.'!F38:G38,'[12]САПЕРНЫЙ Дек.'!F38:G38)</f>
        <v>0</v>
      </c>
      <c r="H39" s="47"/>
      <c r="I39" s="53">
        <f>SUM('[1]САПЕРНЫЙ Янв.'!H38:I38,'[2]САПЕРНЫЙ Февр.'!H38:I38,'[3]САПЕРНЫЙ Март'!H38:I38,'[4]САПЕРНЫЙ Апр.'!H38:I38,'[5]САПЕРНЫЙ Май'!H38:I38,'[6]САПЕРНЫЙ Июнь'!H38:I38,'[7]САПЕРНЫЙ Июль'!H38:I38,'[8]САПЕРНЫЙ Авг.'!H38:I38,'[9]САПЕРНЫЙ Сент.'!H38:I38,'[10]САПЕРНЫЙ Окт.'!H38:I38,'[11]САПЕРНЫЙ Нояб.'!H38:I38,'[12]САПЕРНЫЙ Дек.'!H38:I38)</f>
        <v>0</v>
      </c>
      <c r="J39" s="47"/>
      <c r="K39" s="53">
        <f>SUM('[1]САПЕРНЫЙ Янв.'!J38:K38,'[2]САПЕРНЫЙ Февр.'!J38:K38,'[3]САПЕРНЫЙ Март'!J38:K38,'[4]САПЕРНЫЙ Апр.'!J38:K38,'[5]САПЕРНЫЙ Май'!J38:K38,'[6]САПЕРНЫЙ Июнь'!J38:K38,'[7]САПЕРНЫЙ Июль'!J38:K38,'[8]САПЕРНЫЙ Авг.'!J38:K38,'[9]САПЕРНЫЙ Сент.'!J38:K38,'[10]САПЕРНЫЙ Окт.'!J38:K38,'[11]САПЕРНЫЙ Нояб.'!J38:K38,'[12]САПЕРНЫЙ Дек.'!J38:K38)</f>
        <v>0</v>
      </c>
      <c r="L39" s="47"/>
      <c r="M39" s="53">
        <f>SUM('[1]САПЕРНЫЙ Янв.'!L38:M38,'[2]САПЕРНЫЙ Февр.'!L38:M38,'[3]САПЕРНЫЙ Март'!L38:M38,'[4]САПЕРНЫЙ Апр.'!L38:M38,'[5]САПЕРНЫЙ Май'!L38:M38,'[6]САПЕРНЫЙ Июнь'!L38:M38,'[7]САПЕРНЫЙ Июль'!L38:M38,'[8]САПЕРНЫЙ Авг.'!L38:M38,'[9]САПЕРНЫЙ Сент.'!L38:M38,'[10]САПЕРНЫЙ Окт.'!L38:M38,'[11]САПЕРНЫЙ Нояб.'!L38:M38,'[12]САПЕРНЫЙ Дек.'!L38:M38)</f>
        <v>0</v>
      </c>
      <c r="N39" s="47"/>
      <c r="O39" s="53">
        <f>SUM('[1]САПЕРНЫЙ Янв.'!N38:O38,'[2]САПЕРНЫЙ Февр.'!N38:O38,'[3]САПЕРНЫЙ Март'!N38:O38,'[4]САПЕРНЫЙ Апр.'!N38:O38,'[5]САПЕРНЫЙ Май'!N38:O38,'[6]САПЕРНЫЙ Июнь'!N38:O38,'[7]САПЕРНЫЙ Июль'!N38:O38,'[8]САПЕРНЫЙ Авг.'!N38:O38,'[9]САПЕРНЫЙ Сент.'!N38:O38,'[10]САПЕРНЫЙ Окт.'!N38:O38,'[11]САПЕРНЫЙ Нояб.'!N38:O38,'[12]САПЕРНЫЙ Дек.'!N38:O38)</f>
        <v>0</v>
      </c>
      <c r="P39" s="47"/>
      <c r="Q39" s="53">
        <f>SUM('[1]САПЕРНЫЙ Янв.'!P38:Q38,'[2]САПЕРНЫЙ Февр.'!P38:Q38,'[3]САПЕРНЫЙ Март'!P38:Q38,'[4]САПЕРНЫЙ Апр.'!P38:Q38,'[5]САПЕРНЫЙ Май'!P38:Q38,'[6]САПЕРНЫЙ Июнь'!P38:Q38,'[7]САПЕРНЫЙ Июль'!P38:Q38,'[8]САПЕРНЫЙ Авг.'!P38:Q38,'[9]САПЕРНЫЙ Сент.'!P38:Q38,'[10]САПЕРНЫЙ Окт.'!P38:Q38,'[11]САПЕРНЫЙ Нояб.'!P38:Q38,'[12]САПЕРНЫЙ Дек.'!P38:Q38)</f>
        <v>0</v>
      </c>
      <c r="R39" s="47"/>
      <c r="S39" s="53">
        <f>SUM('[1]САПЕРНЫЙ Янв.'!R38:S38,'[2]САПЕРНЫЙ Февр.'!R38:S38,'[3]САПЕРНЫЙ Март'!R38:S38,'[4]САПЕРНЫЙ Апр.'!R38:S38,'[5]САПЕРНЫЙ Май'!R38:S38,'[6]САПЕРНЫЙ Июнь'!R38:S38,'[7]САПЕРНЫЙ Июль'!R38:S38,'[8]САПЕРНЫЙ Авг.'!R38:S38,'[9]САПЕРНЫЙ Сент.'!R38:S38,'[10]САПЕРНЫЙ Окт.'!R38:S38,'[11]САПЕРНЫЙ Нояб.'!R38:S38,'[12]САПЕРНЫЙ Дек.'!R38:S38)</f>
        <v>0</v>
      </c>
      <c r="T39" s="47"/>
      <c r="U39" s="53">
        <f>SUM('[1]САПЕРНЫЙ Янв.'!T38:U38,'[2]САПЕРНЫЙ Февр.'!T38:U38,'[3]САПЕРНЫЙ Март'!T38:U38,'[4]САПЕРНЫЙ Апр.'!T38:U38,'[5]САПЕРНЫЙ Май'!T38:U38,'[6]САПЕРНЫЙ Июнь'!T38:U38,'[7]САПЕРНЫЙ Июль'!T38:U38,'[8]САПЕРНЫЙ Авг.'!T38:U38,'[9]САПЕРНЫЙ Сент.'!T38:U38,'[10]САПЕРНЫЙ Окт.'!T38:U38,'[11]САПЕРНЫЙ Нояб.'!T38:U38,'[12]САПЕРНЫЙ Дек.'!T38:U38)</f>
        <v>0</v>
      </c>
      <c r="V39" s="47"/>
      <c r="W39" s="53">
        <f>SUM('[1]САПЕРНЫЙ Янв.'!V38:W38,'[2]САПЕРНЫЙ Февр.'!V38:W38,'[3]САПЕРНЫЙ Март'!V38:W38,'[4]САПЕРНЫЙ Апр.'!V38:W38,'[5]САПЕРНЫЙ Май'!V38:W38,'[6]САПЕРНЫЙ Июнь'!V38:W38,'[7]САПЕРНЫЙ Июль'!V38:W38,'[8]САПЕРНЫЙ Авг.'!V38:W38,'[9]САПЕРНЫЙ Сент.'!V38:W38,'[10]САПЕРНЫЙ Окт.'!V38:W38,'[11]САПЕРНЫЙ Нояб.'!V38:W38,'[12]САПЕРНЫЙ Дек.'!V38:W38)</f>
        <v>0</v>
      </c>
      <c r="Y39" s="97"/>
    </row>
    <row r="40" spans="1:25" s="42" customFormat="1" ht="15.95" customHeight="1" x14ac:dyDescent="0.25">
      <c r="A40" s="274">
        <v>17</v>
      </c>
      <c r="B40" s="260" t="s">
        <v>205</v>
      </c>
      <c r="C40" s="24" t="s">
        <v>10</v>
      </c>
      <c r="D40" s="47"/>
      <c r="E40" s="53">
        <f>SUM('[1]САПЕРНЫЙ Янв.'!D39:E39,'[2]САПЕРНЫЙ Февр.'!D39:E39,'[3]САПЕРНЫЙ Март'!D39:E39,'[4]САПЕРНЫЙ Апр.'!D39:E39,'[5]САПЕРНЫЙ Май'!D39:E39,'[6]САПЕРНЫЙ Июнь'!D39:E39,'[7]САПЕРНЫЙ Июль'!D39:E39,'[8]САПЕРНЫЙ Авг.'!D39:E39,'[9]САПЕРНЫЙ Сент.'!D39:E39,'[10]САПЕРНЫЙ Окт.'!D39:E39,'[11]САПЕРНЫЙ Нояб.'!D39:E39,'[12]САПЕРНЫЙ Дек.'!D39:E39)</f>
        <v>0</v>
      </c>
      <c r="F40" s="47"/>
      <c r="G40" s="53">
        <f>SUM('[1]САПЕРНЫЙ Янв.'!F39:G39,'[2]САПЕРНЫЙ Февр.'!F39:G39,'[3]САПЕРНЫЙ Март'!F39:G39,'[4]САПЕРНЫЙ Апр.'!F39:G39,'[5]САПЕРНЫЙ Май'!F39:G39,'[6]САПЕРНЫЙ Июнь'!F39:G39,'[7]САПЕРНЫЙ Июль'!F39:G39,'[8]САПЕРНЫЙ Авг.'!F39:G39,'[9]САПЕРНЫЙ Сент.'!F39:G39,'[10]САПЕРНЫЙ Окт.'!F39:G39,'[11]САПЕРНЫЙ Нояб.'!F39:G39,'[12]САПЕРНЫЙ Дек.'!F39:G39)</f>
        <v>0</v>
      </c>
      <c r="H40" s="47"/>
      <c r="I40" s="53">
        <f>SUM('[1]САПЕРНЫЙ Янв.'!H39:I39,'[2]САПЕРНЫЙ Февр.'!H39:I39,'[3]САПЕРНЫЙ Март'!H39:I39,'[4]САПЕРНЫЙ Апр.'!H39:I39,'[5]САПЕРНЫЙ Май'!H39:I39,'[6]САПЕРНЫЙ Июнь'!H39:I39,'[7]САПЕРНЫЙ Июль'!H39:I39,'[8]САПЕРНЫЙ Авг.'!H39:I39,'[9]САПЕРНЫЙ Сент.'!H39:I39,'[10]САПЕРНЫЙ Окт.'!H39:I39,'[11]САПЕРНЫЙ Нояб.'!H39:I39,'[12]САПЕРНЫЙ Дек.'!H39:I39)</f>
        <v>0</v>
      </c>
      <c r="J40" s="47"/>
      <c r="K40" s="53">
        <f>SUM('[1]САПЕРНЫЙ Янв.'!J39:K39,'[2]САПЕРНЫЙ Февр.'!J39:K39,'[3]САПЕРНЫЙ Март'!J39:K39,'[4]САПЕРНЫЙ Апр.'!J39:K39,'[5]САПЕРНЫЙ Май'!J39:K39,'[6]САПЕРНЫЙ Июнь'!J39:K39,'[7]САПЕРНЫЙ Июль'!J39:K39,'[8]САПЕРНЫЙ Авг.'!J39:K39,'[9]САПЕРНЫЙ Сент.'!J39:K39,'[10]САПЕРНЫЙ Окт.'!J39:K39,'[11]САПЕРНЫЙ Нояб.'!J39:K39,'[12]САПЕРНЫЙ Дек.'!J39:K39)</f>
        <v>0</v>
      </c>
      <c r="L40" s="47"/>
      <c r="M40" s="53">
        <f>SUM('[1]САПЕРНЫЙ Янв.'!L39:M39,'[2]САПЕРНЫЙ Февр.'!L39:M39,'[3]САПЕРНЫЙ Март'!L39:M39,'[4]САПЕРНЫЙ Апр.'!L39:M39,'[5]САПЕРНЫЙ Май'!L39:M39,'[6]САПЕРНЫЙ Июнь'!L39:M39,'[7]САПЕРНЫЙ Июль'!L39:M39,'[8]САПЕРНЫЙ Авг.'!L39:M39,'[9]САПЕРНЫЙ Сент.'!L39:M39,'[10]САПЕРНЫЙ Окт.'!L39:M39,'[11]САПЕРНЫЙ Нояб.'!L39:M39,'[12]САПЕРНЫЙ Дек.'!L39:M39)</f>
        <v>0</v>
      </c>
      <c r="N40" s="47"/>
      <c r="O40" s="53">
        <f>SUM('[1]САПЕРНЫЙ Янв.'!N39:O39,'[2]САПЕРНЫЙ Февр.'!N39:O39,'[3]САПЕРНЫЙ Март'!N39:O39,'[4]САПЕРНЫЙ Апр.'!N39:O39,'[5]САПЕРНЫЙ Май'!N39:O39,'[6]САПЕРНЫЙ Июнь'!N39:O39,'[7]САПЕРНЫЙ Июль'!N39:O39,'[8]САПЕРНЫЙ Авг.'!N39:O39,'[9]САПЕРНЫЙ Сент.'!N39:O39,'[10]САПЕРНЫЙ Окт.'!N39:O39,'[11]САПЕРНЫЙ Нояб.'!N39:O39,'[12]САПЕРНЫЙ Дек.'!N39:O39)</f>
        <v>0</v>
      </c>
      <c r="P40" s="47"/>
      <c r="Q40" s="53">
        <f>SUM('[1]САПЕРНЫЙ Янв.'!P39:Q39,'[2]САПЕРНЫЙ Февр.'!P39:Q39,'[3]САПЕРНЫЙ Март'!P39:Q39,'[4]САПЕРНЫЙ Апр.'!P39:Q39,'[5]САПЕРНЫЙ Май'!P39:Q39,'[6]САПЕРНЫЙ Июнь'!P39:Q39,'[7]САПЕРНЫЙ Июль'!P39:Q39,'[8]САПЕРНЫЙ Авг.'!P39:Q39,'[9]САПЕРНЫЙ Сент.'!P39:Q39,'[10]САПЕРНЫЙ Окт.'!P39:Q39,'[11]САПЕРНЫЙ Нояб.'!P39:Q39,'[12]САПЕРНЫЙ Дек.'!P39:Q39)</f>
        <v>0</v>
      </c>
      <c r="R40" s="47"/>
      <c r="S40" s="53">
        <f>SUM('[1]САПЕРНЫЙ Янв.'!R39:S39,'[2]САПЕРНЫЙ Февр.'!R39:S39,'[3]САПЕРНЫЙ Март'!R39:S39,'[4]САПЕРНЫЙ Апр.'!R39:S39,'[5]САПЕРНЫЙ Май'!R39:S39,'[6]САПЕРНЫЙ Июнь'!R39:S39,'[7]САПЕРНЫЙ Июль'!R39:S39,'[8]САПЕРНЫЙ Авг.'!R39:S39,'[9]САПЕРНЫЙ Сент.'!R39:S39,'[10]САПЕРНЫЙ Окт.'!R39:S39,'[11]САПЕРНЫЙ Нояб.'!R39:S39,'[12]САПЕРНЫЙ Дек.'!R39:S39)</f>
        <v>0</v>
      </c>
      <c r="T40" s="47"/>
      <c r="U40" s="53">
        <f>SUM('[1]САПЕРНЫЙ Янв.'!T39:U39,'[2]САПЕРНЫЙ Февр.'!T39:U39,'[3]САПЕРНЫЙ Март'!T39:U39,'[4]САПЕРНЫЙ Апр.'!T39:U39,'[5]САПЕРНЫЙ Май'!T39:U39,'[6]САПЕРНЫЙ Июнь'!T39:U39,'[7]САПЕРНЫЙ Июль'!T39:U39,'[8]САПЕРНЫЙ Авг.'!T39:U39,'[9]САПЕРНЫЙ Сент.'!T39:U39,'[10]САПЕРНЫЙ Окт.'!T39:U39,'[11]САПЕРНЫЙ Нояб.'!T39:U39,'[12]САПЕРНЫЙ Дек.'!T39:U39)</f>
        <v>0</v>
      </c>
      <c r="V40" s="47"/>
      <c r="W40" s="53">
        <f>SUM('[1]САПЕРНЫЙ Янв.'!V39:W39,'[2]САПЕРНЫЙ Февр.'!V39:W39,'[3]САПЕРНЫЙ Март'!V39:W39,'[4]САПЕРНЫЙ Апр.'!V39:W39,'[5]САПЕРНЫЙ Май'!V39:W39,'[6]САПЕРНЫЙ Июнь'!V39:W39,'[7]САПЕРНЫЙ Июль'!V39:W39,'[8]САПЕРНЫЙ Авг.'!V39:W39,'[9]САПЕРНЫЙ Сент.'!V39:W39,'[10]САПЕРНЫЙ Окт.'!V39:W39,'[11]САПЕРНЫЙ Нояб.'!V39:W39,'[12]САПЕРНЫЙ Дек.'!V39:W39)</f>
        <v>1</v>
      </c>
      <c r="Y40" s="97"/>
    </row>
    <row r="41" spans="1:25" s="42" customFormat="1" ht="15.95" customHeight="1" x14ac:dyDescent="0.25">
      <c r="A41" s="275"/>
      <c r="B41" s="261" t="s">
        <v>26</v>
      </c>
      <c r="C41" s="22" t="s">
        <v>5</v>
      </c>
      <c r="D41" s="47"/>
      <c r="E41" s="53">
        <f>SUM('[1]САПЕРНЫЙ Янв.'!D40:E40,'[2]САПЕРНЫЙ Февр.'!D40:E40,'[3]САПЕРНЫЙ Март'!D40:E40,'[4]САПЕРНЫЙ Апр.'!D40:E40,'[5]САПЕРНЫЙ Май'!D40:E40,'[6]САПЕРНЫЙ Июнь'!D40:E40,'[7]САПЕРНЫЙ Июль'!D40:E40,'[8]САПЕРНЫЙ Авг.'!D40:E40,'[9]САПЕРНЫЙ Сент.'!D40:E40,'[10]САПЕРНЫЙ Окт.'!D40:E40,'[11]САПЕРНЫЙ Нояб.'!D40:E40,'[12]САПЕРНЫЙ Дек.'!D40:E40)</f>
        <v>0</v>
      </c>
      <c r="F41" s="47"/>
      <c r="G41" s="53">
        <f>SUM('[1]САПЕРНЫЙ Янв.'!F40:G40,'[2]САПЕРНЫЙ Февр.'!F40:G40,'[3]САПЕРНЫЙ Март'!F40:G40,'[4]САПЕРНЫЙ Апр.'!F40:G40,'[5]САПЕРНЫЙ Май'!F40:G40,'[6]САПЕРНЫЙ Июнь'!F40:G40,'[7]САПЕРНЫЙ Июль'!F40:G40,'[8]САПЕРНЫЙ Авг.'!F40:G40,'[9]САПЕРНЫЙ Сент.'!F40:G40,'[10]САПЕРНЫЙ Окт.'!F40:G40,'[11]САПЕРНЫЙ Нояб.'!F40:G40,'[12]САПЕРНЫЙ Дек.'!F40:G40)</f>
        <v>0</v>
      </c>
      <c r="H41" s="47"/>
      <c r="I41" s="53">
        <f>SUM('[1]САПЕРНЫЙ Янв.'!H40:I40,'[2]САПЕРНЫЙ Февр.'!H40:I40,'[3]САПЕРНЫЙ Март'!H40:I40,'[4]САПЕРНЫЙ Апр.'!H40:I40,'[5]САПЕРНЫЙ Май'!H40:I40,'[6]САПЕРНЫЙ Июнь'!H40:I40,'[7]САПЕРНЫЙ Июль'!H40:I40,'[8]САПЕРНЫЙ Авг.'!H40:I40,'[9]САПЕРНЫЙ Сент.'!H40:I40,'[10]САПЕРНЫЙ Окт.'!H40:I40,'[11]САПЕРНЫЙ Нояб.'!H40:I40,'[12]САПЕРНЫЙ Дек.'!H40:I40)</f>
        <v>0</v>
      </c>
      <c r="J41" s="47"/>
      <c r="K41" s="53">
        <f>SUM('[1]САПЕРНЫЙ Янв.'!J40:K40,'[2]САПЕРНЫЙ Февр.'!J40:K40,'[3]САПЕРНЫЙ Март'!J40:K40,'[4]САПЕРНЫЙ Апр.'!J40:K40,'[5]САПЕРНЫЙ Май'!J40:K40,'[6]САПЕРНЫЙ Июнь'!J40:K40,'[7]САПЕРНЫЙ Июль'!J40:K40,'[8]САПЕРНЫЙ Авг.'!J40:K40,'[9]САПЕРНЫЙ Сент.'!J40:K40,'[10]САПЕРНЫЙ Окт.'!J40:K40,'[11]САПЕРНЫЙ Нояб.'!J40:K40,'[12]САПЕРНЫЙ Дек.'!J40:K40)</f>
        <v>0</v>
      </c>
      <c r="L41" s="47"/>
      <c r="M41" s="53">
        <f>SUM('[1]САПЕРНЫЙ Янв.'!L40:M40,'[2]САПЕРНЫЙ Февр.'!L40:M40,'[3]САПЕРНЫЙ Март'!L40:M40,'[4]САПЕРНЫЙ Апр.'!L40:M40,'[5]САПЕРНЫЙ Май'!L40:M40,'[6]САПЕРНЫЙ Июнь'!L40:M40,'[7]САПЕРНЫЙ Июль'!L40:M40,'[8]САПЕРНЫЙ Авг.'!L40:M40,'[9]САПЕРНЫЙ Сент.'!L40:M40,'[10]САПЕРНЫЙ Окт.'!L40:M40,'[11]САПЕРНЫЙ Нояб.'!L40:M40,'[12]САПЕРНЫЙ Дек.'!L40:M40)</f>
        <v>0</v>
      </c>
      <c r="N41" s="47"/>
      <c r="O41" s="53">
        <f>SUM('[1]САПЕРНЫЙ Янв.'!N40:O40,'[2]САПЕРНЫЙ Февр.'!N40:O40,'[3]САПЕРНЫЙ Март'!N40:O40,'[4]САПЕРНЫЙ Апр.'!N40:O40,'[5]САПЕРНЫЙ Май'!N40:O40,'[6]САПЕРНЫЙ Июнь'!N40:O40,'[7]САПЕРНЫЙ Июль'!N40:O40,'[8]САПЕРНЫЙ Авг.'!N40:O40,'[9]САПЕРНЫЙ Сент.'!N40:O40,'[10]САПЕРНЫЙ Окт.'!N40:O40,'[11]САПЕРНЫЙ Нояб.'!N40:O40,'[12]САПЕРНЫЙ Дек.'!N40:O40)</f>
        <v>0</v>
      </c>
      <c r="P41" s="47"/>
      <c r="Q41" s="53">
        <f>SUM('[1]САПЕРНЫЙ Янв.'!P40:Q40,'[2]САПЕРНЫЙ Февр.'!P40:Q40,'[3]САПЕРНЫЙ Март'!P40:Q40,'[4]САПЕРНЫЙ Апр.'!P40:Q40,'[5]САПЕРНЫЙ Май'!P40:Q40,'[6]САПЕРНЫЙ Июнь'!P40:Q40,'[7]САПЕРНЫЙ Июль'!P40:Q40,'[8]САПЕРНЫЙ Авг.'!P40:Q40,'[9]САПЕРНЫЙ Сент.'!P40:Q40,'[10]САПЕРНЫЙ Окт.'!P40:Q40,'[11]САПЕРНЫЙ Нояб.'!P40:Q40,'[12]САПЕРНЫЙ Дек.'!P40:Q40)</f>
        <v>0</v>
      </c>
      <c r="R41" s="47"/>
      <c r="S41" s="53">
        <f>SUM('[1]САПЕРНЫЙ Янв.'!R40:S40,'[2]САПЕРНЫЙ Февр.'!R40:S40,'[3]САПЕРНЫЙ Март'!R40:S40,'[4]САПЕРНЫЙ Апр.'!R40:S40,'[5]САПЕРНЫЙ Май'!R40:S40,'[6]САПЕРНЫЙ Июнь'!R40:S40,'[7]САПЕРНЫЙ Июль'!R40:S40,'[8]САПЕРНЫЙ Авг.'!R40:S40,'[9]САПЕРНЫЙ Сент.'!R40:S40,'[10]САПЕРНЫЙ Окт.'!R40:S40,'[11]САПЕРНЫЙ Нояб.'!R40:S40,'[12]САПЕРНЫЙ Дек.'!R40:S40)</f>
        <v>0</v>
      </c>
      <c r="T41" s="47"/>
      <c r="U41" s="53">
        <f>SUM('[1]САПЕРНЫЙ Янв.'!T40:U40,'[2]САПЕРНЫЙ Февр.'!T40:U40,'[3]САПЕРНЫЙ Март'!T40:U40,'[4]САПЕРНЫЙ Апр.'!T40:U40,'[5]САПЕРНЫЙ Май'!T40:U40,'[6]САПЕРНЫЙ Июнь'!T40:U40,'[7]САПЕРНЫЙ Июль'!T40:U40,'[8]САПЕРНЫЙ Авг.'!T40:U40,'[9]САПЕРНЫЙ Сент.'!T40:U40,'[10]САПЕРНЫЙ Окт.'!T40:U40,'[11]САПЕРНЫЙ Нояб.'!T40:U40,'[12]САПЕРНЫЙ Дек.'!T40:U40)</f>
        <v>0</v>
      </c>
      <c r="V41" s="47"/>
      <c r="W41" s="53">
        <f>SUM('[1]САПЕРНЫЙ Янв.'!V40:W40,'[2]САПЕРНЫЙ Февр.'!V40:W40,'[3]САПЕРНЫЙ Март'!V40:W40,'[4]САПЕРНЫЙ Апр.'!V40:W40,'[5]САПЕРНЫЙ Май'!V40:W40,'[6]САПЕРНЫЙ Июнь'!V40:W40,'[7]САПЕРНЫЙ Июль'!V40:W40,'[8]САПЕРНЫЙ Авг.'!V40:W40,'[9]САПЕРНЫЙ Сент.'!V40:W40,'[10]САПЕРНЫЙ Окт.'!V40:W40,'[11]САПЕРНЫЙ Нояб.'!V40:W40,'[12]САПЕРНЫЙ Дек.'!V40:W40)</f>
        <v>0.16200000000000001</v>
      </c>
      <c r="Y41" s="97"/>
    </row>
    <row r="42" spans="1:25" s="42" customFormat="1" ht="15.95" customHeight="1" x14ac:dyDescent="0.25">
      <c r="A42" s="274">
        <v>18</v>
      </c>
      <c r="B42" s="260" t="s">
        <v>28</v>
      </c>
      <c r="C42" s="24" t="s">
        <v>10</v>
      </c>
      <c r="D42" s="47"/>
      <c r="E42" s="53">
        <f>SUM('[1]САПЕРНЫЙ Янв.'!D41:E41,'[2]САПЕРНЫЙ Февр.'!D41:E41,'[3]САПЕРНЫЙ Март'!D41:E41,'[4]САПЕРНЫЙ Апр.'!D41:E41,'[5]САПЕРНЫЙ Май'!D41:E41,'[6]САПЕРНЫЙ Июнь'!D41:E41,'[7]САПЕРНЫЙ Июль'!D41:E41,'[8]САПЕРНЫЙ Авг.'!D41:E41,'[9]САПЕРНЫЙ Сент.'!D41:E41,'[10]САПЕРНЫЙ Окт.'!D41:E41,'[11]САПЕРНЫЙ Нояб.'!D41:E41,'[12]САПЕРНЫЙ Дек.'!D41:E41)</f>
        <v>0</v>
      </c>
      <c r="F42" s="47"/>
      <c r="G42" s="53">
        <f>SUM('[1]САПЕРНЫЙ Янв.'!F41:G41,'[2]САПЕРНЫЙ Февр.'!F41:G41,'[3]САПЕРНЫЙ Март'!F41:G41,'[4]САПЕРНЫЙ Апр.'!F41:G41,'[5]САПЕРНЫЙ Май'!F41:G41,'[6]САПЕРНЫЙ Июнь'!F41:G41,'[7]САПЕРНЫЙ Июль'!F41:G41,'[8]САПЕРНЫЙ Авг.'!F41:G41,'[9]САПЕРНЫЙ Сент.'!F41:G41,'[10]САПЕРНЫЙ Окт.'!F41:G41,'[11]САПЕРНЫЙ Нояб.'!F41:G41,'[12]САПЕРНЫЙ Дек.'!F41:G41)</f>
        <v>0</v>
      </c>
      <c r="H42" s="47"/>
      <c r="I42" s="53">
        <f>SUM('[1]САПЕРНЫЙ Янв.'!H41:I41,'[2]САПЕРНЫЙ Февр.'!H41:I41,'[3]САПЕРНЫЙ Март'!H41:I41,'[4]САПЕРНЫЙ Апр.'!H41:I41,'[5]САПЕРНЫЙ Май'!H41:I41,'[6]САПЕРНЫЙ Июнь'!H41:I41,'[7]САПЕРНЫЙ Июль'!H41:I41,'[8]САПЕРНЫЙ Авг.'!H41:I41,'[9]САПЕРНЫЙ Сент.'!H41:I41,'[10]САПЕРНЫЙ Окт.'!H41:I41,'[11]САПЕРНЫЙ Нояб.'!H41:I41,'[12]САПЕРНЫЙ Дек.'!H41:I41)</f>
        <v>0</v>
      </c>
      <c r="J42" s="47"/>
      <c r="K42" s="53">
        <f>SUM('[1]САПЕРНЫЙ Янв.'!J41:K41,'[2]САПЕРНЫЙ Февр.'!J41:K41,'[3]САПЕРНЫЙ Март'!J41:K41,'[4]САПЕРНЫЙ Апр.'!J41:K41,'[5]САПЕРНЫЙ Май'!J41:K41,'[6]САПЕРНЫЙ Июнь'!J41:K41,'[7]САПЕРНЫЙ Июль'!J41:K41,'[8]САПЕРНЫЙ Авг.'!J41:K41,'[9]САПЕРНЫЙ Сент.'!J41:K41,'[10]САПЕРНЫЙ Окт.'!J41:K41,'[11]САПЕРНЫЙ Нояб.'!J41:K41,'[12]САПЕРНЫЙ Дек.'!J41:K41)</f>
        <v>0</v>
      </c>
      <c r="L42" s="47"/>
      <c r="M42" s="53">
        <f>SUM('[1]САПЕРНЫЙ Янв.'!L41:M41,'[2]САПЕРНЫЙ Февр.'!L41:M41,'[3]САПЕРНЫЙ Март'!L41:M41,'[4]САПЕРНЫЙ Апр.'!L41:M41,'[5]САПЕРНЫЙ Май'!L41:M41,'[6]САПЕРНЫЙ Июнь'!L41:M41,'[7]САПЕРНЫЙ Июль'!L41:M41,'[8]САПЕРНЫЙ Авг.'!L41:M41,'[9]САПЕРНЫЙ Сент.'!L41:M41,'[10]САПЕРНЫЙ Окт.'!L41:M41,'[11]САПЕРНЫЙ Нояб.'!L41:M41,'[12]САПЕРНЫЙ Дек.'!L41:M41)</f>
        <v>0</v>
      </c>
      <c r="N42" s="47"/>
      <c r="O42" s="53">
        <f>SUM('[1]САПЕРНЫЙ Янв.'!N41:O41,'[2]САПЕРНЫЙ Февр.'!N41:O41,'[3]САПЕРНЫЙ Март'!N41:O41,'[4]САПЕРНЫЙ Апр.'!N41:O41,'[5]САПЕРНЫЙ Май'!N41:O41,'[6]САПЕРНЫЙ Июнь'!N41:O41,'[7]САПЕРНЫЙ Июль'!N41:O41,'[8]САПЕРНЫЙ Авг.'!N41:O41,'[9]САПЕРНЫЙ Сент.'!N41:O41,'[10]САПЕРНЫЙ Окт.'!N41:O41,'[11]САПЕРНЫЙ Нояб.'!N41:O41,'[12]САПЕРНЫЙ Дек.'!N41:O41)</f>
        <v>0</v>
      </c>
      <c r="P42" s="47"/>
      <c r="Q42" s="53">
        <f>SUM('[1]САПЕРНЫЙ Янв.'!P41:Q41,'[2]САПЕРНЫЙ Февр.'!P41:Q41,'[3]САПЕРНЫЙ Март'!P41:Q41,'[4]САПЕРНЫЙ Апр.'!P41:Q41,'[5]САПЕРНЫЙ Май'!P41:Q41,'[6]САПЕРНЫЙ Июнь'!P41:Q41,'[7]САПЕРНЫЙ Июль'!P41:Q41,'[8]САПЕРНЫЙ Авг.'!P41:Q41,'[9]САПЕРНЫЙ Сент.'!P41:Q41,'[10]САПЕРНЫЙ Окт.'!P41:Q41,'[11]САПЕРНЫЙ Нояб.'!P41:Q41,'[12]САПЕРНЫЙ Дек.'!P41:Q41)</f>
        <v>0</v>
      </c>
      <c r="R42" s="47"/>
      <c r="S42" s="53">
        <f>SUM('[1]САПЕРНЫЙ Янв.'!R41:S41,'[2]САПЕРНЫЙ Февр.'!R41:S41,'[3]САПЕРНЫЙ Март'!R41:S41,'[4]САПЕРНЫЙ Апр.'!R41:S41,'[5]САПЕРНЫЙ Май'!R41:S41,'[6]САПЕРНЫЙ Июнь'!R41:S41,'[7]САПЕРНЫЙ Июль'!R41:S41,'[8]САПЕРНЫЙ Авг.'!R41:S41,'[9]САПЕРНЫЙ Сент.'!R41:S41,'[10]САПЕРНЫЙ Окт.'!R41:S41,'[11]САПЕРНЫЙ Нояб.'!R41:S41,'[12]САПЕРНЫЙ Дек.'!R41:S41)</f>
        <v>0</v>
      </c>
      <c r="T42" s="47"/>
      <c r="U42" s="53">
        <f>SUM('[1]САПЕРНЫЙ Янв.'!T41:U41,'[2]САПЕРНЫЙ Февр.'!T41:U41,'[3]САПЕРНЫЙ Март'!T41:U41,'[4]САПЕРНЫЙ Апр.'!T41:U41,'[5]САПЕРНЫЙ Май'!T41:U41,'[6]САПЕРНЫЙ Июнь'!T41:U41,'[7]САПЕРНЫЙ Июль'!T41:U41,'[8]САПЕРНЫЙ Авг.'!T41:U41,'[9]САПЕРНЫЙ Сент.'!T41:U41,'[10]САПЕРНЫЙ Окт.'!T41:U41,'[11]САПЕРНЫЙ Нояб.'!T41:U41,'[12]САПЕРНЫЙ Дек.'!T41:U41)</f>
        <v>0</v>
      </c>
      <c r="V42" s="47"/>
      <c r="W42" s="53">
        <f>SUM('[1]САПЕРНЫЙ Янв.'!V41:W41,'[2]САПЕРНЫЙ Февр.'!V41:W41,'[3]САПЕРНЫЙ Март'!V41:W41,'[4]САПЕРНЫЙ Апр.'!V41:W41,'[5]САПЕРНЫЙ Май'!V41:W41,'[6]САПЕРНЫЙ Июнь'!V41:W41,'[7]САПЕРНЫЙ Июль'!V41:W41,'[8]САПЕРНЫЙ Авг.'!V41:W41,'[9]САПЕРНЫЙ Сент.'!V41:W41,'[10]САПЕРНЫЙ Окт.'!V41:W41,'[11]САПЕРНЫЙ Нояб.'!V41:W41,'[12]САПЕРНЫЙ Дек.'!V41:W41)</f>
        <v>0</v>
      </c>
      <c r="Y42" s="97"/>
    </row>
    <row r="43" spans="1:25" s="42" customFormat="1" ht="15.95" customHeight="1" x14ac:dyDescent="0.25">
      <c r="A43" s="275"/>
      <c r="B43" s="261"/>
      <c r="C43" s="22" t="s">
        <v>5</v>
      </c>
      <c r="D43" s="47"/>
      <c r="E43" s="53">
        <f>SUM('[1]САПЕРНЫЙ Янв.'!D42:E42,'[2]САПЕРНЫЙ Февр.'!D42:E42,'[3]САПЕРНЫЙ Март'!D42:E42,'[4]САПЕРНЫЙ Апр.'!D42:E42,'[5]САПЕРНЫЙ Май'!D42:E42,'[6]САПЕРНЫЙ Июнь'!D42:E42,'[7]САПЕРНЫЙ Июль'!D42:E42,'[8]САПЕРНЫЙ Авг.'!D42:E42,'[9]САПЕРНЫЙ Сент.'!D42:E42,'[10]САПЕРНЫЙ Окт.'!D42:E42,'[11]САПЕРНЫЙ Нояб.'!D42:E42,'[12]САПЕРНЫЙ Дек.'!D42:E42)</f>
        <v>0</v>
      </c>
      <c r="F43" s="47"/>
      <c r="G43" s="53">
        <f>SUM('[1]САПЕРНЫЙ Янв.'!F42:G42,'[2]САПЕРНЫЙ Февр.'!F42:G42,'[3]САПЕРНЫЙ Март'!F42:G42,'[4]САПЕРНЫЙ Апр.'!F42:G42,'[5]САПЕРНЫЙ Май'!F42:G42,'[6]САПЕРНЫЙ Июнь'!F42:G42,'[7]САПЕРНЫЙ Июль'!F42:G42,'[8]САПЕРНЫЙ Авг.'!F42:G42,'[9]САПЕРНЫЙ Сент.'!F42:G42,'[10]САПЕРНЫЙ Окт.'!F42:G42,'[11]САПЕРНЫЙ Нояб.'!F42:G42,'[12]САПЕРНЫЙ Дек.'!F42:G42)</f>
        <v>0</v>
      </c>
      <c r="H43" s="47"/>
      <c r="I43" s="53">
        <f>SUM('[1]САПЕРНЫЙ Янв.'!H42:I42,'[2]САПЕРНЫЙ Февр.'!H42:I42,'[3]САПЕРНЫЙ Март'!H42:I42,'[4]САПЕРНЫЙ Апр.'!H42:I42,'[5]САПЕРНЫЙ Май'!H42:I42,'[6]САПЕРНЫЙ Июнь'!H42:I42,'[7]САПЕРНЫЙ Июль'!H42:I42,'[8]САПЕРНЫЙ Авг.'!H42:I42,'[9]САПЕРНЫЙ Сент.'!H42:I42,'[10]САПЕРНЫЙ Окт.'!H42:I42,'[11]САПЕРНЫЙ Нояб.'!H42:I42,'[12]САПЕРНЫЙ Дек.'!H42:I42)</f>
        <v>0</v>
      </c>
      <c r="J43" s="47"/>
      <c r="K43" s="53">
        <f>SUM('[1]САПЕРНЫЙ Янв.'!J42:K42,'[2]САПЕРНЫЙ Февр.'!J42:K42,'[3]САПЕРНЫЙ Март'!J42:K42,'[4]САПЕРНЫЙ Апр.'!J42:K42,'[5]САПЕРНЫЙ Май'!J42:K42,'[6]САПЕРНЫЙ Июнь'!J42:K42,'[7]САПЕРНЫЙ Июль'!J42:K42,'[8]САПЕРНЫЙ Авг.'!J42:K42,'[9]САПЕРНЫЙ Сент.'!J42:K42,'[10]САПЕРНЫЙ Окт.'!J42:K42,'[11]САПЕРНЫЙ Нояб.'!J42:K42,'[12]САПЕРНЫЙ Дек.'!J42:K42)</f>
        <v>0</v>
      </c>
      <c r="L43" s="47"/>
      <c r="M43" s="53">
        <f>SUM('[1]САПЕРНЫЙ Янв.'!L42:M42,'[2]САПЕРНЫЙ Февр.'!L42:M42,'[3]САПЕРНЫЙ Март'!L42:M42,'[4]САПЕРНЫЙ Апр.'!L42:M42,'[5]САПЕРНЫЙ Май'!L42:M42,'[6]САПЕРНЫЙ Июнь'!L42:M42,'[7]САПЕРНЫЙ Июль'!L42:M42,'[8]САПЕРНЫЙ Авг.'!L42:M42,'[9]САПЕРНЫЙ Сент.'!L42:M42,'[10]САПЕРНЫЙ Окт.'!L42:M42,'[11]САПЕРНЫЙ Нояб.'!L42:M42,'[12]САПЕРНЫЙ Дек.'!L42:M42)</f>
        <v>0</v>
      </c>
      <c r="N43" s="47"/>
      <c r="O43" s="53">
        <f>SUM('[1]САПЕРНЫЙ Янв.'!N42:O42,'[2]САПЕРНЫЙ Февр.'!N42:O42,'[3]САПЕРНЫЙ Март'!N42:O42,'[4]САПЕРНЫЙ Апр.'!N42:O42,'[5]САПЕРНЫЙ Май'!N42:O42,'[6]САПЕРНЫЙ Июнь'!N42:O42,'[7]САПЕРНЫЙ Июль'!N42:O42,'[8]САПЕРНЫЙ Авг.'!N42:O42,'[9]САПЕРНЫЙ Сент.'!N42:O42,'[10]САПЕРНЫЙ Окт.'!N42:O42,'[11]САПЕРНЫЙ Нояб.'!N42:O42,'[12]САПЕРНЫЙ Дек.'!N42:O42)</f>
        <v>0</v>
      </c>
      <c r="P43" s="47"/>
      <c r="Q43" s="53">
        <f>SUM('[1]САПЕРНЫЙ Янв.'!P42:Q42,'[2]САПЕРНЫЙ Февр.'!P42:Q42,'[3]САПЕРНЫЙ Март'!P42:Q42,'[4]САПЕРНЫЙ Апр.'!P42:Q42,'[5]САПЕРНЫЙ Май'!P42:Q42,'[6]САПЕРНЫЙ Июнь'!P42:Q42,'[7]САПЕРНЫЙ Июль'!P42:Q42,'[8]САПЕРНЫЙ Авг.'!P42:Q42,'[9]САПЕРНЫЙ Сент.'!P42:Q42,'[10]САПЕРНЫЙ Окт.'!P42:Q42,'[11]САПЕРНЫЙ Нояб.'!P42:Q42,'[12]САПЕРНЫЙ Дек.'!P42:Q42)</f>
        <v>0</v>
      </c>
      <c r="R43" s="47"/>
      <c r="S43" s="53">
        <f>SUM('[1]САПЕРНЫЙ Янв.'!R42:S42,'[2]САПЕРНЫЙ Февр.'!R42:S42,'[3]САПЕРНЫЙ Март'!R42:S42,'[4]САПЕРНЫЙ Апр.'!R42:S42,'[5]САПЕРНЫЙ Май'!R42:S42,'[6]САПЕРНЫЙ Июнь'!R42:S42,'[7]САПЕРНЫЙ Июль'!R42:S42,'[8]САПЕРНЫЙ Авг.'!R42:S42,'[9]САПЕРНЫЙ Сент.'!R42:S42,'[10]САПЕРНЫЙ Окт.'!R42:S42,'[11]САПЕРНЫЙ Нояб.'!R42:S42,'[12]САПЕРНЫЙ Дек.'!R42:S42)</f>
        <v>0</v>
      </c>
      <c r="T43" s="47"/>
      <c r="U43" s="53">
        <f>SUM('[1]САПЕРНЫЙ Янв.'!T42:U42,'[2]САПЕРНЫЙ Февр.'!T42:U42,'[3]САПЕРНЫЙ Март'!T42:U42,'[4]САПЕРНЫЙ Апр.'!T42:U42,'[5]САПЕРНЫЙ Май'!T42:U42,'[6]САПЕРНЫЙ Июнь'!T42:U42,'[7]САПЕРНЫЙ Июль'!T42:U42,'[8]САПЕРНЫЙ Авг.'!T42:U42,'[9]САПЕРНЫЙ Сент.'!T42:U42,'[10]САПЕРНЫЙ Окт.'!T42:U42,'[11]САПЕРНЫЙ Нояб.'!T42:U42,'[12]САПЕРНЫЙ Дек.'!T42:U42)</f>
        <v>0</v>
      </c>
      <c r="V43" s="47"/>
      <c r="W43" s="53">
        <f>SUM('[1]САПЕРНЫЙ Янв.'!V42:W42,'[2]САПЕРНЫЙ Февр.'!V42:W42,'[3]САПЕРНЫЙ Март'!V42:W42,'[4]САПЕРНЫЙ Апр.'!V42:W42,'[5]САПЕРНЫЙ Май'!V42:W42,'[6]САПЕРНЫЙ Июнь'!V42:W42,'[7]САПЕРНЫЙ Июль'!V42:W42,'[8]САПЕРНЫЙ Авг.'!V42:W42,'[9]САПЕРНЫЙ Сент.'!V42:W42,'[10]САПЕРНЫЙ Окт.'!V42:W42,'[11]САПЕРНЫЙ Нояб.'!V42:W42,'[12]САПЕРНЫЙ Дек.'!V42:W42)</f>
        <v>0</v>
      </c>
      <c r="Y43" s="97"/>
    </row>
    <row r="44" spans="1:25" s="42" customFormat="1" ht="15.95" customHeight="1" x14ac:dyDescent="0.25">
      <c r="A44" s="274">
        <v>19</v>
      </c>
      <c r="B44" s="260" t="s">
        <v>204</v>
      </c>
      <c r="C44" s="22" t="s">
        <v>10</v>
      </c>
      <c r="D44" s="47"/>
      <c r="E44" s="53">
        <f>SUM('[1]САПЕРНЫЙ Янв.'!D43:E43,'[2]САПЕРНЫЙ Февр.'!D43:E43,'[3]САПЕРНЫЙ Март'!D43:E43,'[4]САПЕРНЫЙ Апр.'!D43:E43,'[5]САПЕРНЫЙ Май'!D43:E43,'[6]САПЕРНЫЙ Июнь'!D43:E43,'[7]САПЕРНЫЙ Июль'!D43:E43,'[8]САПЕРНЫЙ Авг.'!D43:E43,'[9]САПЕРНЫЙ Сент.'!D43:E43,'[10]САПЕРНЫЙ Окт.'!D43:E43,'[11]САПЕРНЫЙ Нояб.'!D43:E43,'[12]САПЕРНЫЙ Дек.'!D43:E43)</f>
        <v>0</v>
      </c>
      <c r="F44" s="47">
        <v>16</v>
      </c>
      <c r="G44" s="53">
        <f>SUM('[1]САПЕРНЫЙ Янв.'!F43:G43,'[2]САПЕРНЫЙ Февр.'!F43:G43,'[3]САПЕРНЫЙ Март'!F43:G43,'[4]САПЕРНЫЙ Апр.'!F43:G43,'[5]САПЕРНЫЙ Май'!F43:G43,'[6]САПЕРНЫЙ Июнь'!F43:G43,'[7]САПЕРНЫЙ Июль'!F43:G43,'[8]САПЕРНЫЙ Авг.'!F43:G43,'[9]САПЕРНЫЙ Сент.'!F43:G43,'[10]САПЕРНЫЙ Окт.'!F43:G43,'[11]САПЕРНЫЙ Нояб.'!F43:G43,'[12]САПЕРНЫЙ Дек.'!F43:G43)</f>
        <v>16</v>
      </c>
      <c r="H44" s="47"/>
      <c r="I44" s="53">
        <f>SUM('[1]САПЕРНЫЙ Янв.'!H43:I43,'[2]САПЕРНЫЙ Февр.'!H43:I43,'[3]САПЕРНЫЙ Март'!H43:I43,'[4]САПЕРНЫЙ Апр.'!H43:I43,'[5]САПЕРНЫЙ Май'!H43:I43,'[6]САПЕРНЫЙ Июнь'!H43:I43,'[7]САПЕРНЫЙ Июль'!H43:I43,'[8]САПЕРНЫЙ Авг.'!H43:I43,'[9]САПЕРНЫЙ Сент.'!H43:I43,'[10]САПЕРНЫЙ Окт.'!H43:I43,'[11]САПЕРНЫЙ Нояб.'!H43:I43,'[12]САПЕРНЫЙ Дек.'!H43:I43)</f>
        <v>0</v>
      </c>
      <c r="J44" s="47"/>
      <c r="K44" s="53">
        <f>SUM('[1]САПЕРНЫЙ Янв.'!J43:K43,'[2]САПЕРНЫЙ Февр.'!J43:K43,'[3]САПЕРНЫЙ Март'!J43:K43,'[4]САПЕРНЫЙ Апр.'!J43:K43,'[5]САПЕРНЫЙ Май'!J43:K43,'[6]САПЕРНЫЙ Июнь'!J43:K43,'[7]САПЕРНЫЙ Июль'!J43:K43,'[8]САПЕРНЫЙ Авг.'!J43:K43,'[9]САПЕРНЫЙ Сент.'!J43:K43,'[10]САПЕРНЫЙ Окт.'!J43:K43,'[11]САПЕРНЫЙ Нояб.'!J43:K43,'[12]САПЕРНЫЙ Дек.'!J43:K43)</f>
        <v>0</v>
      </c>
      <c r="L44" s="47"/>
      <c r="M44" s="53">
        <f>SUM('[1]САПЕРНЫЙ Янв.'!L43:M43,'[2]САПЕРНЫЙ Февр.'!L43:M43,'[3]САПЕРНЫЙ Март'!L43:M43,'[4]САПЕРНЫЙ Апр.'!L43:M43,'[5]САПЕРНЫЙ Май'!L43:M43,'[6]САПЕРНЫЙ Июнь'!L43:M43,'[7]САПЕРНЫЙ Июль'!L43:M43,'[8]САПЕРНЫЙ Авг.'!L43:M43,'[9]САПЕРНЫЙ Сент.'!L43:M43,'[10]САПЕРНЫЙ Окт.'!L43:M43,'[11]САПЕРНЫЙ Нояб.'!L43:M43,'[12]САПЕРНЫЙ Дек.'!L43:M43)</f>
        <v>0</v>
      </c>
      <c r="N44" s="47"/>
      <c r="O44" s="53">
        <f>SUM('[1]САПЕРНЫЙ Янв.'!N43:O43,'[2]САПЕРНЫЙ Февр.'!N43:O43,'[3]САПЕРНЫЙ Март'!N43:O43,'[4]САПЕРНЫЙ Апр.'!N43:O43,'[5]САПЕРНЫЙ Май'!N43:O43,'[6]САПЕРНЫЙ Июнь'!N43:O43,'[7]САПЕРНЫЙ Июль'!N43:O43,'[8]САПЕРНЫЙ Авг.'!N43:O43,'[9]САПЕРНЫЙ Сент.'!N43:O43,'[10]САПЕРНЫЙ Окт.'!N43:O43,'[11]САПЕРНЫЙ Нояб.'!N43:O43,'[12]САПЕРНЫЙ Дек.'!N43:O43)</f>
        <v>1</v>
      </c>
      <c r="P44" s="47">
        <v>12</v>
      </c>
      <c r="Q44" s="53">
        <f>SUM('[1]САПЕРНЫЙ Янв.'!P43:Q43,'[2]САПЕРНЫЙ Февр.'!P43:Q43,'[3]САПЕРНЫЙ Март'!P43:Q43,'[4]САПЕРНЫЙ Апр.'!P43:Q43,'[5]САПЕРНЫЙ Май'!P43:Q43,'[6]САПЕРНЫЙ Июнь'!P43:Q43,'[7]САПЕРНЫЙ Июль'!P43:Q43,'[8]САПЕРНЫЙ Авг.'!P43:Q43,'[9]САПЕРНЫЙ Сент.'!P43:Q43,'[10]САПЕРНЫЙ Окт.'!P43:Q43,'[11]САПЕРНЫЙ Нояб.'!P43:Q43,'[12]САПЕРНЫЙ Дек.'!P43:Q43)</f>
        <v>12</v>
      </c>
      <c r="R44" s="47">
        <v>4</v>
      </c>
      <c r="S44" s="53">
        <f>SUM('[1]САПЕРНЫЙ Янв.'!R43:S43,'[2]САПЕРНЫЙ Февр.'!R43:S43,'[3]САПЕРНЫЙ Март'!R43:S43,'[4]САПЕРНЫЙ Апр.'!R43:S43,'[5]САПЕРНЫЙ Май'!R43:S43,'[6]САПЕРНЫЙ Июнь'!R43:S43,'[7]САПЕРНЫЙ Июль'!R43:S43,'[8]САПЕРНЫЙ Авг.'!R43:S43,'[9]САПЕРНЫЙ Сент.'!R43:S43,'[10]САПЕРНЫЙ Окт.'!R43:S43,'[11]САПЕРНЫЙ Нояб.'!R43:S43,'[12]САПЕРНЫЙ Дек.'!R43:S43)</f>
        <v>0</v>
      </c>
      <c r="T44" s="47"/>
      <c r="U44" s="53">
        <f>SUM('[1]САПЕРНЫЙ Янв.'!T43:U43,'[2]САПЕРНЫЙ Февр.'!T43:U43,'[3]САПЕРНЫЙ Март'!T43:U43,'[4]САПЕРНЫЙ Апр.'!T43:U43,'[5]САПЕРНЫЙ Май'!T43:U43,'[6]САПЕРНЫЙ Июнь'!T43:U43,'[7]САПЕРНЫЙ Июль'!T43:U43,'[8]САПЕРНЫЙ Авг.'!T43:U43,'[9]САПЕРНЫЙ Сент.'!T43:U43,'[10]САПЕРНЫЙ Окт.'!T43:U43,'[11]САПЕРНЫЙ Нояб.'!T43:U43,'[12]САПЕРНЫЙ Дек.'!T43:U43)</f>
        <v>0</v>
      </c>
      <c r="V44" s="47">
        <v>5</v>
      </c>
      <c r="W44" s="53">
        <f>SUM('[1]САПЕРНЫЙ Янв.'!V43:W43,'[2]САПЕРНЫЙ Февр.'!V43:W43,'[3]САПЕРНЫЙ Март'!V43:W43,'[4]САПЕРНЫЙ Апр.'!V43:W43,'[5]САПЕРНЫЙ Май'!V43:W43,'[6]САПЕРНЫЙ Июнь'!V43:W43,'[7]САПЕРНЫЙ Июль'!V43:W43,'[8]САПЕРНЫЙ Авг.'!V43:W43,'[9]САПЕРНЫЙ Сент.'!V43:W43,'[10]САПЕРНЫЙ Окт.'!V43:W43,'[11]САПЕРНЫЙ Нояб.'!V43:W43,'[12]САПЕРНЫЙ Дек.'!V43:W43)</f>
        <v>0</v>
      </c>
      <c r="Y44" s="97"/>
    </row>
    <row r="45" spans="1:25" s="42" customFormat="1" ht="15.95" customHeight="1" x14ac:dyDescent="0.25">
      <c r="A45" s="275"/>
      <c r="B45" s="261" t="s">
        <v>30</v>
      </c>
      <c r="C45" s="22" t="s">
        <v>5</v>
      </c>
      <c r="D45" s="47"/>
      <c r="E45" s="53">
        <f>SUM('[1]САПЕРНЫЙ Янв.'!D44:E44,'[2]САПЕРНЫЙ Февр.'!D44:E44,'[3]САПЕРНЫЙ Март'!D44:E44,'[4]САПЕРНЫЙ Апр.'!D44:E44,'[5]САПЕРНЫЙ Май'!D44:E44,'[6]САПЕРНЫЙ Июнь'!D44:E44,'[7]САПЕРНЫЙ Июль'!D44:E44,'[8]САПЕРНЫЙ Авг.'!D44:E44,'[9]САПЕРНЫЙ Сент.'!D44:E44,'[10]САПЕРНЫЙ Окт.'!D44:E44,'[11]САПЕРНЫЙ Нояб.'!D44:E44,'[12]САПЕРНЫЙ Дек.'!D44:E44)</f>
        <v>0</v>
      </c>
      <c r="F45" s="55">
        <v>66.400000000000006</v>
      </c>
      <c r="G45" s="53">
        <f>SUM('[1]САПЕРНЫЙ Янв.'!F44:G44,'[2]САПЕРНЫЙ Февр.'!F44:G44,'[3]САПЕРНЫЙ Март'!F44:G44,'[4]САПЕРНЫЙ Апр.'!F44:G44,'[5]САПЕРНЫЙ Май'!F44:G44,'[6]САПЕРНЫЙ Июнь'!F44:G44,'[7]САПЕРНЫЙ Июль'!F44:G44,'[8]САПЕРНЫЙ Авг.'!F44:G44,'[9]САПЕРНЫЙ Сент.'!F44:G44,'[10]САПЕРНЫЙ Окт.'!F44:G44,'[11]САПЕРНЫЙ Нояб.'!F44:G44,'[12]САПЕРНЫЙ Дек.'!F44:G44)</f>
        <v>40.536999999999999</v>
      </c>
      <c r="H45" s="47"/>
      <c r="I45" s="53">
        <f>SUM('[1]САПЕРНЫЙ Янв.'!H44:I44,'[2]САПЕРНЫЙ Февр.'!H44:I44,'[3]САПЕРНЫЙ Март'!H44:I44,'[4]САПЕРНЫЙ Апр.'!H44:I44,'[5]САПЕРНЫЙ Май'!H44:I44,'[6]САПЕРНЫЙ Июнь'!H44:I44,'[7]САПЕРНЫЙ Июль'!H44:I44,'[8]САПЕРНЫЙ Авг.'!H44:I44,'[9]САПЕРНЫЙ Сент.'!H44:I44,'[10]САПЕРНЫЙ Окт.'!H44:I44,'[11]САПЕРНЫЙ Нояб.'!H44:I44,'[12]САПЕРНЫЙ Дек.'!H44:I44)</f>
        <v>0</v>
      </c>
      <c r="J45" s="47"/>
      <c r="K45" s="53">
        <f>SUM('[1]САПЕРНЫЙ Янв.'!J44:K44,'[2]САПЕРНЫЙ Февр.'!J44:K44,'[3]САПЕРНЫЙ Март'!J44:K44,'[4]САПЕРНЫЙ Апр.'!J44:K44,'[5]САПЕРНЫЙ Май'!J44:K44,'[6]САПЕРНЫЙ Июнь'!J44:K44,'[7]САПЕРНЫЙ Июль'!J44:K44,'[8]САПЕРНЫЙ Авг.'!J44:K44,'[9]САПЕРНЫЙ Сент.'!J44:K44,'[10]САПЕРНЫЙ Окт.'!J44:K44,'[11]САПЕРНЫЙ Нояб.'!J44:K44,'[12]САПЕРНЫЙ Дек.'!J44:K44)</f>
        <v>0</v>
      </c>
      <c r="L45" s="47"/>
      <c r="M45" s="53">
        <f>SUM('[1]САПЕРНЫЙ Янв.'!L44:M44,'[2]САПЕРНЫЙ Февр.'!L44:M44,'[3]САПЕРНЫЙ Март'!L44:M44,'[4]САПЕРНЫЙ Апр.'!L44:M44,'[5]САПЕРНЫЙ Май'!L44:M44,'[6]САПЕРНЫЙ Июнь'!L44:M44,'[7]САПЕРНЫЙ Июль'!L44:M44,'[8]САПЕРНЫЙ Авг.'!L44:M44,'[9]САПЕРНЫЙ Сент.'!L44:M44,'[10]САПЕРНЫЙ Окт.'!L44:M44,'[11]САПЕРНЫЙ Нояб.'!L44:M44,'[12]САПЕРНЫЙ Дек.'!L44:M44)</f>
        <v>0</v>
      </c>
      <c r="N45" s="47"/>
      <c r="O45" s="53">
        <f>SUM('[1]САПЕРНЫЙ Янв.'!N44:O44,'[2]САПЕРНЫЙ Февр.'!N44:O44,'[3]САПЕРНЫЙ Март'!N44:O44,'[4]САПЕРНЫЙ Апр.'!N44:O44,'[5]САПЕРНЫЙ Май'!N44:O44,'[6]САПЕРНЫЙ Июнь'!N44:O44,'[7]САПЕРНЫЙ Июль'!N44:O44,'[8]САПЕРНЫЙ Авг.'!N44:O44,'[9]САПЕРНЫЙ Сент.'!N44:O44,'[10]САПЕРНЫЙ Окт.'!N44:O44,'[11]САПЕРНЫЙ Нояб.'!N44:O44,'[12]САПЕРНЫЙ Дек.'!N44:O44)</f>
        <v>1.29</v>
      </c>
      <c r="P45" s="55">
        <v>49.8</v>
      </c>
      <c r="Q45" s="53">
        <f>SUM('[1]САПЕРНЫЙ Янв.'!P44:Q44,'[2]САПЕРНЫЙ Февр.'!P44:Q44,'[3]САПЕРНЫЙ Март'!P44:Q44,'[4]САПЕРНЫЙ Апр.'!P44:Q44,'[5]САПЕРНЫЙ Май'!P44:Q44,'[6]САПЕРНЫЙ Июнь'!P44:Q44,'[7]САПЕРНЫЙ Июль'!P44:Q44,'[8]САПЕРНЫЙ Авг.'!P44:Q44,'[9]САПЕРНЫЙ Сент.'!P44:Q44,'[10]САПЕРНЫЙ Окт.'!P44:Q44,'[11]САПЕРНЫЙ Нояб.'!P44:Q44,'[12]САПЕРНЫЙ Дек.'!P44:Q44)</f>
        <v>38.036999999999999</v>
      </c>
      <c r="R45" s="55">
        <v>160</v>
      </c>
      <c r="S45" s="53">
        <f>SUM('[1]САПЕРНЫЙ Янв.'!R44:S44,'[2]САПЕРНЫЙ Февр.'!R44:S44,'[3]САПЕРНЫЙ Март'!R44:S44,'[4]САПЕРНЫЙ Апр.'!R44:S44,'[5]САПЕРНЫЙ Май'!R44:S44,'[6]САПЕРНЫЙ Июнь'!R44:S44,'[7]САПЕРНЫЙ Июль'!R44:S44,'[8]САПЕРНЫЙ Авг.'!R44:S44,'[9]САПЕРНЫЙ Сент.'!R44:S44,'[10]САПЕРНЫЙ Окт.'!R44:S44,'[11]САПЕРНЫЙ Нояб.'!R44:S44,'[12]САПЕРНЫЙ Дек.'!R44:S44)</f>
        <v>0</v>
      </c>
      <c r="T45" s="47"/>
      <c r="U45" s="53">
        <f>SUM('[1]САПЕРНЫЙ Янв.'!T44:U44,'[2]САПЕРНЫЙ Февр.'!T44:U44,'[3]САПЕРНЫЙ Март'!T44:U44,'[4]САПЕРНЫЙ Апр.'!T44:U44,'[5]САПЕРНЫЙ Май'!T44:U44,'[6]САПЕРНЫЙ Июнь'!T44:U44,'[7]САПЕРНЫЙ Июль'!T44:U44,'[8]САПЕРНЫЙ Авг.'!T44:U44,'[9]САПЕРНЫЙ Сент.'!T44:U44,'[10]САПЕРНЫЙ Окт.'!T44:U44,'[11]САПЕРНЫЙ Нояб.'!T44:U44,'[12]САПЕРНЫЙ Дек.'!T44:U44)</f>
        <v>0</v>
      </c>
      <c r="V45" s="55">
        <v>80</v>
      </c>
      <c r="W45" s="53">
        <f>SUM('[1]САПЕРНЫЙ Янв.'!V44:W44,'[2]САПЕРНЫЙ Февр.'!V44:W44,'[3]САПЕРНЫЙ Март'!V44:W44,'[4]САПЕРНЫЙ Апр.'!V44:W44,'[5]САПЕРНЫЙ Май'!V44:W44,'[6]САПЕРНЫЙ Июнь'!V44:W44,'[7]САПЕРНЫЙ Июль'!V44:W44,'[8]САПЕРНЫЙ Авг.'!V44:W44,'[9]САПЕРНЫЙ Сент.'!V44:W44,'[10]САПЕРНЫЙ Окт.'!V44:W44,'[11]САПЕРНЫЙ Нояб.'!V44:W44,'[12]САПЕРНЫЙ Дек.'!V44:W44)</f>
        <v>0</v>
      </c>
      <c r="Y45" s="97"/>
    </row>
    <row r="46" spans="1:25" s="42" customFormat="1" ht="15.95" customHeight="1" x14ac:dyDescent="0.25">
      <c r="A46" s="274">
        <v>20</v>
      </c>
      <c r="B46" s="260" t="s">
        <v>63</v>
      </c>
      <c r="C46" s="22" t="s">
        <v>10</v>
      </c>
      <c r="D46" s="47"/>
      <c r="E46" s="53">
        <f>SUM('[1]САПЕРНЫЙ Янв.'!D45:E45,'[2]САПЕРНЫЙ Февр.'!D45:E45,'[3]САПЕРНЫЙ Март'!D45:E45,'[4]САПЕРНЫЙ Апр.'!D45:E45,'[5]САПЕРНЫЙ Май'!D45:E45,'[6]САПЕРНЫЙ Июнь'!D45:E45,'[7]САПЕРНЫЙ Июль'!D45:E45,'[8]САПЕРНЫЙ Авг.'!D45:E45,'[9]САПЕРНЫЙ Сент.'!D45:E45,'[10]САПЕРНЫЙ Окт.'!D45:E45,'[11]САПЕРНЫЙ Нояб.'!D45:E45,'[12]САПЕРНЫЙ Дек.'!D45:E45)</f>
        <v>0</v>
      </c>
      <c r="F46" s="47"/>
      <c r="G46" s="53">
        <f>SUM('[1]САПЕРНЫЙ Янв.'!F45:G45,'[2]САПЕРНЫЙ Февр.'!F45:G45,'[3]САПЕРНЫЙ Март'!F45:G45,'[4]САПЕРНЫЙ Апр.'!F45:G45,'[5]САПЕРНЫЙ Май'!F45:G45,'[6]САПЕРНЫЙ Июнь'!F45:G45,'[7]САПЕРНЫЙ Июль'!F45:G45,'[8]САПЕРНЫЙ Авг.'!F45:G45,'[9]САПЕРНЫЙ Сент.'!F45:G45,'[10]САПЕРНЫЙ Окт.'!F45:G45,'[11]САПЕРНЫЙ Нояб.'!F45:G45,'[12]САПЕРНЫЙ Дек.'!F45:G45)</f>
        <v>0</v>
      </c>
      <c r="H46" s="47"/>
      <c r="I46" s="53">
        <f>SUM('[1]САПЕРНЫЙ Янв.'!H45:I45,'[2]САПЕРНЫЙ Февр.'!H45:I45,'[3]САПЕРНЫЙ Март'!H45:I45,'[4]САПЕРНЫЙ Апр.'!H45:I45,'[5]САПЕРНЫЙ Май'!H45:I45,'[6]САПЕРНЫЙ Июнь'!H45:I45,'[7]САПЕРНЫЙ Июль'!H45:I45,'[8]САПЕРНЫЙ Авг.'!H45:I45,'[9]САПЕРНЫЙ Сент.'!H45:I45,'[10]САПЕРНЫЙ Окт.'!H45:I45,'[11]САПЕРНЫЙ Нояб.'!H45:I45,'[12]САПЕРНЫЙ Дек.'!H45:I45)</f>
        <v>0</v>
      </c>
      <c r="J46" s="47"/>
      <c r="K46" s="53">
        <f>SUM('[1]САПЕРНЫЙ Янв.'!J45:K45,'[2]САПЕРНЫЙ Февр.'!J45:K45,'[3]САПЕРНЫЙ Март'!J45:K45,'[4]САПЕРНЫЙ Апр.'!J45:K45,'[5]САПЕРНЫЙ Май'!J45:K45,'[6]САПЕРНЫЙ Июнь'!J45:K45,'[7]САПЕРНЫЙ Июль'!J45:K45,'[8]САПЕРНЫЙ Авг.'!J45:K45,'[9]САПЕРНЫЙ Сент.'!J45:K45,'[10]САПЕРНЫЙ Окт.'!J45:K45,'[11]САПЕРНЫЙ Нояб.'!J45:K45,'[12]САПЕРНЫЙ Дек.'!J45:K45)</f>
        <v>0</v>
      </c>
      <c r="L46" s="47"/>
      <c r="M46" s="53">
        <f>SUM('[1]САПЕРНЫЙ Янв.'!L45:M45,'[2]САПЕРНЫЙ Февр.'!L45:M45,'[3]САПЕРНЫЙ Март'!L45:M45,'[4]САПЕРНЫЙ Апр.'!L45:M45,'[5]САПЕРНЫЙ Май'!L45:M45,'[6]САПЕРНЫЙ Июнь'!L45:M45,'[7]САПЕРНЫЙ Июль'!L45:M45,'[8]САПЕРНЫЙ Авг.'!L45:M45,'[9]САПЕРНЫЙ Сент.'!L45:M45,'[10]САПЕРНЫЙ Окт.'!L45:M45,'[11]САПЕРНЫЙ Нояб.'!L45:M45,'[12]САПЕРНЫЙ Дек.'!L45:M45)</f>
        <v>0</v>
      </c>
      <c r="N46" s="47"/>
      <c r="O46" s="53">
        <f>SUM('[1]САПЕРНЫЙ Янв.'!N45:O45,'[2]САПЕРНЫЙ Февр.'!N45:O45,'[3]САПЕРНЫЙ Март'!N45:O45,'[4]САПЕРНЫЙ Апр.'!N45:O45,'[5]САПЕРНЫЙ Май'!N45:O45,'[6]САПЕРНЫЙ Июнь'!N45:O45,'[7]САПЕРНЫЙ Июль'!N45:O45,'[8]САПЕРНЫЙ Авг.'!N45:O45,'[9]САПЕРНЫЙ Сент.'!N45:O45,'[10]САПЕРНЫЙ Окт.'!N45:O45,'[11]САПЕРНЫЙ Нояб.'!N45:O45,'[12]САПЕРНЫЙ Дек.'!N45:O45)</f>
        <v>0</v>
      </c>
      <c r="P46" s="47"/>
      <c r="Q46" s="53">
        <f>SUM('[1]САПЕРНЫЙ Янв.'!P45:Q45,'[2]САПЕРНЫЙ Февр.'!P45:Q45,'[3]САПЕРНЫЙ Март'!P45:Q45,'[4]САПЕРНЫЙ Апр.'!P45:Q45,'[5]САПЕРНЫЙ Май'!P45:Q45,'[6]САПЕРНЫЙ Июнь'!P45:Q45,'[7]САПЕРНЫЙ Июль'!P45:Q45,'[8]САПЕРНЫЙ Авг.'!P45:Q45,'[9]САПЕРНЫЙ Сент.'!P45:Q45,'[10]САПЕРНЫЙ Окт.'!P45:Q45,'[11]САПЕРНЫЙ Нояб.'!P45:Q45,'[12]САПЕРНЫЙ Дек.'!P45:Q45)</f>
        <v>0</v>
      </c>
      <c r="R46" s="47"/>
      <c r="S46" s="53">
        <f>SUM('[1]САПЕРНЫЙ Янв.'!R45:S45,'[2]САПЕРНЫЙ Февр.'!R45:S45,'[3]САПЕРНЫЙ Март'!R45:S45,'[4]САПЕРНЫЙ Апр.'!R45:S45,'[5]САПЕРНЫЙ Май'!R45:S45,'[6]САПЕРНЫЙ Июнь'!R45:S45,'[7]САПЕРНЫЙ Июль'!R45:S45,'[8]САПЕРНЫЙ Авг.'!R45:S45,'[9]САПЕРНЫЙ Сент.'!R45:S45,'[10]САПЕРНЫЙ Окт.'!R45:S45,'[11]САПЕРНЫЙ Нояб.'!R45:S45,'[12]САПЕРНЫЙ Дек.'!R45:S45)</f>
        <v>0</v>
      </c>
      <c r="T46" s="47"/>
      <c r="U46" s="53">
        <f>SUM('[1]САПЕРНЫЙ Янв.'!T45:U45,'[2]САПЕРНЫЙ Февр.'!T45:U45,'[3]САПЕРНЫЙ Март'!T45:U45,'[4]САПЕРНЫЙ Апр.'!T45:U45,'[5]САПЕРНЫЙ Май'!T45:U45,'[6]САПЕРНЫЙ Июнь'!T45:U45,'[7]САПЕРНЫЙ Июль'!T45:U45,'[8]САПЕРНЫЙ Авг.'!T45:U45,'[9]САПЕРНЫЙ Сент.'!T45:U45,'[10]САПЕРНЫЙ Окт.'!T45:U45,'[11]САПЕРНЫЙ Нояб.'!T45:U45,'[12]САПЕРНЫЙ Дек.'!T45:U45)</f>
        <v>0</v>
      </c>
      <c r="V46" s="47"/>
      <c r="W46" s="53">
        <f>SUM('[1]САПЕРНЫЙ Янв.'!V45:W45,'[2]САПЕРНЫЙ Февр.'!V45:W45,'[3]САПЕРНЫЙ Март'!V45:W45,'[4]САПЕРНЫЙ Апр.'!V45:W45,'[5]САПЕРНЫЙ Май'!V45:W45,'[6]САПЕРНЫЙ Июнь'!V45:W45,'[7]САПЕРНЫЙ Июль'!V45:W45,'[8]САПЕРНЫЙ Авг.'!V45:W45,'[9]САПЕРНЫЙ Сент.'!V45:W45,'[10]САПЕРНЫЙ Окт.'!V45:W45,'[11]САПЕРНЫЙ Нояб.'!V45:W45,'[12]САПЕРНЫЙ Дек.'!V45:W45)</f>
        <v>0</v>
      </c>
      <c r="Y46" s="97"/>
    </row>
    <row r="47" spans="1:25" s="42" customFormat="1" ht="15.95" customHeight="1" x14ac:dyDescent="0.25">
      <c r="A47" s="275"/>
      <c r="B47" s="261" t="s">
        <v>32</v>
      </c>
      <c r="C47" s="22" t="s">
        <v>5</v>
      </c>
      <c r="D47" s="47"/>
      <c r="E47" s="53">
        <f>SUM('[1]САПЕРНЫЙ Янв.'!D46:E46,'[2]САПЕРНЫЙ Февр.'!D46:E46,'[3]САПЕРНЫЙ Март'!D46:E46,'[4]САПЕРНЫЙ Апр.'!D46:E46,'[5]САПЕРНЫЙ Май'!D46:E46,'[6]САПЕРНЫЙ Июнь'!D46:E46,'[7]САПЕРНЫЙ Июль'!D46:E46,'[8]САПЕРНЫЙ Авг.'!D46:E46,'[9]САПЕРНЫЙ Сент.'!D46:E46,'[10]САПЕРНЫЙ Окт.'!D46:E46,'[11]САПЕРНЫЙ Нояб.'!D46:E46,'[12]САПЕРНЫЙ Дек.'!D46:E46)</f>
        <v>0</v>
      </c>
      <c r="F47" s="47"/>
      <c r="G47" s="53">
        <f>SUM('[1]САПЕРНЫЙ Янв.'!F46:G46,'[2]САПЕРНЫЙ Февр.'!F46:G46,'[3]САПЕРНЫЙ Март'!F46:G46,'[4]САПЕРНЫЙ Апр.'!F46:G46,'[5]САПЕРНЫЙ Май'!F46:G46,'[6]САПЕРНЫЙ Июнь'!F46:G46,'[7]САПЕРНЫЙ Июль'!F46:G46,'[8]САПЕРНЫЙ Авг.'!F46:G46,'[9]САПЕРНЫЙ Сент.'!F46:G46,'[10]САПЕРНЫЙ Окт.'!F46:G46,'[11]САПЕРНЫЙ Нояб.'!F46:G46,'[12]САПЕРНЫЙ Дек.'!F46:G46)</f>
        <v>0</v>
      </c>
      <c r="H47" s="47"/>
      <c r="I47" s="53">
        <f>SUM('[1]САПЕРНЫЙ Янв.'!H46:I46,'[2]САПЕРНЫЙ Февр.'!H46:I46,'[3]САПЕРНЫЙ Март'!H46:I46,'[4]САПЕРНЫЙ Апр.'!H46:I46,'[5]САПЕРНЫЙ Май'!H46:I46,'[6]САПЕРНЫЙ Июнь'!H46:I46,'[7]САПЕРНЫЙ Июль'!H46:I46,'[8]САПЕРНЫЙ Авг.'!H46:I46,'[9]САПЕРНЫЙ Сент.'!H46:I46,'[10]САПЕРНЫЙ Окт.'!H46:I46,'[11]САПЕРНЫЙ Нояб.'!H46:I46,'[12]САПЕРНЫЙ Дек.'!H46:I46)</f>
        <v>0</v>
      </c>
      <c r="J47" s="47"/>
      <c r="K47" s="53">
        <f>SUM('[1]САПЕРНЫЙ Янв.'!J46:K46,'[2]САПЕРНЫЙ Февр.'!J46:K46,'[3]САПЕРНЫЙ Март'!J46:K46,'[4]САПЕРНЫЙ Апр.'!J46:K46,'[5]САПЕРНЫЙ Май'!J46:K46,'[6]САПЕРНЫЙ Июнь'!J46:K46,'[7]САПЕРНЫЙ Июль'!J46:K46,'[8]САПЕРНЫЙ Авг.'!J46:K46,'[9]САПЕРНЫЙ Сент.'!J46:K46,'[10]САПЕРНЫЙ Окт.'!J46:K46,'[11]САПЕРНЫЙ Нояб.'!J46:K46,'[12]САПЕРНЫЙ Дек.'!J46:K46)</f>
        <v>0</v>
      </c>
      <c r="L47" s="47"/>
      <c r="M47" s="53">
        <f>SUM('[1]САПЕРНЫЙ Янв.'!L46:M46,'[2]САПЕРНЫЙ Февр.'!L46:M46,'[3]САПЕРНЫЙ Март'!L46:M46,'[4]САПЕРНЫЙ Апр.'!L46:M46,'[5]САПЕРНЫЙ Май'!L46:M46,'[6]САПЕРНЫЙ Июнь'!L46:M46,'[7]САПЕРНЫЙ Июль'!L46:M46,'[8]САПЕРНЫЙ Авг.'!L46:M46,'[9]САПЕРНЫЙ Сент.'!L46:M46,'[10]САПЕРНЫЙ Окт.'!L46:M46,'[11]САПЕРНЫЙ Нояб.'!L46:M46,'[12]САПЕРНЫЙ Дек.'!L46:M46)</f>
        <v>0</v>
      </c>
      <c r="N47" s="47"/>
      <c r="O47" s="53">
        <f>SUM('[1]САПЕРНЫЙ Янв.'!N46:O46,'[2]САПЕРНЫЙ Февр.'!N46:O46,'[3]САПЕРНЫЙ Март'!N46:O46,'[4]САПЕРНЫЙ Апр.'!N46:O46,'[5]САПЕРНЫЙ Май'!N46:O46,'[6]САПЕРНЫЙ Июнь'!N46:O46,'[7]САПЕРНЫЙ Июль'!N46:O46,'[8]САПЕРНЫЙ Авг.'!N46:O46,'[9]САПЕРНЫЙ Сент.'!N46:O46,'[10]САПЕРНЫЙ Окт.'!N46:O46,'[11]САПЕРНЫЙ Нояб.'!N46:O46,'[12]САПЕРНЫЙ Дек.'!N46:O46)</f>
        <v>0</v>
      </c>
      <c r="P47" s="47"/>
      <c r="Q47" s="53">
        <f>SUM('[1]САПЕРНЫЙ Янв.'!P46:Q46,'[2]САПЕРНЫЙ Февр.'!P46:Q46,'[3]САПЕРНЫЙ Март'!P46:Q46,'[4]САПЕРНЫЙ Апр.'!P46:Q46,'[5]САПЕРНЫЙ Май'!P46:Q46,'[6]САПЕРНЫЙ Июнь'!P46:Q46,'[7]САПЕРНЫЙ Июль'!P46:Q46,'[8]САПЕРНЫЙ Авг.'!P46:Q46,'[9]САПЕРНЫЙ Сент.'!P46:Q46,'[10]САПЕРНЫЙ Окт.'!P46:Q46,'[11]САПЕРНЫЙ Нояб.'!P46:Q46,'[12]САПЕРНЫЙ Дек.'!P46:Q46)</f>
        <v>0</v>
      </c>
      <c r="R47" s="47"/>
      <c r="S47" s="53">
        <f>SUM('[1]САПЕРНЫЙ Янв.'!R46:S46,'[2]САПЕРНЫЙ Февр.'!R46:S46,'[3]САПЕРНЫЙ Март'!R46:S46,'[4]САПЕРНЫЙ Апр.'!R46:S46,'[5]САПЕРНЫЙ Май'!R46:S46,'[6]САПЕРНЫЙ Июнь'!R46:S46,'[7]САПЕРНЫЙ Июль'!R46:S46,'[8]САПЕРНЫЙ Авг.'!R46:S46,'[9]САПЕРНЫЙ Сент.'!R46:S46,'[10]САПЕРНЫЙ Окт.'!R46:S46,'[11]САПЕРНЫЙ Нояб.'!R46:S46,'[12]САПЕРНЫЙ Дек.'!R46:S46)</f>
        <v>0</v>
      </c>
      <c r="T47" s="47"/>
      <c r="U47" s="53">
        <f>SUM('[1]САПЕРНЫЙ Янв.'!T46:U46,'[2]САПЕРНЫЙ Февр.'!T46:U46,'[3]САПЕРНЫЙ Март'!T46:U46,'[4]САПЕРНЫЙ Апр.'!T46:U46,'[5]САПЕРНЫЙ Май'!T46:U46,'[6]САПЕРНЫЙ Июнь'!T46:U46,'[7]САПЕРНЫЙ Июль'!T46:U46,'[8]САПЕРНЫЙ Авг.'!T46:U46,'[9]САПЕРНЫЙ Сент.'!T46:U46,'[10]САПЕРНЫЙ Окт.'!T46:U46,'[11]САПЕРНЫЙ Нояб.'!T46:U46,'[12]САПЕРНЫЙ Дек.'!T46:U46)</f>
        <v>0</v>
      </c>
      <c r="V47" s="47"/>
      <c r="W47" s="53">
        <f>SUM('[1]САПЕРНЫЙ Янв.'!V46:W46,'[2]САПЕРНЫЙ Февр.'!V46:W46,'[3]САПЕРНЫЙ Март'!V46:W46,'[4]САПЕРНЫЙ Апр.'!V46:W46,'[5]САПЕРНЫЙ Май'!V46:W46,'[6]САПЕРНЫЙ Июнь'!V46:W46,'[7]САПЕРНЫЙ Июль'!V46:W46,'[8]САПЕРНЫЙ Авг.'!V46:W46,'[9]САПЕРНЫЙ Сент.'!V46:W46,'[10]САПЕРНЫЙ Окт.'!V46:W46,'[11]САПЕРНЫЙ Нояб.'!V46:W46,'[12]САПЕРНЫЙ Дек.'!V46:W46)</f>
        <v>0</v>
      </c>
      <c r="Y47" s="97"/>
    </row>
    <row r="48" spans="1:25" s="42" customFormat="1" ht="15.95" customHeight="1" x14ac:dyDescent="0.25">
      <c r="A48" s="274">
        <v>21</v>
      </c>
      <c r="B48" s="260" t="s">
        <v>35</v>
      </c>
      <c r="C48" s="24" t="s">
        <v>10</v>
      </c>
      <c r="D48" s="47"/>
      <c r="E48" s="53">
        <f>SUM('[1]САПЕРНЫЙ Янв.'!D47:E47,'[2]САПЕРНЫЙ Февр.'!D47:E47,'[3]САПЕРНЫЙ Март'!D47:E47,'[4]САПЕРНЫЙ Апр.'!D47:E47,'[5]САПЕРНЫЙ Май'!D47:E47,'[6]САПЕРНЫЙ Июнь'!D47:E47,'[7]САПЕРНЫЙ Июль'!D47:E47,'[8]САПЕРНЫЙ Авг.'!D47:E47,'[9]САПЕРНЫЙ Сент.'!D47:E47,'[10]САПЕРНЫЙ Окт.'!D47:E47,'[11]САПЕРНЫЙ Нояб.'!D47:E47,'[12]САПЕРНЫЙ Дек.'!D47:E47)</f>
        <v>0</v>
      </c>
      <c r="F48" s="47"/>
      <c r="G48" s="53">
        <f>SUM('[1]САПЕРНЫЙ Янв.'!F47:G47,'[2]САПЕРНЫЙ Февр.'!F47:G47,'[3]САПЕРНЫЙ Март'!F47:G47,'[4]САПЕРНЫЙ Апр.'!F47:G47,'[5]САПЕРНЫЙ Май'!F47:G47,'[6]САПЕРНЫЙ Июнь'!F47:G47,'[7]САПЕРНЫЙ Июль'!F47:G47,'[8]САПЕРНЫЙ Авг.'!F47:G47,'[9]САПЕРНЫЙ Сент.'!F47:G47,'[10]САПЕРНЫЙ Окт.'!F47:G47,'[11]САПЕРНЫЙ Нояб.'!F47:G47,'[12]САПЕРНЫЙ Дек.'!F47:G47)</f>
        <v>0</v>
      </c>
      <c r="H48" s="47"/>
      <c r="I48" s="53">
        <f>SUM('[1]САПЕРНЫЙ Янв.'!H47:I47,'[2]САПЕРНЫЙ Февр.'!H47:I47,'[3]САПЕРНЫЙ Март'!H47:I47,'[4]САПЕРНЫЙ Апр.'!H47:I47,'[5]САПЕРНЫЙ Май'!H47:I47,'[6]САПЕРНЫЙ Июнь'!H47:I47,'[7]САПЕРНЫЙ Июль'!H47:I47,'[8]САПЕРНЫЙ Авг.'!H47:I47,'[9]САПЕРНЫЙ Сент.'!H47:I47,'[10]САПЕРНЫЙ Окт.'!H47:I47,'[11]САПЕРНЫЙ Нояб.'!H47:I47,'[12]САПЕРНЫЙ Дек.'!H47:I47)</f>
        <v>0</v>
      </c>
      <c r="J48" s="47"/>
      <c r="K48" s="53">
        <f>SUM('[1]САПЕРНЫЙ Янв.'!J47:K47,'[2]САПЕРНЫЙ Февр.'!J47:K47,'[3]САПЕРНЫЙ Март'!J47:K47,'[4]САПЕРНЫЙ Апр.'!J47:K47,'[5]САПЕРНЫЙ Май'!J47:K47,'[6]САПЕРНЫЙ Июнь'!J47:K47,'[7]САПЕРНЫЙ Июль'!J47:K47,'[8]САПЕРНЫЙ Авг.'!J47:K47,'[9]САПЕРНЫЙ Сент.'!J47:K47,'[10]САПЕРНЫЙ Окт.'!J47:K47,'[11]САПЕРНЫЙ Нояб.'!J47:K47,'[12]САПЕРНЫЙ Дек.'!J47:K47)</f>
        <v>0</v>
      </c>
      <c r="L48" s="47"/>
      <c r="M48" s="53">
        <f>SUM('[1]САПЕРНЫЙ Янв.'!L47:M47,'[2]САПЕРНЫЙ Февр.'!L47:M47,'[3]САПЕРНЫЙ Март'!L47:M47,'[4]САПЕРНЫЙ Апр.'!L47:M47,'[5]САПЕРНЫЙ Май'!L47:M47,'[6]САПЕРНЫЙ Июнь'!L47:M47,'[7]САПЕРНЫЙ Июль'!L47:M47,'[8]САПЕРНЫЙ Авг.'!L47:M47,'[9]САПЕРНЫЙ Сент.'!L47:M47,'[10]САПЕРНЫЙ Окт.'!L47:M47,'[11]САПЕРНЫЙ Нояб.'!L47:M47,'[12]САПЕРНЫЙ Дек.'!L47:M47)</f>
        <v>0</v>
      </c>
      <c r="N48" s="47"/>
      <c r="O48" s="53">
        <f>SUM('[1]САПЕРНЫЙ Янв.'!N47:O47,'[2]САПЕРНЫЙ Февр.'!N47:O47,'[3]САПЕРНЫЙ Март'!N47:O47,'[4]САПЕРНЫЙ Апр.'!N47:O47,'[5]САПЕРНЫЙ Май'!N47:O47,'[6]САПЕРНЫЙ Июнь'!N47:O47,'[7]САПЕРНЫЙ Июль'!N47:O47,'[8]САПЕРНЫЙ Авг.'!N47:O47,'[9]САПЕРНЫЙ Сент.'!N47:O47,'[10]САПЕРНЫЙ Окт.'!N47:O47,'[11]САПЕРНЫЙ Нояб.'!N47:O47,'[12]САПЕРНЫЙ Дек.'!N47:O47)</f>
        <v>0</v>
      </c>
      <c r="P48" s="47"/>
      <c r="Q48" s="53">
        <f>SUM('[1]САПЕРНЫЙ Янв.'!P47:Q47,'[2]САПЕРНЫЙ Февр.'!P47:Q47,'[3]САПЕРНЫЙ Март'!P47:Q47,'[4]САПЕРНЫЙ Апр.'!P47:Q47,'[5]САПЕРНЫЙ Май'!P47:Q47,'[6]САПЕРНЫЙ Июнь'!P47:Q47,'[7]САПЕРНЫЙ Июль'!P47:Q47,'[8]САПЕРНЫЙ Авг.'!P47:Q47,'[9]САПЕРНЫЙ Сент.'!P47:Q47,'[10]САПЕРНЫЙ Окт.'!P47:Q47,'[11]САПЕРНЫЙ Нояб.'!P47:Q47,'[12]САПЕРНЫЙ Дек.'!P47:Q47)</f>
        <v>0</v>
      </c>
      <c r="R48" s="47"/>
      <c r="S48" s="53">
        <f>SUM('[1]САПЕРНЫЙ Янв.'!R47:S47,'[2]САПЕРНЫЙ Февр.'!R47:S47,'[3]САПЕРНЫЙ Март'!R47:S47,'[4]САПЕРНЫЙ Апр.'!R47:S47,'[5]САПЕРНЫЙ Май'!R47:S47,'[6]САПЕРНЫЙ Июнь'!R47:S47,'[7]САПЕРНЫЙ Июль'!R47:S47,'[8]САПЕРНЫЙ Авг.'!R47:S47,'[9]САПЕРНЫЙ Сент.'!R47:S47,'[10]САПЕРНЫЙ Окт.'!R47:S47,'[11]САПЕРНЫЙ Нояб.'!R47:S47,'[12]САПЕРНЫЙ Дек.'!R47:S47)</f>
        <v>0</v>
      </c>
      <c r="T48" s="47"/>
      <c r="U48" s="53">
        <f>SUM('[1]САПЕРНЫЙ Янв.'!T47:U47,'[2]САПЕРНЫЙ Февр.'!T47:U47,'[3]САПЕРНЫЙ Март'!T47:U47,'[4]САПЕРНЫЙ Апр.'!T47:U47,'[5]САПЕРНЫЙ Май'!T47:U47,'[6]САПЕРНЫЙ Июнь'!T47:U47,'[7]САПЕРНЫЙ Июль'!T47:U47,'[8]САПЕРНЫЙ Авг.'!T47:U47,'[9]САПЕРНЫЙ Сент.'!T47:U47,'[10]САПЕРНЫЙ Окт.'!T47:U47,'[11]САПЕРНЫЙ Нояб.'!T47:U47,'[12]САПЕРНЫЙ Дек.'!T47:U47)</f>
        <v>0</v>
      </c>
      <c r="V48" s="47"/>
      <c r="W48" s="53">
        <f>SUM('[1]САПЕРНЫЙ Янв.'!V47:W47,'[2]САПЕРНЫЙ Февр.'!V47:W47,'[3]САПЕРНЫЙ Март'!V47:W47,'[4]САПЕРНЫЙ Апр.'!V47:W47,'[5]САПЕРНЫЙ Май'!V47:W47,'[6]САПЕРНЫЙ Июнь'!V47:W47,'[7]САПЕРНЫЙ Июль'!V47:W47,'[8]САПЕРНЫЙ Авг.'!V47:W47,'[9]САПЕРНЫЙ Сент.'!V47:W47,'[10]САПЕРНЫЙ Окт.'!V47:W47,'[11]САПЕРНЫЙ Нояб.'!V47:W47,'[12]САПЕРНЫЙ Дек.'!V47:W47)</f>
        <v>0</v>
      </c>
      <c r="Y48" s="97"/>
    </row>
    <row r="49" spans="1:25" s="42" customFormat="1" ht="15.95" customHeight="1" x14ac:dyDescent="0.25">
      <c r="A49" s="275"/>
      <c r="B49" s="261"/>
      <c r="C49" s="22" t="s">
        <v>20</v>
      </c>
      <c r="D49" s="47"/>
      <c r="E49" s="53">
        <f>SUM('[1]САПЕРНЫЙ Янв.'!D48:E48,'[2]САПЕРНЫЙ Февр.'!D48:E48,'[3]САПЕРНЫЙ Март'!D48:E48,'[4]САПЕРНЫЙ Апр.'!D48:E48,'[5]САПЕРНЫЙ Май'!D48:E48,'[6]САПЕРНЫЙ Июнь'!D48:E48,'[7]САПЕРНЫЙ Июль'!D48:E48,'[8]САПЕРНЫЙ Авг.'!D48:E48,'[9]САПЕРНЫЙ Сент.'!D48:E48,'[10]САПЕРНЫЙ Окт.'!D48:E48,'[11]САПЕРНЫЙ Нояб.'!D48:E48,'[12]САПЕРНЫЙ Дек.'!D48:E48)</f>
        <v>0</v>
      </c>
      <c r="F49" s="47"/>
      <c r="G49" s="53">
        <f>SUM('[1]САПЕРНЫЙ Янв.'!F48:G48,'[2]САПЕРНЫЙ Февр.'!F48:G48,'[3]САПЕРНЫЙ Март'!F48:G48,'[4]САПЕРНЫЙ Апр.'!F48:G48,'[5]САПЕРНЫЙ Май'!F48:G48,'[6]САПЕРНЫЙ Июнь'!F48:G48,'[7]САПЕРНЫЙ Июль'!F48:G48,'[8]САПЕРНЫЙ Авг.'!F48:G48,'[9]САПЕРНЫЙ Сент.'!F48:G48,'[10]САПЕРНЫЙ Окт.'!F48:G48,'[11]САПЕРНЫЙ Нояб.'!F48:G48,'[12]САПЕРНЫЙ Дек.'!F48:G48)</f>
        <v>0</v>
      </c>
      <c r="H49" s="47"/>
      <c r="I49" s="53">
        <f>SUM('[1]САПЕРНЫЙ Янв.'!H48:I48,'[2]САПЕРНЫЙ Февр.'!H48:I48,'[3]САПЕРНЫЙ Март'!H48:I48,'[4]САПЕРНЫЙ Апр.'!H48:I48,'[5]САПЕРНЫЙ Май'!H48:I48,'[6]САПЕРНЫЙ Июнь'!H48:I48,'[7]САПЕРНЫЙ Июль'!H48:I48,'[8]САПЕРНЫЙ Авг.'!H48:I48,'[9]САПЕРНЫЙ Сент.'!H48:I48,'[10]САПЕРНЫЙ Окт.'!H48:I48,'[11]САПЕРНЫЙ Нояб.'!H48:I48,'[12]САПЕРНЫЙ Дек.'!H48:I48)</f>
        <v>0</v>
      </c>
      <c r="J49" s="47"/>
      <c r="K49" s="53">
        <f>SUM('[1]САПЕРНЫЙ Янв.'!J48:K48,'[2]САПЕРНЫЙ Февр.'!J48:K48,'[3]САПЕРНЫЙ Март'!J48:K48,'[4]САПЕРНЫЙ Апр.'!J48:K48,'[5]САПЕРНЫЙ Май'!J48:K48,'[6]САПЕРНЫЙ Июнь'!J48:K48,'[7]САПЕРНЫЙ Июль'!J48:K48,'[8]САПЕРНЫЙ Авг.'!J48:K48,'[9]САПЕРНЫЙ Сент.'!J48:K48,'[10]САПЕРНЫЙ Окт.'!J48:K48,'[11]САПЕРНЫЙ Нояб.'!J48:K48,'[12]САПЕРНЫЙ Дек.'!J48:K48)</f>
        <v>0</v>
      </c>
      <c r="L49" s="47"/>
      <c r="M49" s="53">
        <f>SUM('[1]САПЕРНЫЙ Янв.'!L48:M48,'[2]САПЕРНЫЙ Февр.'!L48:M48,'[3]САПЕРНЫЙ Март'!L48:M48,'[4]САПЕРНЫЙ Апр.'!L48:M48,'[5]САПЕРНЫЙ Май'!L48:M48,'[6]САПЕРНЫЙ Июнь'!L48:M48,'[7]САПЕРНЫЙ Июль'!L48:M48,'[8]САПЕРНЫЙ Авг.'!L48:M48,'[9]САПЕРНЫЙ Сент.'!L48:M48,'[10]САПЕРНЫЙ Окт.'!L48:M48,'[11]САПЕРНЫЙ Нояб.'!L48:M48,'[12]САПЕРНЫЙ Дек.'!L48:M48)</f>
        <v>0</v>
      </c>
      <c r="N49" s="47"/>
      <c r="O49" s="53">
        <f>SUM('[1]САПЕРНЫЙ Янв.'!N48:O48,'[2]САПЕРНЫЙ Февр.'!N48:O48,'[3]САПЕРНЫЙ Март'!N48:O48,'[4]САПЕРНЫЙ Апр.'!N48:O48,'[5]САПЕРНЫЙ Май'!N48:O48,'[6]САПЕРНЫЙ Июнь'!N48:O48,'[7]САПЕРНЫЙ Июль'!N48:O48,'[8]САПЕРНЫЙ Авг.'!N48:O48,'[9]САПЕРНЫЙ Сент.'!N48:O48,'[10]САПЕРНЫЙ Окт.'!N48:O48,'[11]САПЕРНЫЙ Нояб.'!N48:O48,'[12]САПЕРНЫЙ Дек.'!N48:O48)</f>
        <v>0</v>
      </c>
      <c r="P49" s="47"/>
      <c r="Q49" s="53">
        <f>SUM('[1]САПЕРНЫЙ Янв.'!P48:Q48,'[2]САПЕРНЫЙ Февр.'!P48:Q48,'[3]САПЕРНЫЙ Март'!P48:Q48,'[4]САПЕРНЫЙ Апр.'!P48:Q48,'[5]САПЕРНЫЙ Май'!P48:Q48,'[6]САПЕРНЫЙ Июнь'!P48:Q48,'[7]САПЕРНЫЙ Июль'!P48:Q48,'[8]САПЕРНЫЙ Авг.'!P48:Q48,'[9]САПЕРНЫЙ Сент.'!P48:Q48,'[10]САПЕРНЫЙ Окт.'!P48:Q48,'[11]САПЕРНЫЙ Нояб.'!P48:Q48,'[12]САПЕРНЫЙ Дек.'!P48:Q48)</f>
        <v>0</v>
      </c>
      <c r="R49" s="47"/>
      <c r="S49" s="53">
        <f>SUM('[1]САПЕРНЫЙ Янв.'!R48:S48,'[2]САПЕРНЫЙ Февр.'!R48:S48,'[3]САПЕРНЫЙ Март'!R48:S48,'[4]САПЕРНЫЙ Апр.'!R48:S48,'[5]САПЕРНЫЙ Май'!R48:S48,'[6]САПЕРНЫЙ Июнь'!R48:S48,'[7]САПЕРНЫЙ Июль'!R48:S48,'[8]САПЕРНЫЙ Авг.'!R48:S48,'[9]САПЕРНЫЙ Сент.'!R48:S48,'[10]САПЕРНЫЙ Окт.'!R48:S48,'[11]САПЕРНЫЙ Нояб.'!R48:S48,'[12]САПЕРНЫЙ Дек.'!R48:S48)</f>
        <v>0</v>
      </c>
      <c r="T49" s="47"/>
      <c r="U49" s="53">
        <f>SUM('[1]САПЕРНЫЙ Янв.'!T48:U48,'[2]САПЕРНЫЙ Февр.'!T48:U48,'[3]САПЕРНЫЙ Март'!T48:U48,'[4]САПЕРНЫЙ Апр.'!T48:U48,'[5]САПЕРНЫЙ Май'!T48:U48,'[6]САПЕРНЫЙ Июнь'!T48:U48,'[7]САПЕРНЫЙ Июль'!T48:U48,'[8]САПЕРНЫЙ Авг.'!T48:U48,'[9]САПЕРНЫЙ Сент.'!T48:U48,'[10]САПЕРНЫЙ Окт.'!T48:U48,'[11]САПЕРНЫЙ Нояб.'!T48:U48,'[12]САПЕРНЫЙ Дек.'!T48:U48)</f>
        <v>0</v>
      </c>
      <c r="V49" s="47"/>
      <c r="W49" s="53">
        <f>SUM('[1]САПЕРНЫЙ Янв.'!V48:W48,'[2]САПЕРНЫЙ Февр.'!V48:W48,'[3]САПЕРНЫЙ Март'!V48:W48,'[4]САПЕРНЫЙ Апр.'!V48:W48,'[5]САПЕРНЫЙ Май'!V48:W48,'[6]САПЕРНЫЙ Июнь'!V48:W48,'[7]САПЕРНЫЙ Июль'!V48:W48,'[8]САПЕРНЫЙ Авг.'!V48:W48,'[9]САПЕРНЫЙ Сент.'!V48:W48,'[10]САПЕРНЫЙ Окт.'!V48:W48,'[11]САПЕРНЫЙ Нояб.'!V48:W48,'[12]САПЕРНЫЙ Дек.'!V48:W48)</f>
        <v>0</v>
      </c>
      <c r="Y49" s="97"/>
    </row>
    <row r="50" spans="1:25" s="42" customFormat="1" ht="15.95" customHeight="1" x14ac:dyDescent="0.25">
      <c r="A50" s="274">
        <v>22</v>
      </c>
      <c r="B50" s="260" t="s">
        <v>36</v>
      </c>
      <c r="C50" s="24" t="s">
        <v>10</v>
      </c>
      <c r="D50" s="47"/>
      <c r="E50" s="53">
        <f>SUM('[1]САПЕРНЫЙ Янв.'!D49:E49,'[2]САПЕРНЫЙ Февр.'!D49:E49,'[3]САПЕРНЫЙ Март'!D49:E49,'[4]САПЕРНЫЙ Апр.'!D49:E49,'[5]САПЕРНЫЙ Май'!D49:E49,'[6]САПЕРНЫЙ Июнь'!D49:E49,'[7]САПЕРНЫЙ Июль'!D49:E49,'[8]САПЕРНЫЙ Авг.'!D49:E49,'[9]САПЕРНЫЙ Сент.'!D49:E49,'[10]САПЕРНЫЙ Окт.'!D49:E49,'[11]САПЕРНЫЙ Нояб.'!D49:E49,'[12]САПЕРНЫЙ Дек.'!D49:E49)</f>
        <v>0</v>
      </c>
      <c r="F50" s="47"/>
      <c r="G50" s="53">
        <f>SUM('[1]САПЕРНЫЙ Янв.'!F49:G49,'[2]САПЕРНЫЙ Февр.'!F49:G49,'[3]САПЕРНЫЙ Март'!F49:G49,'[4]САПЕРНЫЙ Апр.'!F49:G49,'[5]САПЕРНЫЙ Май'!F49:G49,'[6]САПЕРНЫЙ Июнь'!F49:G49,'[7]САПЕРНЫЙ Июль'!F49:G49,'[8]САПЕРНЫЙ Авг.'!F49:G49,'[9]САПЕРНЫЙ Сент.'!F49:G49,'[10]САПЕРНЫЙ Окт.'!F49:G49,'[11]САПЕРНЫЙ Нояб.'!F49:G49,'[12]САПЕРНЫЙ Дек.'!F49:G49)</f>
        <v>0</v>
      </c>
      <c r="H50" s="47"/>
      <c r="I50" s="53">
        <f>SUM('[1]САПЕРНЫЙ Янв.'!H49:I49,'[2]САПЕРНЫЙ Февр.'!H49:I49,'[3]САПЕРНЫЙ Март'!H49:I49,'[4]САПЕРНЫЙ Апр.'!H49:I49,'[5]САПЕРНЫЙ Май'!H49:I49,'[6]САПЕРНЫЙ Июнь'!H49:I49,'[7]САПЕРНЫЙ Июль'!H49:I49,'[8]САПЕРНЫЙ Авг.'!H49:I49,'[9]САПЕРНЫЙ Сент.'!H49:I49,'[10]САПЕРНЫЙ Окт.'!H49:I49,'[11]САПЕРНЫЙ Нояб.'!H49:I49,'[12]САПЕРНЫЙ Дек.'!H49:I49)</f>
        <v>1</v>
      </c>
      <c r="J50" s="47"/>
      <c r="K50" s="53">
        <f>SUM('[1]САПЕРНЫЙ Янв.'!J49:K49,'[2]САПЕРНЫЙ Февр.'!J49:K49,'[3]САПЕРНЫЙ Март'!J49:K49,'[4]САПЕРНЫЙ Апр.'!J49:K49,'[5]САПЕРНЫЙ Май'!J49:K49,'[6]САПЕРНЫЙ Июнь'!J49:K49,'[7]САПЕРНЫЙ Июль'!J49:K49,'[8]САПЕРНЫЙ Авг.'!J49:K49,'[9]САПЕРНЫЙ Сент.'!J49:K49,'[10]САПЕРНЫЙ Окт.'!J49:K49,'[11]САПЕРНЫЙ Нояб.'!J49:K49,'[12]САПЕРНЫЙ Дек.'!J49:K49)</f>
        <v>0</v>
      </c>
      <c r="L50" s="47"/>
      <c r="M50" s="53">
        <f>SUM('[1]САПЕРНЫЙ Янв.'!L49:M49,'[2]САПЕРНЫЙ Февр.'!L49:M49,'[3]САПЕРНЫЙ Март'!L49:M49,'[4]САПЕРНЫЙ Апр.'!L49:M49,'[5]САПЕРНЫЙ Май'!L49:M49,'[6]САПЕРНЫЙ Июнь'!L49:M49,'[7]САПЕРНЫЙ Июль'!L49:M49,'[8]САПЕРНЫЙ Авг.'!L49:M49,'[9]САПЕРНЫЙ Сент.'!L49:M49,'[10]САПЕРНЫЙ Окт.'!L49:M49,'[11]САПЕРНЫЙ Нояб.'!L49:M49,'[12]САПЕРНЫЙ Дек.'!L49:M49)</f>
        <v>0</v>
      </c>
      <c r="N50" s="47"/>
      <c r="O50" s="53">
        <f>SUM('[1]САПЕРНЫЙ Янв.'!N49:O49,'[2]САПЕРНЫЙ Февр.'!N49:O49,'[3]САПЕРНЫЙ Март'!N49:O49,'[4]САПЕРНЫЙ Апр.'!N49:O49,'[5]САПЕРНЫЙ Май'!N49:O49,'[6]САПЕРНЫЙ Июнь'!N49:O49,'[7]САПЕРНЫЙ Июль'!N49:O49,'[8]САПЕРНЫЙ Авг.'!N49:O49,'[9]САПЕРНЫЙ Сент.'!N49:O49,'[10]САПЕРНЫЙ Окт.'!N49:O49,'[11]САПЕРНЫЙ Нояб.'!N49:O49,'[12]САПЕРНЫЙ Дек.'!N49:O49)</f>
        <v>0</v>
      </c>
      <c r="P50" s="47"/>
      <c r="Q50" s="53">
        <f>SUM('[1]САПЕРНЫЙ Янв.'!P49:Q49,'[2]САПЕРНЫЙ Февр.'!P49:Q49,'[3]САПЕРНЫЙ Март'!P49:Q49,'[4]САПЕРНЫЙ Апр.'!P49:Q49,'[5]САПЕРНЫЙ Май'!P49:Q49,'[6]САПЕРНЫЙ Июнь'!P49:Q49,'[7]САПЕРНЫЙ Июль'!P49:Q49,'[8]САПЕРНЫЙ Авг.'!P49:Q49,'[9]САПЕРНЫЙ Сент.'!P49:Q49,'[10]САПЕРНЫЙ Окт.'!P49:Q49,'[11]САПЕРНЫЙ Нояб.'!P49:Q49,'[12]САПЕРНЫЙ Дек.'!P49:Q49)</f>
        <v>0</v>
      </c>
      <c r="R50" s="47"/>
      <c r="S50" s="53">
        <f>SUM('[1]САПЕРНЫЙ Янв.'!R49:S49,'[2]САПЕРНЫЙ Февр.'!R49:S49,'[3]САПЕРНЫЙ Март'!R49:S49,'[4]САПЕРНЫЙ Апр.'!R49:S49,'[5]САПЕРНЫЙ Май'!R49:S49,'[6]САПЕРНЫЙ Июнь'!R49:S49,'[7]САПЕРНЫЙ Июль'!R49:S49,'[8]САПЕРНЫЙ Авг.'!R49:S49,'[9]САПЕРНЫЙ Сент.'!R49:S49,'[10]САПЕРНЫЙ Окт.'!R49:S49,'[11]САПЕРНЫЙ Нояб.'!R49:S49,'[12]САПЕРНЫЙ Дек.'!R49:S49)</f>
        <v>0</v>
      </c>
      <c r="T50" s="47"/>
      <c r="U50" s="53">
        <f>SUM('[1]САПЕРНЫЙ Янв.'!T49:U49,'[2]САПЕРНЫЙ Февр.'!T49:U49,'[3]САПЕРНЫЙ Март'!T49:U49,'[4]САПЕРНЫЙ Апр.'!T49:U49,'[5]САПЕРНЫЙ Май'!T49:U49,'[6]САПЕРНЫЙ Июнь'!T49:U49,'[7]САПЕРНЫЙ Июль'!T49:U49,'[8]САПЕРНЫЙ Авг.'!T49:U49,'[9]САПЕРНЫЙ Сент.'!T49:U49,'[10]САПЕРНЫЙ Окт.'!T49:U49,'[11]САПЕРНЫЙ Нояб.'!T49:U49,'[12]САПЕРНЫЙ Дек.'!T49:U49)</f>
        <v>0</v>
      </c>
      <c r="V50" s="47"/>
      <c r="W50" s="53">
        <f>SUM('[1]САПЕРНЫЙ Янв.'!V49:W49,'[2]САПЕРНЫЙ Февр.'!V49:W49,'[3]САПЕРНЫЙ Март'!V49:W49,'[4]САПЕРНЫЙ Апр.'!V49:W49,'[5]САПЕРНЫЙ Май'!V49:W49,'[6]САПЕРНЫЙ Июнь'!V49:W49,'[7]САПЕРНЫЙ Июль'!V49:W49,'[8]САПЕРНЫЙ Авг.'!V49:W49,'[9]САПЕРНЫЙ Сент.'!V49:W49,'[10]САПЕРНЫЙ Окт.'!V49:W49,'[11]САПЕРНЫЙ Нояб.'!V49:W49,'[12]САПЕРНЫЙ Дек.'!V49:W49)</f>
        <v>0</v>
      </c>
      <c r="Y50" s="97"/>
    </row>
    <row r="51" spans="1:25" s="42" customFormat="1" ht="15.95" customHeight="1" x14ac:dyDescent="0.25">
      <c r="A51" s="275"/>
      <c r="B51" s="261"/>
      <c r="C51" s="22" t="s">
        <v>20</v>
      </c>
      <c r="D51" s="47"/>
      <c r="E51" s="53">
        <f>SUM('[1]САПЕРНЫЙ Янв.'!D50:E50,'[2]САПЕРНЫЙ Февр.'!D50:E50,'[3]САПЕРНЫЙ Март'!D50:E50,'[4]САПЕРНЫЙ Апр.'!D50:E50,'[5]САПЕРНЫЙ Май'!D50:E50,'[6]САПЕРНЫЙ Июнь'!D50:E50,'[7]САПЕРНЫЙ Июль'!D50:E50,'[8]САПЕРНЫЙ Авг.'!D50:E50,'[9]САПЕРНЫЙ Сент.'!D50:E50,'[10]САПЕРНЫЙ Окт.'!D50:E50,'[11]САПЕРНЫЙ Нояб.'!D50:E50,'[12]САПЕРНЫЙ Дек.'!D50:E50)</f>
        <v>0</v>
      </c>
      <c r="F51" s="47"/>
      <c r="G51" s="53">
        <f>SUM('[1]САПЕРНЫЙ Янв.'!F50:G50,'[2]САПЕРНЫЙ Февр.'!F50:G50,'[3]САПЕРНЫЙ Март'!F50:G50,'[4]САПЕРНЫЙ Апр.'!F50:G50,'[5]САПЕРНЫЙ Май'!F50:G50,'[6]САПЕРНЫЙ Июнь'!F50:G50,'[7]САПЕРНЫЙ Июль'!F50:G50,'[8]САПЕРНЫЙ Авг.'!F50:G50,'[9]САПЕРНЫЙ Сент.'!F50:G50,'[10]САПЕРНЫЙ Окт.'!F50:G50,'[11]САПЕРНЫЙ Нояб.'!F50:G50,'[12]САПЕРНЫЙ Дек.'!F50:G50)</f>
        <v>0</v>
      </c>
      <c r="H51" s="47"/>
      <c r="I51" s="53">
        <f>SUM('[1]САПЕРНЫЙ Янв.'!H50:I50,'[2]САПЕРНЫЙ Февр.'!H50:I50,'[3]САПЕРНЫЙ Март'!H50:I50,'[4]САПЕРНЫЙ Апр.'!H50:I50,'[5]САПЕРНЫЙ Май'!H50:I50,'[6]САПЕРНЫЙ Июнь'!H50:I50,'[7]САПЕРНЫЙ Июль'!H50:I50,'[8]САПЕРНЫЙ Авг.'!H50:I50,'[9]САПЕРНЫЙ Сент.'!H50:I50,'[10]САПЕРНЫЙ Окт.'!H50:I50,'[11]САПЕРНЫЙ Нояб.'!H50:I50,'[12]САПЕРНЫЙ Дек.'!H50:I50)</f>
        <v>3.7</v>
      </c>
      <c r="J51" s="47"/>
      <c r="K51" s="53">
        <f>SUM('[1]САПЕРНЫЙ Янв.'!J50:K50,'[2]САПЕРНЫЙ Февр.'!J50:K50,'[3]САПЕРНЫЙ Март'!J50:K50,'[4]САПЕРНЫЙ Апр.'!J50:K50,'[5]САПЕРНЫЙ Май'!J50:K50,'[6]САПЕРНЫЙ Июнь'!J50:K50,'[7]САПЕРНЫЙ Июль'!J50:K50,'[8]САПЕРНЫЙ Авг.'!J50:K50,'[9]САПЕРНЫЙ Сент.'!J50:K50,'[10]САПЕРНЫЙ Окт.'!J50:K50,'[11]САПЕРНЫЙ Нояб.'!J50:K50,'[12]САПЕРНЫЙ Дек.'!J50:K50)</f>
        <v>0</v>
      </c>
      <c r="L51" s="47"/>
      <c r="M51" s="53">
        <f>SUM('[1]САПЕРНЫЙ Янв.'!L50:M50,'[2]САПЕРНЫЙ Февр.'!L50:M50,'[3]САПЕРНЫЙ Март'!L50:M50,'[4]САПЕРНЫЙ Апр.'!L50:M50,'[5]САПЕРНЫЙ Май'!L50:M50,'[6]САПЕРНЫЙ Июнь'!L50:M50,'[7]САПЕРНЫЙ Июль'!L50:M50,'[8]САПЕРНЫЙ Авг.'!L50:M50,'[9]САПЕРНЫЙ Сент.'!L50:M50,'[10]САПЕРНЫЙ Окт.'!L50:M50,'[11]САПЕРНЫЙ Нояб.'!L50:M50,'[12]САПЕРНЫЙ Дек.'!L50:M50)</f>
        <v>0</v>
      </c>
      <c r="N51" s="47"/>
      <c r="O51" s="53">
        <f>SUM('[1]САПЕРНЫЙ Янв.'!N50:O50,'[2]САПЕРНЫЙ Февр.'!N50:O50,'[3]САПЕРНЫЙ Март'!N50:O50,'[4]САПЕРНЫЙ Апр.'!N50:O50,'[5]САПЕРНЫЙ Май'!N50:O50,'[6]САПЕРНЫЙ Июнь'!N50:O50,'[7]САПЕРНЫЙ Июль'!N50:O50,'[8]САПЕРНЫЙ Авг.'!N50:O50,'[9]САПЕРНЫЙ Сент.'!N50:O50,'[10]САПЕРНЫЙ Окт.'!N50:O50,'[11]САПЕРНЫЙ Нояб.'!N50:O50,'[12]САПЕРНЫЙ Дек.'!N50:O50)</f>
        <v>0</v>
      </c>
      <c r="P51" s="47"/>
      <c r="Q51" s="53">
        <f>SUM('[1]САПЕРНЫЙ Янв.'!P50:Q50,'[2]САПЕРНЫЙ Февр.'!P50:Q50,'[3]САПЕРНЫЙ Март'!P50:Q50,'[4]САПЕРНЫЙ Апр.'!P50:Q50,'[5]САПЕРНЫЙ Май'!P50:Q50,'[6]САПЕРНЫЙ Июнь'!P50:Q50,'[7]САПЕРНЫЙ Июль'!P50:Q50,'[8]САПЕРНЫЙ Авг.'!P50:Q50,'[9]САПЕРНЫЙ Сент.'!P50:Q50,'[10]САПЕРНЫЙ Окт.'!P50:Q50,'[11]САПЕРНЫЙ Нояб.'!P50:Q50,'[12]САПЕРНЫЙ Дек.'!P50:Q50)</f>
        <v>0</v>
      </c>
      <c r="R51" s="47"/>
      <c r="S51" s="53">
        <f>SUM('[1]САПЕРНЫЙ Янв.'!R50:S50,'[2]САПЕРНЫЙ Февр.'!R50:S50,'[3]САПЕРНЫЙ Март'!R50:S50,'[4]САПЕРНЫЙ Апр.'!R50:S50,'[5]САПЕРНЫЙ Май'!R50:S50,'[6]САПЕРНЫЙ Июнь'!R50:S50,'[7]САПЕРНЫЙ Июль'!R50:S50,'[8]САПЕРНЫЙ Авг.'!R50:S50,'[9]САПЕРНЫЙ Сент.'!R50:S50,'[10]САПЕРНЫЙ Окт.'!R50:S50,'[11]САПЕРНЫЙ Нояб.'!R50:S50,'[12]САПЕРНЫЙ Дек.'!R50:S50)</f>
        <v>0</v>
      </c>
      <c r="T51" s="47"/>
      <c r="U51" s="53">
        <f>SUM('[1]САПЕРНЫЙ Янв.'!T50:U50,'[2]САПЕРНЫЙ Февр.'!T50:U50,'[3]САПЕРНЫЙ Март'!T50:U50,'[4]САПЕРНЫЙ Апр.'!T50:U50,'[5]САПЕРНЫЙ Май'!T50:U50,'[6]САПЕРНЫЙ Июнь'!T50:U50,'[7]САПЕРНЫЙ Июль'!T50:U50,'[8]САПЕРНЫЙ Авг.'!T50:U50,'[9]САПЕРНЫЙ Сент.'!T50:U50,'[10]САПЕРНЫЙ Окт.'!T50:U50,'[11]САПЕРНЫЙ Нояб.'!T50:U50,'[12]САПЕРНЫЙ Дек.'!T50:U50)</f>
        <v>0</v>
      </c>
      <c r="V51" s="47"/>
      <c r="W51" s="53">
        <f>SUM('[1]САПЕРНЫЙ Янв.'!V50:W50,'[2]САПЕРНЫЙ Февр.'!V50:W50,'[3]САПЕРНЫЙ Март'!V50:W50,'[4]САПЕРНЫЙ Апр.'!V50:W50,'[5]САПЕРНЫЙ Май'!V50:W50,'[6]САПЕРНЫЙ Июнь'!V50:W50,'[7]САПЕРНЫЙ Июль'!V50:W50,'[8]САПЕРНЫЙ Авг.'!V50:W50,'[9]САПЕРНЫЙ Сент.'!V50:W50,'[10]САПЕРНЫЙ Окт.'!V50:W50,'[11]САПЕРНЫЙ Нояб.'!V50:W50,'[12]САПЕРНЫЙ Дек.'!V50:W50)</f>
        <v>0</v>
      </c>
      <c r="Y51" s="97"/>
    </row>
    <row r="52" spans="1:25" s="42" customFormat="1" ht="15.95" customHeight="1" x14ac:dyDescent="0.25">
      <c r="A52" s="274">
        <v>23</v>
      </c>
      <c r="B52" s="260" t="s">
        <v>37</v>
      </c>
      <c r="C52" s="22" t="s">
        <v>215</v>
      </c>
      <c r="D52" s="47"/>
      <c r="E52" s="53">
        <f>SUM('[1]САПЕРНЫЙ Янв.'!D51:E51,'[2]САПЕРНЫЙ Февр.'!D51:E51,'[3]САПЕРНЫЙ Март'!D51:E51,'[4]САПЕРНЫЙ Апр.'!D51:E51,'[5]САПЕРНЫЙ Май'!D51:E51,'[6]САПЕРНЫЙ Июнь'!D51:E51,'[7]САПЕРНЫЙ Июль'!D51:E51,'[8]САПЕРНЫЙ Авг.'!D51:E51,'[9]САПЕРНЫЙ Сент.'!D51:E51,'[10]САПЕРНЫЙ Окт.'!D51:E51,'[11]САПЕРНЫЙ Нояб.'!D51:E51,'[12]САПЕРНЫЙ Дек.'!D51:E51)</f>
        <v>0</v>
      </c>
      <c r="F52" s="47">
        <v>64</v>
      </c>
      <c r="G52" s="53">
        <f>SUM('[1]САПЕРНЫЙ Янв.'!F51:G51,'[2]САПЕРНЫЙ Февр.'!F51:G51,'[3]САПЕРНЫЙ Март'!F51:G51,'[4]САПЕРНЫЙ Апр.'!F51:G51,'[5]САПЕРНЫЙ Май'!F51:G51,'[6]САПЕРНЫЙ Июнь'!F51:G51,'[7]САПЕРНЫЙ Июль'!F51:G51,'[8]САПЕРНЫЙ Авг.'!F51:G51,'[9]САПЕРНЫЙ Сент.'!F51:G51,'[10]САПЕРНЫЙ Окт.'!F51:G51,'[11]САПЕРНЫЙ Нояб.'!F51:G51,'[12]САПЕРНЫЙ Дек.'!F51:G51)</f>
        <v>81</v>
      </c>
      <c r="H52" s="47"/>
      <c r="I52" s="53">
        <f>SUM('[1]САПЕРНЫЙ Янв.'!H51:I51,'[2]САПЕРНЫЙ Февр.'!H51:I51,'[3]САПЕРНЫЙ Март'!H51:I51,'[4]САПЕРНЫЙ Апр.'!H51:I51,'[5]САПЕРНЫЙ Май'!H51:I51,'[6]САПЕРНЫЙ Июнь'!H51:I51,'[7]САПЕРНЫЙ Июль'!H51:I51,'[8]САПЕРНЫЙ Авг.'!H51:I51,'[9]САПЕРНЫЙ Сент.'!H51:I51,'[10]САПЕРНЫЙ Окт.'!H51:I51,'[11]САПЕРНЫЙ Нояб.'!H51:I51,'[12]САПЕРНЫЙ Дек.'!H51:I51)</f>
        <v>0</v>
      </c>
      <c r="J52" s="47"/>
      <c r="K52" s="53">
        <f>SUM('[1]САПЕРНЫЙ Янв.'!J51:K51,'[2]САПЕРНЫЙ Февр.'!J51:K51,'[3]САПЕРНЫЙ Март'!J51:K51,'[4]САПЕРНЫЙ Апр.'!J51:K51,'[5]САПЕРНЫЙ Май'!J51:K51,'[6]САПЕРНЫЙ Июнь'!J51:K51,'[7]САПЕРНЫЙ Июль'!J51:K51,'[8]САПЕРНЫЙ Авг.'!J51:K51,'[9]САПЕРНЫЙ Сент.'!J51:K51,'[10]САПЕРНЫЙ Окт.'!J51:K51,'[11]САПЕРНЫЙ Нояб.'!J51:K51,'[12]САПЕРНЫЙ Дек.'!J51:K51)</f>
        <v>0</v>
      </c>
      <c r="L52" s="47"/>
      <c r="M52" s="53">
        <f>SUM('[1]САПЕРНЫЙ Янв.'!L51:M51,'[2]САПЕРНЫЙ Февр.'!L51:M51,'[3]САПЕРНЫЙ Март'!L51:M51,'[4]САПЕРНЫЙ Апр.'!L51:M51,'[5]САПЕРНЫЙ Май'!L51:M51,'[6]САПЕРНЫЙ Июнь'!L51:M51,'[7]САПЕРНЫЙ Июль'!L51:M51,'[8]САПЕРНЫЙ Авг.'!L51:M51,'[9]САПЕРНЫЙ Сент.'!L51:M51,'[10]САПЕРНЫЙ Окт.'!L51:M51,'[11]САПЕРНЫЙ Нояб.'!L51:M51,'[12]САПЕРНЫЙ Дек.'!L51:M51)</f>
        <v>0</v>
      </c>
      <c r="N52" s="47">
        <v>36</v>
      </c>
      <c r="O52" s="53">
        <f>SUM('[1]САПЕРНЫЙ Янв.'!N51:O51,'[2]САПЕРНЫЙ Февр.'!N51:O51,'[3]САПЕРНЫЙ Март'!N51:O51,'[4]САПЕРНЫЙ Апр.'!N51:O51,'[5]САПЕРНЫЙ Май'!N51:O51,'[6]САПЕРНЫЙ Июнь'!N51:O51,'[7]САПЕРНЫЙ Июль'!N51:O51,'[8]САПЕРНЫЙ Авг.'!N51:O51,'[9]САПЕРНЫЙ Сент.'!N51:O51,'[10]САПЕРНЫЙ Окт.'!N51:O51,'[11]САПЕРНЫЙ Нояб.'!N51:O51,'[12]САПЕРНЫЙ Дек.'!N51:O51)</f>
        <v>0</v>
      </c>
      <c r="P52" s="47">
        <v>52</v>
      </c>
      <c r="Q52" s="53">
        <f>SUM('[1]САПЕРНЫЙ Янв.'!P51:Q51,'[2]САПЕРНЫЙ Февр.'!P51:Q51,'[3]САПЕРНЫЙ Март'!P51:Q51,'[4]САПЕРНЫЙ Апр.'!P51:Q51,'[5]САПЕРНЫЙ Май'!P51:Q51,'[6]САПЕРНЫЙ Июнь'!P51:Q51,'[7]САПЕРНЫЙ Июль'!P51:Q51,'[8]САПЕРНЫЙ Авг.'!P51:Q51,'[9]САПЕРНЫЙ Сент.'!P51:Q51,'[10]САПЕРНЫЙ Окт.'!P51:Q51,'[11]САПЕРНЫЙ Нояб.'!P51:Q51,'[12]САПЕРНЫЙ Дек.'!P51:Q51)</f>
        <v>43</v>
      </c>
      <c r="R52" s="47"/>
      <c r="S52" s="53">
        <f>SUM('[1]САПЕРНЫЙ Янв.'!R51:S51,'[2]САПЕРНЫЙ Февр.'!R51:S51,'[3]САПЕРНЫЙ Март'!R51:S51,'[4]САПЕРНЫЙ Апр.'!R51:S51,'[5]САПЕРНЫЙ Май'!R51:S51,'[6]САПЕРНЫЙ Июнь'!R51:S51,'[7]САПЕРНЫЙ Июль'!R51:S51,'[8]САПЕРНЫЙ Авг.'!R51:S51,'[9]САПЕРНЫЙ Сент.'!R51:S51,'[10]САПЕРНЫЙ Окт.'!R51:S51,'[11]САПЕРНЫЙ Нояб.'!R51:S51,'[12]САПЕРНЫЙ Дек.'!R51:S51)</f>
        <v>0</v>
      </c>
      <c r="T52" s="47"/>
      <c r="U52" s="53">
        <f>SUM('[1]САПЕРНЫЙ Янв.'!T51:U51,'[2]САПЕРНЫЙ Февр.'!T51:U51,'[3]САПЕРНЫЙ Март'!T51:U51,'[4]САПЕРНЫЙ Апр.'!T51:U51,'[5]САПЕРНЫЙ Май'!T51:U51,'[6]САПЕРНЫЙ Июнь'!T51:U51,'[7]САПЕРНЫЙ Июль'!T51:U51,'[8]САПЕРНЫЙ Авг.'!T51:U51,'[9]САПЕРНЫЙ Сент.'!T51:U51,'[10]САПЕРНЫЙ Окт.'!T51:U51,'[11]САПЕРНЫЙ Нояб.'!T51:U51,'[12]САПЕРНЫЙ Дек.'!T51:U51)</f>
        <v>0</v>
      </c>
      <c r="V52" s="47"/>
      <c r="W52" s="53">
        <f>SUM('[1]САПЕРНЫЙ Янв.'!V51:W51,'[2]САПЕРНЫЙ Февр.'!V51:W51,'[3]САПЕРНЫЙ Март'!V51:W51,'[4]САПЕРНЫЙ Апр.'!V51:W51,'[5]САПЕРНЫЙ Май'!V51:W51,'[6]САПЕРНЫЙ Июнь'!V51:W51,'[7]САПЕРНЫЙ Июль'!V51:W51,'[8]САПЕРНЫЙ Авг.'!V51:W51,'[9]САПЕРНЫЙ Сент.'!V51:W51,'[10]САПЕРНЫЙ Окт.'!V51:W51,'[11]САПЕРНЫЙ Нояб.'!V51:W51,'[12]САПЕРНЫЙ Дек.'!V51:W51)</f>
        <v>0</v>
      </c>
      <c r="Y52" s="97"/>
    </row>
    <row r="53" spans="1:25" s="42" customFormat="1" ht="15.95" customHeight="1" x14ac:dyDescent="0.25">
      <c r="A53" s="275"/>
      <c r="B53" s="261"/>
      <c r="C53" s="22" t="s">
        <v>20</v>
      </c>
      <c r="D53" s="47"/>
      <c r="E53" s="53">
        <f>SUM('[1]САПЕРНЫЙ Янв.'!D52:E52,'[2]САПЕРНЫЙ Февр.'!D52:E52,'[3]САПЕРНЫЙ Март'!D52:E52,'[4]САПЕРНЫЙ Апр.'!D52:E52,'[5]САПЕРНЫЙ Май'!D52:E52,'[6]САПЕРНЫЙ Июнь'!D52:E52,'[7]САПЕРНЫЙ Июль'!D52:E52,'[8]САПЕРНЫЙ Авг.'!D52:E52,'[9]САПЕРНЫЙ Сент.'!D52:E52,'[10]САПЕРНЫЙ Окт.'!D52:E52,'[11]САПЕРНЫЙ Нояб.'!D52:E52,'[12]САПЕРНЫЙ Дек.'!D52:E52)</f>
        <v>0</v>
      </c>
      <c r="F53" s="55">
        <v>32</v>
      </c>
      <c r="G53" s="53">
        <f>SUM('[1]САПЕРНЫЙ Янв.'!F52:G52,'[2]САПЕРНЫЙ Февр.'!F52:G52,'[3]САПЕРНЫЙ Март'!F52:G52,'[4]САПЕРНЫЙ Апр.'!F52:G52,'[5]САПЕРНЫЙ Май'!F52:G52,'[6]САПЕРНЫЙ Июнь'!F52:G52,'[7]САПЕРНЫЙ Июль'!F52:G52,'[8]САПЕРНЫЙ Авг.'!F52:G52,'[9]САПЕРНЫЙ Сент.'!F52:G52,'[10]САПЕРНЫЙ Окт.'!F52:G52,'[11]САПЕРНЫЙ Нояб.'!F52:G52,'[12]САПЕРНЫЙ Дек.'!F52:G52)</f>
        <v>25.427</v>
      </c>
      <c r="H53" s="47"/>
      <c r="I53" s="53">
        <f>SUM('[1]САПЕРНЫЙ Янв.'!H52:I52,'[2]САПЕРНЫЙ Февр.'!H52:I52,'[3]САПЕРНЫЙ Март'!H52:I52,'[4]САПЕРНЫЙ Апр.'!H52:I52,'[5]САПЕРНЫЙ Май'!H52:I52,'[6]САПЕРНЫЙ Июнь'!H52:I52,'[7]САПЕРНЫЙ Июль'!H52:I52,'[8]САПЕРНЫЙ Авг.'!H52:I52,'[9]САПЕРНЫЙ Сент.'!H52:I52,'[10]САПЕРНЫЙ Окт.'!H52:I52,'[11]САПЕРНЫЙ Нояб.'!H52:I52,'[12]САПЕРНЫЙ Дек.'!H52:I52)</f>
        <v>0</v>
      </c>
      <c r="J53" s="55"/>
      <c r="K53" s="53">
        <f>SUM('[1]САПЕРНЫЙ Янв.'!J52:K52,'[2]САПЕРНЫЙ Февр.'!J52:K52,'[3]САПЕРНЫЙ Март'!J52:K52,'[4]САПЕРНЫЙ Апр.'!J52:K52,'[5]САПЕРНЫЙ Май'!J52:K52,'[6]САПЕРНЫЙ Июнь'!J52:K52,'[7]САПЕРНЫЙ Июль'!J52:K52,'[8]САПЕРНЫЙ Авг.'!J52:K52,'[9]САПЕРНЫЙ Сент.'!J52:K52,'[10]САПЕРНЫЙ Окт.'!J52:K52,'[11]САПЕРНЫЙ Нояб.'!J52:K52,'[12]САПЕРНЫЙ Дек.'!J52:K52)</f>
        <v>0</v>
      </c>
      <c r="L53" s="47"/>
      <c r="M53" s="53">
        <f>SUM('[1]САПЕРНЫЙ Янв.'!L52:M52,'[2]САПЕРНЫЙ Февр.'!L52:M52,'[3]САПЕРНЫЙ Март'!L52:M52,'[4]САПЕРНЫЙ Апр.'!L52:M52,'[5]САПЕРНЫЙ Май'!L52:M52,'[6]САПЕРНЫЙ Июнь'!L52:M52,'[7]САПЕРНЫЙ Июль'!L52:M52,'[8]САПЕРНЫЙ Авг.'!L52:M52,'[9]САПЕРНЫЙ Сент.'!L52:M52,'[10]САПЕРНЫЙ Окт.'!L52:M52,'[11]САПЕРНЫЙ Нояб.'!L52:M52,'[12]САПЕРНЫЙ Дек.'!L52:M52)</f>
        <v>0</v>
      </c>
      <c r="N53" s="55">
        <v>18</v>
      </c>
      <c r="O53" s="53">
        <f>SUM('[1]САПЕРНЫЙ Янв.'!N52:O52,'[2]САПЕРНЫЙ Февр.'!N52:O52,'[3]САПЕРНЫЙ Март'!N52:O52,'[4]САПЕРНЫЙ Апр.'!N52:O52,'[5]САПЕРНЫЙ Май'!N52:O52,'[6]САПЕРНЫЙ Июнь'!N52:O52,'[7]САПЕРНЫЙ Июль'!N52:O52,'[8]САПЕРНЫЙ Авг.'!N52:O52,'[9]САПЕРНЫЙ Сент.'!N52:O52,'[10]САПЕРНЫЙ Окт.'!N52:O52,'[11]САПЕРНЫЙ Нояб.'!N52:O52,'[12]САПЕРНЫЙ Дек.'!N52:O52)</f>
        <v>0</v>
      </c>
      <c r="P53" s="55">
        <v>26</v>
      </c>
      <c r="Q53" s="53">
        <f>SUM('[1]САПЕРНЫЙ Янв.'!P52:Q52,'[2]САПЕРНЫЙ Февр.'!P52:Q52,'[3]САПЕРНЫЙ Март'!P52:Q52,'[4]САПЕРНЫЙ Апр.'!P52:Q52,'[5]САПЕРНЫЙ Май'!P52:Q52,'[6]САПЕРНЫЙ Июнь'!P52:Q52,'[7]САПЕРНЫЙ Июль'!P52:Q52,'[8]САПЕРНЫЙ Авг.'!P52:Q52,'[9]САПЕРНЫЙ Сент.'!P52:Q52,'[10]САПЕРНЫЙ Окт.'!P52:Q52,'[11]САПЕРНЫЙ Нояб.'!P52:Q52,'[12]САПЕРНЫЙ Дек.'!P52:Q52)</f>
        <v>9.8190000000000008</v>
      </c>
      <c r="R53" s="47"/>
      <c r="S53" s="53">
        <f>SUM('[1]САПЕРНЫЙ Янв.'!R52:S52,'[2]САПЕРНЫЙ Февр.'!R52:S52,'[3]САПЕРНЫЙ Март'!R52:S52,'[4]САПЕРНЫЙ Апр.'!R52:S52,'[5]САПЕРНЫЙ Май'!R52:S52,'[6]САПЕРНЫЙ Июнь'!R52:S52,'[7]САПЕРНЫЙ Июль'!R52:S52,'[8]САПЕРНЫЙ Авг.'!R52:S52,'[9]САПЕРНЫЙ Сент.'!R52:S52,'[10]САПЕРНЫЙ Окт.'!R52:S52,'[11]САПЕРНЫЙ Нояб.'!R52:S52,'[12]САПЕРНЫЙ Дек.'!R52:S52)</f>
        <v>0</v>
      </c>
      <c r="T53" s="47"/>
      <c r="U53" s="53">
        <f>SUM('[1]САПЕРНЫЙ Янв.'!T52:U52,'[2]САПЕРНЫЙ Февр.'!T52:U52,'[3]САПЕРНЫЙ Март'!T52:U52,'[4]САПЕРНЫЙ Апр.'!T52:U52,'[5]САПЕРНЫЙ Май'!T52:U52,'[6]САПЕРНЫЙ Июнь'!T52:U52,'[7]САПЕРНЫЙ Июль'!T52:U52,'[8]САПЕРНЫЙ Авг.'!T52:U52,'[9]САПЕРНЫЙ Сент.'!T52:U52,'[10]САПЕРНЫЙ Окт.'!T52:U52,'[11]САПЕРНЫЙ Нояб.'!T52:U52,'[12]САПЕРНЫЙ Дек.'!T52:U52)</f>
        <v>0</v>
      </c>
      <c r="V53" s="47"/>
      <c r="W53" s="53">
        <f>SUM('[1]САПЕРНЫЙ Янв.'!V52:W52,'[2]САПЕРНЫЙ Февр.'!V52:W52,'[3]САПЕРНЫЙ Март'!V52:W52,'[4]САПЕРНЫЙ Апр.'!V52:W52,'[5]САПЕРНЫЙ Май'!V52:W52,'[6]САПЕРНЫЙ Июнь'!V52:W52,'[7]САПЕРНЫЙ Июль'!V52:W52,'[8]САПЕРНЫЙ Авг.'!V52:W52,'[9]САПЕРНЫЙ Сент.'!V52:W52,'[10]САПЕРНЫЙ Окт.'!V52:W52,'[11]САПЕРНЫЙ Нояб.'!V52:W52,'[12]САПЕРНЫЙ Дек.'!V52:W52)</f>
        <v>0</v>
      </c>
      <c r="Y53" s="97"/>
    </row>
    <row r="54" spans="1:25" s="42" customFormat="1" ht="15.95" customHeight="1" x14ac:dyDescent="0.25">
      <c r="A54" s="274">
        <v>24</v>
      </c>
      <c r="B54" s="260" t="s">
        <v>38</v>
      </c>
      <c r="C54" s="25" t="s">
        <v>58</v>
      </c>
      <c r="D54" s="47"/>
      <c r="E54" s="53">
        <f>SUM('[1]САПЕРНЫЙ Янв.'!D53:E53,'[2]САПЕРНЫЙ Февр.'!D53:E53,'[3]САПЕРНЫЙ Март'!D53:E53,'[4]САПЕРНЫЙ Апр.'!D53:E53,'[5]САПЕРНЫЙ Май'!D53:E53,'[6]САПЕРНЫЙ Июнь'!D53:E53,'[7]САПЕРНЫЙ Июль'!D53:E53,'[8]САПЕРНЫЙ Авг.'!D53:E53,'[9]САПЕРНЫЙ Сент.'!D53:E53,'[10]САПЕРНЫЙ Окт.'!D53:E53,'[11]САПЕРНЫЙ Нояб.'!D53:E53,'[12]САПЕРНЫЙ Дек.'!D53:E53)</f>
        <v>0</v>
      </c>
      <c r="F54" s="47"/>
      <c r="G54" s="53">
        <f>SUM('[1]САПЕРНЫЙ Янв.'!F53:G53,'[2]САПЕРНЫЙ Февр.'!F53:G53,'[3]САПЕРНЫЙ Март'!F53:G53,'[4]САПЕРНЫЙ Апр.'!F53:G53,'[5]САПЕРНЫЙ Май'!F53:G53,'[6]САПЕРНЫЙ Июнь'!F53:G53,'[7]САПЕРНЫЙ Июль'!F53:G53,'[8]САПЕРНЫЙ Авг.'!F53:G53,'[9]САПЕРНЫЙ Сент.'!F53:G53,'[10]САПЕРНЫЙ Окт.'!F53:G53,'[11]САПЕРНЫЙ Нояб.'!F53:G53,'[12]САПЕРНЫЙ Дек.'!F53:G53)</f>
        <v>0</v>
      </c>
      <c r="H54" s="47"/>
      <c r="I54" s="53">
        <f>SUM('[1]САПЕРНЫЙ Янв.'!H53:I53,'[2]САПЕРНЫЙ Февр.'!H53:I53,'[3]САПЕРНЫЙ Март'!H53:I53,'[4]САПЕРНЫЙ Апр.'!H53:I53,'[5]САПЕРНЫЙ Май'!H53:I53,'[6]САПЕРНЫЙ Июнь'!H53:I53,'[7]САПЕРНЫЙ Июль'!H53:I53,'[8]САПЕРНЫЙ Авг.'!H53:I53,'[9]САПЕРНЫЙ Сент.'!H53:I53,'[10]САПЕРНЫЙ Окт.'!H53:I53,'[11]САПЕРНЫЙ Нояб.'!H53:I53,'[12]САПЕРНЫЙ Дек.'!H53:I53)</f>
        <v>0</v>
      </c>
      <c r="J54" s="47"/>
      <c r="K54" s="53">
        <f>SUM('[1]САПЕРНЫЙ Янв.'!J53:K53,'[2]САПЕРНЫЙ Февр.'!J53:K53,'[3]САПЕРНЫЙ Март'!J53:K53,'[4]САПЕРНЫЙ Апр.'!J53:K53,'[5]САПЕРНЫЙ Май'!J53:K53,'[6]САПЕРНЫЙ Июнь'!J53:K53,'[7]САПЕРНЫЙ Июль'!J53:K53,'[8]САПЕРНЫЙ Авг.'!J53:K53,'[9]САПЕРНЫЙ Сент.'!J53:K53,'[10]САПЕРНЫЙ Окт.'!J53:K53,'[11]САПЕРНЫЙ Нояб.'!J53:K53,'[12]САПЕРНЫЙ Дек.'!J53:K53)</f>
        <v>0</v>
      </c>
      <c r="L54" s="47"/>
      <c r="M54" s="53">
        <f>SUM('[1]САПЕРНЫЙ Янв.'!L53:M53,'[2]САПЕРНЫЙ Февр.'!L53:M53,'[3]САПЕРНЫЙ Март'!L53:M53,'[4]САПЕРНЫЙ Апр.'!L53:M53,'[5]САПЕРНЫЙ Май'!L53:M53,'[6]САПЕРНЫЙ Июнь'!L53:M53,'[7]САПЕРНЫЙ Июль'!L53:M53,'[8]САПЕРНЫЙ Авг.'!L53:M53,'[9]САПЕРНЫЙ Сент.'!L53:M53,'[10]САПЕРНЫЙ Окт.'!L53:M53,'[11]САПЕРНЫЙ Нояб.'!L53:M53,'[12]САПЕРНЫЙ Дек.'!L53:M53)</f>
        <v>0</v>
      </c>
      <c r="N54" s="47"/>
      <c r="O54" s="53">
        <f>SUM('[1]САПЕРНЫЙ Янв.'!N53:O53,'[2]САПЕРНЫЙ Февр.'!N53:O53,'[3]САПЕРНЫЙ Март'!N53:O53,'[4]САПЕРНЫЙ Апр.'!N53:O53,'[5]САПЕРНЫЙ Май'!N53:O53,'[6]САПЕРНЫЙ Июнь'!N53:O53,'[7]САПЕРНЫЙ Июль'!N53:O53,'[8]САПЕРНЫЙ Авг.'!N53:O53,'[9]САПЕРНЫЙ Сент.'!N53:O53,'[10]САПЕРНЫЙ Окт.'!N53:O53,'[11]САПЕРНЫЙ Нояб.'!N53:O53,'[12]САПЕРНЫЙ Дек.'!N53:O53)</f>
        <v>0</v>
      </c>
      <c r="P54" s="47"/>
      <c r="Q54" s="53">
        <f>SUM('[1]САПЕРНЫЙ Янв.'!P53:Q53,'[2]САПЕРНЫЙ Февр.'!P53:Q53,'[3]САПЕРНЫЙ Март'!P53:Q53,'[4]САПЕРНЫЙ Апр.'!P53:Q53,'[5]САПЕРНЫЙ Май'!P53:Q53,'[6]САПЕРНЫЙ Июнь'!P53:Q53,'[7]САПЕРНЫЙ Июль'!P53:Q53,'[8]САПЕРНЫЙ Авг.'!P53:Q53,'[9]САПЕРНЫЙ Сент.'!P53:Q53,'[10]САПЕРНЫЙ Окт.'!P53:Q53,'[11]САПЕРНЫЙ Нояб.'!P53:Q53,'[12]САПЕРНЫЙ Дек.'!P53:Q53)</f>
        <v>0</v>
      </c>
      <c r="R54" s="47"/>
      <c r="S54" s="53">
        <f>SUM('[1]САПЕРНЫЙ Янв.'!R53:S53,'[2]САПЕРНЫЙ Февр.'!R53:S53,'[3]САПЕРНЫЙ Март'!R53:S53,'[4]САПЕРНЫЙ Апр.'!R53:S53,'[5]САПЕРНЫЙ Май'!R53:S53,'[6]САПЕРНЫЙ Июнь'!R53:S53,'[7]САПЕРНЫЙ Июль'!R53:S53,'[8]САПЕРНЫЙ Авг.'!R53:S53,'[9]САПЕРНЫЙ Сент.'!R53:S53,'[10]САПЕРНЫЙ Окт.'!R53:S53,'[11]САПЕРНЫЙ Нояб.'!R53:S53,'[12]САПЕРНЫЙ Дек.'!R53:S53)</f>
        <v>0</v>
      </c>
      <c r="T54" s="47"/>
      <c r="U54" s="53">
        <f>SUM('[1]САПЕРНЫЙ Янв.'!T53:U53,'[2]САПЕРНЫЙ Февр.'!T53:U53,'[3]САПЕРНЫЙ Март'!T53:U53,'[4]САПЕРНЫЙ Апр.'!T53:U53,'[5]САПЕРНЫЙ Май'!T53:U53,'[6]САПЕРНЫЙ Июнь'!T53:U53,'[7]САПЕРНЫЙ Июль'!T53:U53,'[8]САПЕРНЫЙ Авг.'!T53:U53,'[9]САПЕРНЫЙ Сент.'!T53:U53,'[10]САПЕРНЫЙ Окт.'!T53:U53,'[11]САПЕРНЫЙ Нояб.'!T53:U53,'[12]САПЕРНЫЙ Дек.'!T53:U53)</f>
        <v>0</v>
      </c>
      <c r="V54" s="47"/>
      <c r="W54" s="53">
        <f>SUM('[1]САПЕРНЫЙ Янв.'!V53:W53,'[2]САПЕРНЫЙ Февр.'!V53:W53,'[3]САПЕРНЫЙ Март'!V53:W53,'[4]САПЕРНЫЙ Апр.'!V53:W53,'[5]САПЕРНЫЙ Май'!V53:W53,'[6]САПЕРНЫЙ Июнь'!V53:W53,'[7]САПЕРНЫЙ Июль'!V53:W53,'[8]САПЕРНЫЙ Авг.'!V53:W53,'[9]САПЕРНЫЙ Сент.'!V53:W53,'[10]САПЕРНЫЙ Окт.'!V53:W53,'[11]САПЕРНЫЙ Нояб.'!V53:W53,'[12]САПЕРНЫЙ Дек.'!V53:W53)</f>
        <v>0</v>
      </c>
      <c r="Y54" s="97"/>
    </row>
    <row r="55" spans="1:25" s="42" customFormat="1" ht="15.95" customHeight="1" thickBot="1" x14ac:dyDescent="0.3">
      <c r="A55" s="282"/>
      <c r="B55" s="283"/>
      <c r="C55" s="26" t="s">
        <v>20</v>
      </c>
      <c r="D55" s="86"/>
      <c r="E55" s="54">
        <f>SUM('[1]САПЕРНЫЙ Янв.'!D54:E54,'[2]САПЕРНЫЙ Февр.'!D54:E54,'[3]САПЕРНЫЙ Март'!D54:E54,'[4]САПЕРНЫЙ Апр.'!D54:E54,'[5]САПЕРНЫЙ Май'!D54:E54,'[6]САПЕРНЫЙ Июнь'!D54:E54,'[7]САПЕРНЫЙ Июль'!D54:E54,'[8]САПЕРНЫЙ Авг.'!D54:E54,'[9]САПЕРНЫЙ Сент.'!D54:E54,'[10]САПЕРНЫЙ Окт.'!D54:E54,'[11]САПЕРНЫЙ Нояб.'!D54:E54,'[12]САПЕРНЫЙ Дек.'!D54:E54)</f>
        <v>0</v>
      </c>
      <c r="F55" s="86"/>
      <c r="G55" s="54">
        <f>SUM('[1]САПЕРНЫЙ Янв.'!F54:G54,'[2]САПЕРНЫЙ Февр.'!F54:G54,'[3]САПЕРНЫЙ Март'!F54:G54,'[4]САПЕРНЫЙ Апр.'!F54:G54,'[5]САПЕРНЫЙ Май'!F54:G54,'[6]САПЕРНЫЙ Июнь'!F54:G54,'[7]САПЕРНЫЙ Июль'!F54:G54,'[8]САПЕРНЫЙ Авг.'!F54:G54,'[9]САПЕРНЫЙ Сент.'!F54:G54,'[10]САПЕРНЫЙ Окт.'!F54:G54,'[11]САПЕРНЫЙ Нояб.'!F54:G54,'[12]САПЕРНЫЙ Дек.'!F54:G54)</f>
        <v>0</v>
      </c>
      <c r="H55" s="86"/>
      <c r="I55" s="54">
        <f>SUM('[1]САПЕРНЫЙ Янв.'!H54:I54,'[2]САПЕРНЫЙ Февр.'!H54:I54,'[3]САПЕРНЫЙ Март'!H54:I54,'[4]САПЕРНЫЙ Апр.'!H54:I54,'[5]САПЕРНЫЙ Май'!H54:I54,'[6]САПЕРНЫЙ Июнь'!H54:I54,'[7]САПЕРНЫЙ Июль'!H54:I54,'[8]САПЕРНЫЙ Авг.'!H54:I54,'[9]САПЕРНЫЙ Сент.'!H54:I54,'[10]САПЕРНЫЙ Окт.'!H54:I54,'[11]САПЕРНЫЙ Нояб.'!H54:I54,'[12]САПЕРНЫЙ Дек.'!H54:I54)</f>
        <v>0</v>
      </c>
      <c r="J55" s="86"/>
      <c r="K55" s="54">
        <f>SUM('[1]САПЕРНЫЙ Янв.'!J54:K54,'[2]САПЕРНЫЙ Февр.'!J54:K54,'[3]САПЕРНЫЙ Март'!J54:K54,'[4]САПЕРНЫЙ Апр.'!J54:K54,'[5]САПЕРНЫЙ Май'!J54:K54,'[6]САПЕРНЫЙ Июнь'!J54:K54,'[7]САПЕРНЫЙ Июль'!J54:K54,'[8]САПЕРНЫЙ Авг.'!J54:K54,'[9]САПЕРНЫЙ Сент.'!J54:K54,'[10]САПЕРНЫЙ Окт.'!J54:K54,'[11]САПЕРНЫЙ Нояб.'!J54:K54,'[12]САПЕРНЫЙ Дек.'!J54:K54)</f>
        <v>0</v>
      </c>
      <c r="L55" s="86"/>
      <c r="M55" s="54">
        <f>SUM('[1]САПЕРНЫЙ Янв.'!L54:M54,'[2]САПЕРНЫЙ Февр.'!L54:M54,'[3]САПЕРНЫЙ Март'!L54:M54,'[4]САПЕРНЫЙ Апр.'!L54:M54,'[5]САПЕРНЫЙ Май'!L54:M54,'[6]САПЕРНЫЙ Июнь'!L54:M54,'[7]САПЕРНЫЙ Июль'!L54:M54,'[8]САПЕРНЫЙ Авг.'!L54:M54,'[9]САПЕРНЫЙ Сент.'!L54:M54,'[10]САПЕРНЫЙ Окт.'!L54:M54,'[11]САПЕРНЫЙ Нояб.'!L54:M54,'[12]САПЕРНЫЙ Дек.'!L54:M54)</f>
        <v>0</v>
      </c>
      <c r="N55" s="86"/>
      <c r="O55" s="54">
        <f>SUM('[1]САПЕРНЫЙ Янв.'!N54:O54,'[2]САПЕРНЫЙ Февр.'!N54:O54,'[3]САПЕРНЫЙ Март'!N54:O54,'[4]САПЕРНЫЙ Апр.'!N54:O54,'[5]САПЕРНЫЙ Май'!N54:O54,'[6]САПЕРНЫЙ Июнь'!N54:O54,'[7]САПЕРНЫЙ Июль'!N54:O54,'[8]САПЕРНЫЙ Авг.'!N54:O54,'[9]САПЕРНЫЙ Сент.'!N54:O54,'[10]САПЕРНЫЙ Окт.'!N54:O54,'[11]САПЕРНЫЙ Нояб.'!N54:O54,'[12]САПЕРНЫЙ Дек.'!N54:O54)</f>
        <v>0</v>
      </c>
      <c r="P55" s="86"/>
      <c r="Q55" s="54">
        <f>SUM('[1]САПЕРНЫЙ Янв.'!P54:Q54,'[2]САПЕРНЫЙ Февр.'!P54:Q54,'[3]САПЕРНЫЙ Март'!P54:Q54,'[4]САПЕРНЫЙ Апр.'!P54:Q54,'[5]САПЕРНЫЙ Май'!P54:Q54,'[6]САПЕРНЫЙ Июнь'!P54:Q54,'[7]САПЕРНЫЙ Июль'!P54:Q54,'[8]САПЕРНЫЙ Авг.'!P54:Q54,'[9]САПЕРНЫЙ Сент.'!P54:Q54,'[10]САПЕРНЫЙ Окт.'!P54:Q54,'[11]САПЕРНЫЙ Нояб.'!P54:Q54,'[12]САПЕРНЫЙ Дек.'!P54:Q54)</f>
        <v>0</v>
      </c>
      <c r="R55" s="86"/>
      <c r="S55" s="54">
        <f>SUM('[1]САПЕРНЫЙ Янв.'!R54:S54,'[2]САПЕРНЫЙ Февр.'!R54:S54,'[3]САПЕРНЫЙ Март'!R54:S54,'[4]САПЕРНЫЙ Апр.'!R54:S54,'[5]САПЕРНЫЙ Май'!R54:S54,'[6]САПЕРНЫЙ Июнь'!R54:S54,'[7]САПЕРНЫЙ Июль'!R54:S54,'[8]САПЕРНЫЙ Авг.'!R54:S54,'[9]САПЕРНЫЙ Сент.'!R54:S54,'[10]САПЕРНЫЙ Окт.'!R54:S54,'[11]САПЕРНЫЙ Нояб.'!R54:S54,'[12]САПЕРНЫЙ Дек.'!R54:S54)</f>
        <v>0</v>
      </c>
      <c r="T55" s="86"/>
      <c r="U55" s="54">
        <f>SUM('[1]САПЕРНЫЙ Янв.'!T54:U54,'[2]САПЕРНЫЙ Февр.'!T54:U54,'[3]САПЕРНЫЙ Март'!T54:U54,'[4]САПЕРНЫЙ Апр.'!T54:U54,'[5]САПЕРНЫЙ Май'!T54:U54,'[6]САПЕРНЫЙ Июнь'!T54:U54,'[7]САПЕРНЫЙ Июль'!T54:U54,'[8]САПЕРНЫЙ Авг.'!T54:U54,'[9]САПЕРНЫЙ Сент.'!T54:U54,'[10]САПЕРНЫЙ Окт.'!T54:U54,'[11]САПЕРНЫЙ Нояб.'!T54:U54,'[12]САПЕРНЫЙ Дек.'!T54:U54)</f>
        <v>0</v>
      </c>
      <c r="V55" s="86"/>
      <c r="W55" s="54">
        <f>SUM('[1]САПЕРНЫЙ Янв.'!V54:W54,'[2]САПЕРНЫЙ Февр.'!V54:W54,'[3]САПЕРНЫЙ Март'!V54:W54,'[4]САПЕРНЫЙ Апр.'!V54:W54,'[5]САПЕРНЫЙ Май'!V54:W54,'[6]САПЕРНЫЙ Июнь'!V54:W54,'[7]САПЕРНЫЙ Июль'!V54:W54,'[8]САПЕРНЫЙ Авг.'!V54:W54,'[9]САПЕРНЫЙ Сент.'!V54:W54,'[10]САПЕРНЫЙ Окт.'!V54:W54,'[11]САПЕРНЫЙ Нояб.'!V54:W54,'[12]САПЕРНЫЙ Дек.'!V54:W54)</f>
        <v>0</v>
      </c>
      <c r="Y55" s="97"/>
    </row>
    <row r="56" spans="1:25" s="42" customFormat="1" ht="32.1" customHeight="1" thickBot="1" x14ac:dyDescent="0.3">
      <c r="A56" s="6" t="s">
        <v>39</v>
      </c>
      <c r="B56" s="3" t="s">
        <v>40</v>
      </c>
      <c r="C56" s="27" t="s">
        <v>5</v>
      </c>
      <c r="D56" s="62">
        <f>D58+D60+D62+D64+D66+D68</f>
        <v>59.5</v>
      </c>
      <c r="E56" s="58">
        <f>SUM('[1]САПЕРНЫЙ Янв.'!D55:E55,'[2]САПЕРНЫЙ Февр.'!D55:E55,'[3]САПЕРНЫЙ Март'!D55:E55,'[4]САПЕРНЫЙ Апр.'!D55:E55,'[5]САПЕРНЫЙ Май'!D55:E55,'[6]САПЕРНЫЙ Июнь'!D55:E55,'[7]САПЕРНЫЙ Июль'!D55:E55,'[8]САПЕРНЫЙ Авг.'!D55:E55,'[9]САПЕРНЫЙ Сент.'!D55:E55,'[10]САПЕРНЫЙ Окт.'!D55:E55,'[11]САПЕРНЫЙ Нояб.'!D55:E55,'[12]САПЕРНЫЙ Дек.'!D55:E55)</f>
        <v>51.398999999999994</v>
      </c>
      <c r="F56" s="62">
        <f t="shared" ref="F56" si="9">F58+F60+F62+F64+F66+F68</f>
        <v>0</v>
      </c>
      <c r="G56" s="58">
        <f>SUM('[1]САПЕРНЫЙ Янв.'!F55:G55,'[2]САПЕРНЫЙ Февр.'!F55:G55,'[3]САПЕРНЫЙ Март'!F55:G55,'[4]САПЕРНЫЙ Апр.'!F55:G55,'[5]САПЕРНЫЙ Май'!F55:G55,'[6]САПЕРНЫЙ Июнь'!F55:G55,'[7]САПЕРНЫЙ Июль'!F55:G55,'[8]САПЕРНЫЙ Авг.'!F55:G55,'[9]САПЕРНЫЙ Сент.'!F55:G55,'[10]САПЕРНЫЙ Окт.'!F55:G55,'[11]САПЕРНЫЙ Нояб.'!F55:G55,'[12]САПЕРНЫЙ Дек.'!F55:G55)</f>
        <v>9.41</v>
      </c>
      <c r="H56" s="62">
        <f t="shared" ref="H56" si="10">H58+H60+H62+H64+H66+H68</f>
        <v>59.5</v>
      </c>
      <c r="I56" s="58">
        <f>SUM('[1]САПЕРНЫЙ Янв.'!H55:I55,'[2]САПЕРНЫЙ Февр.'!H55:I55,'[3]САПЕРНЫЙ Март'!H55:I55,'[4]САПЕРНЫЙ Апр.'!H55:I55,'[5]САПЕРНЫЙ Май'!H55:I55,'[6]САПЕРНЫЙ Июнь'!H55:I55,'[7]САПЕРНЫЙ Июль'!H55:I55,'[8]САПЕРНЫЙ Авг.'!H55:I55,'[9]САПЕРНЫЙ Сент.'!H55:I55,'[10]САПЕРНЫЙ Окт.'!H55:I55,'[11]САПЕРНЫЙ Нояб.'!H55:I55,'[12]САПЕРНЫЙ Дек.'!H55:I55)</f>
        <v>31.391999999999996</v>
      </c>
      <c r="J56" s="62">
        <f t="shared" ref="J56" si="11">J58+J60+J62+J64+J66+J68</f>
        <v>59.5</v>
      </c>
      <c r="K56" s="58">
        <f>SUM('[1]САПЕРНЫЙ Янв.'!J55:K55,'[2]САПЕРНЫЙ Февр.'!J55:K55,'[3]САПЕРНЫЙ Март'!J55:K55,'[4]САПЕРНЫЙ Апр.'!J55:K55,'[5]САПЕРНЫЙ Май'!J55:K55,'[6]САПЕРНЫЙ Июнь'!J55:K55,'[7]САПЕРНЫЙ Июль'!J55:K55,'[8]САПЕРНЫЙ Авг.'!J55:K55,'[9]САПЕРНЫЙ Сент.'!J55:K55,'[10]САПЕРНЫЙ Окт.'!J55:K55,'[11]САПЕРНЫЙ Нояб.'!J55:K55,'[12]САПЕРНЫЙ Дек.'!J55:K55)</f>
        <v>31.202999999999999</v>
      </c>
      <c r="L56" s="62">
        <f t="shared" ref="L56" si="12">L58+L60+L62+L64+L66+L68</f>
        <v>0</v>
      </c>
      <c r="M56" s="58">
        <f>SUM('[1]САПЕРНЫЙ Янв.'!L55:M55,'[2]САПЕРНЫЙ Февр.'!L55:M55,'[3]САПЕРНЫЙ Март'!L55:M55,'[4]САПЕРНЫЙ Апр.'!L55:M55,'[5]САПЕРНЫЙ Май'!L55:M55,'[6]САПЕРНЫЙ Июнь'!L55:M55,'[7]САПЕРНЫЙ Июль'!L55:M55,'[8]САПЕРНЫЙ Авг.'!L55:M55,'[9]САПЕРНЫЙ Сент.'!L55:M55,'[10]САПЕРНЫЙ Окт.'!L55:M55,'[11]САПЕРНЫЙ Нояб.'!L55:M55,'[12]САПЕРНЫЙ Дек.'!L55:M55)</f>
        <v>22.201999999999998</v>
      </c>
      <c r="N56" s="62">
        <f t="shared" ref="N56" si="13">N58+N60+N62+N64+N66+N68</f>
        <v>0</v>
      </c>
      <c r="O56" s="58">
        <f>SUM('[1]САПЕРНЫЙ Янв.'!N55:O55,'[2]САПЕРНЫЙ Февр.'!N55:O55,'[3]САПЕРНЫЙ Март'!N55:O55,'[4]САПЕРНЫЙ Апр.'!N55:O55,'[5]САПЕРНЫЙ Май'!N55:O55,'[6]САПЕРНЫЙ Июнь'!N55:O55,'[7]САПЕРНЫЙ Июль'!N55:O55,'[8]САПЕРНЫЙ Авг.'!N55:O55,'[9]САПЕРНЫЙ Сент.'!N55:O55,'[10]САПЕРНЫЙ Окт.'!N55:O55,'[11]САПЕРНЫЙ Нояб.'!N55:O55,'[12]САПЕРНЫЙ Дек.'!N55:O55)</f>
        <v>13.747</v>
      </c>
      <c r="P56" s="62">
        <f t="shared" ref="P56" si="14">P58+P60+P62+P64+P66+P68</f>
        <v>174.5</v>
      </c>
      <c r="Q56" s="58">
        <f>SUM('[1]САПЕРНЫЙ Янв.'!P55:Q55,'[2]САПЕРНЫЙ Февр.'!P55:Q55,'[3]САПЕРНЫЙ Март'!P55:Q55,'[4]САПЕРНЫЙ Апр.'!P55:Q55,'[5]САПЕРНЫЙ Май'!P55:Q55,'[6]САПЕРНЫЙ Июнь'!P55:Q55,'[7]САПЕРНЫЙ Июль'!P55:Q55,'[8]САПЕРНЫЙ Авг.'!P55:Q55,'[9]САПЕРНЫЙ Сент.'!P55:Q55,'[10]САПЕРНЫЙ Окт.'!P55:Q55,'[11]САПЕРНЫЙ Нояб.'!P55:Q55,'[12]САПЕРНЫЙ Дек.'!P55:Q55)</f>
        <v>193.58500000000001</v>
      </c>
      <c r="R56" s="62">
        <f t="shared" ref="R56" si="15">R58+R60+R62+R64+R66+R68</f>
        <v>78.099999999999994</v>
      </c>
      <c r="S56" s="58">
        <f>SUM('[1]САПЕРНЫЙ Янв.'!R55:S55,'[2]САПЕРНЫЙ Февр.'!R55:S55,'[3]САПЕРНЫЙ Март'!R55:S55,'[4]САПЕРНЫЙ Апр.'!R55:S55,'[5]САПЕРНЫЙ Май'!R55:S55,'[6]САПЕРНЫЙ Июнь'!R55:S55,'[7]САПЕРНЫЙ Июль'!R55:S55,'[8]САПЕРНЫЙ Авг.'!R55:S55,'[9]САПЕРНЫЙ Сент.'!R55:S55,'[10]САПЕРНЫЙ Окт.'!R55:S55,'[11]САПЕРНЫЙ Нояб.'!R55:S55,'[12]САПЕРНЫЙ Дек.'!R55:S55)</f>
        <v>88.050999999999988</v>
      </c>
      <c r="T56" s="62">
        <f t="shared" ref="T56" si="16">T58+T60+T62+T64+T66+T68</f>
        <v>96.1</v>
      </c>
      <c r="U56" s="58">
        <f>SUM('[1]САПЕРНЫЙ Янв.'!T55:U55,'[2]САПЕРНЫЙ Февр.'!T55:U55,'[3]САПЕРНЫЙ Март'!T55:U55,'[4]САПЕРНЫЙ Апр.'!T55:U55,'[5]САПЕРНЫЙ Май'!T55:U55,'[6]САПЕРНЫЙ Июнь'!T55:U55,'[7]САПЕРНЫЙ Июль'!T55:U55,'[8]САПЕРНЫЙ Авг.'!T55:U55,'[9]САПЕРНЫЙ Сент.'!T55:U55,'[10]САПЕРНЫЙ Окт.'!T55:U55,'[11]САПЕРНЫЙ Нояб.'!T55:U55,'[12]САПЕРНЫЙ Дек.'!T55:U55)</f>
        <v>75.766000000000005</v>
      </c>
      <c r="V56" s="62">
        <f t="shared" ref="V56" si="17">V58+V60+V62+V64+V66+V68</f>
        <v>74.400000000000006</v>
      </c>
      <c r="W56" s="58">
        <f>SUM('[1]САПЕРНЫЙ Янв.'!V55:W55,'[2]САПЕРНЫЙ Февр.'!V55:W55,'[3]САПЕРНЫЙ Март'!V55:W55,'[4]САПЕРНЫЙ Апр.'!V55:W55,'[5]САПЕРНЫЙ Май'!V55:W55,'[6]САПЕРНЫЙ Июнь'!V55:W55,'[7]САПЕРНЫЙ Июль'!V55:W55,'[8]САПЕРНЫЙ Авг.'!V55:W55,'[9]САПЕРНЫЙ Сент.'!V55:W55,'[10]САПЕРНЫЙ Окт.'!V55:W55,'[11]САПЕРНЫЙ Нояб.'!V55:W55,'[12]САПЕРНЫЙ Дек.'!V55:W55)</f>
        <v>23.972999999999999</v>
      </c>
      <c r="Y56" s="96">
        <f t="shared" ref="Y56:Y69" si="18">E56+G56+I56+K56+M56+O56+Q56+S56+U56+W56</f>
        <v>540.72799999999995</v>
      </c>
    </row>
    <row r="57" spans="1:25" s="42" customFormat="1" ht="15.95" customHeight="1" x14ac:dyDescent="0.25">
      <c r="A57" s="280" t="s">
        <v>48</v>
      </c>
      <c r="B57" s="281" t="s">
        <v>41</v>
      </c>
      <c r="C57" s="21" t="s">
        <v>64</v>
      </c>
      <c r="D57" s="43"/>
      <c r="E57" s="52">
        <f>SUM('[1]САПЕРНЫЙ Янв.'!D56:E56,'[2]САПЕРНЫЙ Февр.'!D56:E56,'[3]САПЕРНЫЙ Март'!D56:E56,'[4]САПЕРНЫЙ Апр.'!D56:E56,'[5]САПЕРНЫЙ Май'!D56:E56,'[6]САПЕРНЫЙ Июнь'!D56:E56,'[7]САПЕРНЫЙ Июль'!D56:E56,'[8]САПЕРНЫЙ Авг.'!D56:E56,'[9]САПЕРНЫЙ Сент.'!D56:E56,'[10]САПЕРНЫЙ Окт.'!D56:E56,'[11]САПЕРНЫЙ Нояб.'!D56:E56,'[12]САПЕРНЫЙ Дек.'!D56:E56)</f>
        <v>0</v>
      </c>
      <c r="F57" s="43"/>
      <c r="G57" s="52">
        <f>SUM('[1]САПЕРНЫЙ Янв.'!F56:G56,'[2]САПЕРНЫЙ Февр.'!F56:G56,'[3]САПЕРНЫЙ Март'!F56:G56,'[4]САПЕРНЫЙ Апр.'!F56:G56,'[5]САПЕРНЫЙ Май'!F56:G56,'[6]САПЕРНЫЙ Июнь'!F56:G56,'[7]САПЕРНЫЙ Июль'!F56:G56,'[8]САПЕРНЫЙ Авг.'!F56:G56,'[9]САПЕРНЫЙ Сент.'!F56:G56,'[10]САПЕРНЫЙ Окт.'!F56:G56,'[11]САПЕРНЫЙ Нояб.'!F56:G56,'[12]САПЕРНЫЙ Дек.'!F56:G56)</f>
        <v>0</v>
      </c>
      <c r="H57" s="43"/>
      <c r="I57" s="52">
        <f>SUM('[1]САПЕРНЫЙ Янв.'!H56:I56,'[2]САПЕРНЫЙ Февр.'!H56:I56,'[3]САПЕРНЫЙ Март'!H56:I56,'[4]САПЕРНЫЙ Апр.'!H56:I56,'[5]САПЕРНЫЙ Май'!H56:I56,'[6]САПЕРНЫЙ Июнь'!H56:I56,'[7]САПЕРНЫЙ Июль'!H56:I56,'[8]САПЕРНЫЙ Авг.'!H56:I56,'[9]САПЕРНЫЙ Сент.'!H56:I56,'[10]САПЕРНЫЙ Окт.'!H56:I56,'[11]САПЕРНЫЙ Нояб.'!H56:I56,'[12]САПЕРНЫЙ Дек.'!H56:I56)</f>
        <v>0</v>
      </c>
      <c r="J57" s="43"/>
      <c r="K57" s="52">
        <f>SUM('[1]САПЕРНЫЙ Янв.'!J56:K56,'[2]САПЕРНЫЙ Февр.'!J56:K56,'[3]САПЕРНЫЙ Март'!J56:K56,'[4]САПЕРНЫЙ Апр.'!J56:K56,'[5]САПЕРНЫЙ Май'!J56:K56,'[6]САПЕРНЫЙ Июнь'!J56:K56,'[7]САПЕРНЫЙ Июль'!J56:K56,'[8]САПЕРНЫЙ Авг.'!J56:K56,'[9]САПЕРНЫЙ Сент.'!J56:K56,'[10]САПЕРНЫЙ Окт.'!J56:K56,'[11]САПЕРНЫЙ Нояб.'!J56:K56,'[12]САПЕРНЫЙ Дек.'!J56:K56)</f>
        <v>0</v>
      </c>
      <c r="L57" s="43"/>
      <c r="M57" s="52">
        <f>SUM('[1]САПЕРНЫЙ Янв.'!L56:M56,'[2]САПЕРНЫЙ Февр.'!L56:M56,'[3]САПЕРНЫЙ Март'!L56:M56,'[4]САПЕРНЫЙ Апр.'!L56:M56,'[5]САПЕРНЫЙ Май'!L56:M56,'[6]САПЕРНЫЙ Июнь'!L56:M56,'[7]САПЕРНЫЙ Июль'!L56:M56,'[8]САПЕРНЫЙ Авг.'!L56:M56,'[9]САПЕРНЫЙ Сент.'!L56:M56,'[10]САПЕРНЫЙ Окт.'!L56:M56,'[11]САПЕРНЫЙ Нояб.'!L56:M56,'[12]САПЕРНЫЙ Дек.'!L56:M56)</f>
        <v>0</v>
      </c>
      <c r="N57" s="43"/>
      <c r="O57" s="52">
        <f>SUM('[1]САПЕРНЫЙ Янв.'!N56:O56,'[2]САПЕРНЫЙ Февр.'!N56:O56,'[3]САПЕРНЫЙ Март'!N56:O56,'[4]САПЕРНЫЙ Апр.'!N56:O56,'[5]САПЕРНЫЙ Май'!N56:O56,'[6]САПЕРНЫЙ Июнь'!N56:O56,'[7]САПЕРНЫЙ Июль'!N56:O56,'[8]САПЕРНЫЙ Авг.'!N56:O56,'[9]САПЕРНЫЙ Сент.'!N56:O56,'[10]САПЕРНЫЙ Окт.'!N56:O56,'[11]САПЕРНЫЙ Нояб.'!N56:O56,'[12]САПЕРНЫЙ Дек.'!N56:O56)</f>
        <v>0</v>
      </c>
      <c r="P57" s="43"/>
      <c r="Q57" s="52">
        <f>SUM('[1]САПЕРНЫЙ Янв.'!P56:Q56,'[2]САПЕРНЫЙ Февр.'!P56:Q56,'[3]САПЕРНЫЙ Март'!P56:Q56,'[4]САПЕРНЫЙ Апр.'!P56:Q56,'[5]САПЕРНЫЙ Май'!P56:Q56,'[6]САПЕРНЫЙ Июнь'!P56:Q56,'[7]САПЕРНЫЙ Июль'!P56:Q56,'[8]САПЕРНЫЙ Авг.'!P56:Q56,'[9]САПЕРНЫЙ Сент.'!P56:Q56,'[10]САПЕРНЫЙ Окт.'!P56:Q56,'[11]САПЕРНЫЙ Нояб.'!P56:Q56,'[12]САПЕРНЫЙ Дек.'!P56:Q56)</f>
        <v>0</v>
      </c>
      <c r="R57" s="43">
        <v>16</v>
      </c>
      <c r="S57" s="52">
        <f>SUM('[1]САПЕРНЫЙ Янв.'!R56:S56,'[2]САПЕРНЫЙ Февр.'!R56:S56,'[3]САПЕРНЫЙ Март'!R56:S56,'[4]САПЕРНЫЙ Апр.'!R56:S56,'[5]САПЕРНЫЙ Май'!R56:S56,'[6]САПЕРНЫЙ Июнь'!R56:S56,'[7]САПЕРНЫЙ Июль'!R56:S56,'[8]САПЕРНЫЙ Авг.'!R56:S56,'[9]САПЕРНЫЙ Сент.'!R56:S56,'[10]САПЕРНЫЙ Окт.'!R56:S56,'[11]САПЕРНЫЙ Нояб.'!R56:S56,'[12]САПЕРНЫЙ Дек.'!R56:S56)</f>
        <v>0</v>
      </c>
      <c r="T57" s="43">
        <v>12</v>
      </c>
      <c r="U57" s="52">
        <f>SUM('[1]САПЕРНЫЙ Янв.'!T56:U56,'[2]САПЕРНЫЙ Февр.'!T56:U56,'[3]САПЕРНЫЙ Март'!T56:U56,'[4]САПЕРНЫЙ Апр.'!T56:U56,'[5]САПЕРНЫЙ Май'!T56:U56,'[6]САПЕРНЫЙ Июнь'!T56:U56,'[7]САПЕРНЫЙ Июль'!T56:U56,'[8]САПЕРНЫЙ Авг.'!T56:U56,'[9]САПЕРНЫЙ Сент.'!T56:U56,'[10]САПЕРНЫЙ Окт.'!T56:U56,'[11]САПЕРНЫЙ Нояб.'!T56:U56,'[12]САПЕРНЫЙ Дек.'!T56:U56)</f>
        <v>0</v>
      </c>
      <c r="V57" s="43">
        <v>16</v>
      </c>
      <c r="W57" s="52">
        <f>SUM('[1]САПЕРНЫЙ Янв.'!V56:W56,'[2]САПЕРНЫЙ Февр.'!V56:W56,'[3]САПЕРНЫЙ Март'!V56:W56,'[4]САПЕРНЫЙ Апр.'!V56:W56,'[5]САПЕРНЫЙ Май'!V56:W56,'[6]САПЕРНЫЙ Июнь'!V56:W56,'[7]САПЕРНЫЙ Июль'!V56:W56,'[8]САПЕРНЫЙ Авг.'!V56:W56,'[9]САПЕРНЫЙ Сент.'!V56:W56,'[10]САПЕРНЫЙ Окт.'!V56:W56,'[11]САПЕРНЫЙ Нояб.'!V56:W56,'[12]САПЕРНЫЙ Дек.'!V56:W56)</f>
        <v>8</v>
      </c>
      <c r="Y57" s="97"/>
    </row>
    <row r="58" spans="1:25" s="42" customFormat="1" ht="15.95" customHeight="1" x14ac:dyDescent="0.25">
      <c r="A58" s="279"/>
      <c r="B58" s="277"/>
      <c r="C58" s="22" t="s">
        <v>5</v>
      </c>
      <c r="D58" s="47"/>
      <c r="E58" s="53">
        <f>SUM('[1]САПЕРНЫЙ Янв.'!D57:E57,'[2]САПЕРНЫЙ Февр.'!D57:E57,'[3]САПЕРНЫЙ Март'!D57:E57,'[4]САПЕРНЫЙ Апр.'!D57:E57,'[5]САПЕРНЫЙ Май'!D57:E57,'[6]САПЕРНЫЙ Июнь'!D57:E57,'[7]САПЕРНЫЙ Июль'!D57:E57,'[8]САПЕРНЫЙ Авг.'!D57:E57,'[9]САПЕРНЫЙ Сент.'!D57:E57,'[10]САПЕРНЫЙ Окт.'!D57:E57,'[11]САПЕРНЫЙ Нояб.'!D57:E57,'[12]САПЕРНЫЙ Дек.'!D57:E57)</f>
        <v>0</v>
      </c>
      <c r="F58" s="47"/>
      <c r="G58" s="53">
        <f>SUM('[1]САПЕРНЫЙ Янв.'!F57:G57,'[2]САПЕРНЫЙ Февр.'!F57:G57,'[3]САПЕРНЫЙ Март'!F57:G57,'[4]САПЕРНЫЙ Апр.'!F57:G57,'[5]САПЕРНЫЙ Май'!F57:G57,'[6]САПЕРНЫЙ Июнь'!F57:G57,'[7]САПЕРНЫЙ Июль'!F57:G57,'[8]САПЕРНЫЙ Авг.'!F57:G57,'[9]САПЕРНЫЙ Сент.'!F57:G57,'[10]САПЕРНЫЙ Окт.'!F57:G57,'[11]САПЕРНЫЙ Нояб.'!F57:G57,'[12]САПЕРНЫЙ Дек.'!F57:G57)</f>
        <v>0</v>
      </c>
      <c r="H58" s="47"/>
      <c r="I58" s="53">
        <f>SUM('[1]САПЕРНЫЙ Янв.'!H57:I57,'[2]САПЕРНЫЙ Февр.'!H57:I57,'[3]САПЕРНЫЙ Март'!H57:I57,'[4]САПЕРНЫЙ Апр.'!H57:I57,'[5]САПЕРНЫЙ Май'!H57:I57,'[6]САПЕРНЫЙ Июнь'!H57:I57,'[7]САПЕРНЫЙ Июль'!H57:I57,'[8]САПЕРНЫЙ Авг.'!H57:I57,'[9]САПЕРНЫЙ Сент.'!H57:I57,'[10]САПЕРНЫЙ Окт.'!H57:I57,'[11]САПЕРНЫЙ Нояб.'!H57:I57,'[12]САПЕРНЫЙ Дек.'!H57:I57)</f>
        <v>0</v>
      </c>
      <c r="J58" s="47"/>
      <c r="K58" s="53">
        <f>SUM('[1]САПЕРНЫЙ Янв.'!J57:K57,'[2]САПЕРНЫЙ Февр.'!J57:K57,'[3]САПЕРНЫЙ Март'!J57:K57,'[4]САПЕРНЫЙ Апр.'!J57:K57,'[5]САПЕРНЫЙ Май'!J57:K57,'[6]САПЕРНЫЙ Июнь'!J57:K57,'[7]САПЕРНЫЙ Июль'!J57:K57,'[8]САПЕРНЫЙ Авг.'!J57:K57,'[9]САПЕРНЫЙ Сент.'!J57:K57,'[10]САПЕРНЫЙ Окт.'!J57:K57,'[11]САПЕРНЫЙ Нояб.'!J57:K57,'[12]САПЕРНЫЙ Дек.'!J57:K57)</f>
        <v>0</v>
      </c>
      <c r="L58" s="47"/>
      <c r="M58" s="53">
        <f>SUM('[1]САПЕРНЫЙ Янв.'!L57:M57,'[2]САПЕРНЫЙ Февр.'!L57:M57,'[3]САПЕРНЫЙ Март'!L57:M57,'[4]САПЕРНЫЙ Апр.'!L57:M57,'[5]САПЕРНЫЙ Май'!L57:M57,'[6]САПЕРНЫЙ Июнь'!L57:M57,'[7]САПЕРНЫЙ Июль'!L57:M57,'[8]САПЕРНЫЙ Авг.'!L57:M57,'[9]САПЕРНЫЙ Сент.'!L57:M57,'[10]САПЕРНЫЙ Окт.'!L57:M57,'[11]САПЕРНЫЙ Нояб.'!L57:M57,'[12]САПЕРНЫЙ Дек.'!L57:M57)</f>
        <v>0</v>
      </c>
      <c r="N58" s="47"/>
      <c r="O58" s="53">
        <f>SUM('[1]САПЕРНЫЙ Янв.'!N57:O57,'[2]САПЕРНЫЙ Февр.'!N57:O57,'[3]САПЕРНЫЙ Март'!N57:O57,'[4]САПЕРНЫЙ Апр.'!N57:O57,'[5]САПЕРНЫЙ Май'!N57:O57,'[6]САПЕРНЫЙ Июнь'!N57:O57,'[7]САПЕРНЫЙ Июль'!N57:O57,'[8]САПЕРНЫЙ Авг.'!N57:O57,'[9]САПЕРНЫЙ Сент.'!N57:O57,'[10]САПЕРНЫЙ Окт.'!N57:O57,'[11]САПЕРНЫЙ Нояб.'!N57:O57,'[12]САПЕРНЫЙ Дек.'!N57:O57)</f>
        <v>0</v>
      </c>
      <c r="P58" s="47"/>
      <c r="Q58" s="53">
        <f>SUM('[1]САПЕРНЫЙ Янв.'!P57:Q57,'[2]САПЕРНЫЙ Февр.'!P57:Q57,'[3]САПЕРНЫЙ Март'!P57:Q57,'[4]САПЕРНЫЙ Апр.'!P57:Q57,'[5]САПЕРНЫЙ Май'!P57:Q57,'[6]САПЕРНЫЙ Июнь'!P57:Q57,'[7]САПЕРНЫЙ Июль'!P57:Q57,'[8]САПЕРНЫЙ Авг.'!P57:Q57,'[9]САПЕРНЫЙ Сент.'!P57:Q57,'[10]САПЕРНЫЙ Окт.'!P57:Q57,'[11]САПЕРНЫЙ Нояб.'!P57:Q57,'[12]САПЕРНЫЙ Дек.'!P57:Q57)</f>
        <v>0</v>
      </c>
      <c r="R58" s="55">
        <v>24</v>
      </c>
      <c r="S58" s="53">
        <f>SUM('[1]САПЕРНЫЙ Янв.'!R57:S57,'[2]САПЕРНЫЙ Февр.'!R57:S57,'[3]САПЕРНЫЙ Март'!R57:S57,'[4]САПЕРНЫЙ Апр.'!R57:S57,'[5]САПЕРНЫЙ Май'!R57:S57,'[6]САПЕРНЫЙ Июнь'!R57:S57,'[7]САПЕРНЫЙ Июль'!R57:S57,'[8]САПЕРНЫЙ Авг.'!R57:S57,'[9]САПЕРНЫЙ Сент.'!R57:S57,'[10]САПЕРНЫЙ Окт.'!R57:S57,'[11]САПЕРНЫЙ Нояб.'!R57:S57,'[12]САПЕРНЫЙ Дек.'!R57:S57)</f>
        <v>0</v>
      </c>
      <c r="T58" s="55">
        <v>18</v>
      </c>
      <c r="U58" s="53">
        <f>SUM('[1]САПЕРНЫЙ Янв.'!T57:U57,'[2]САПЕРНЫЙ Февр.'!T57:U57,'[3]САПЕРНЫЙ Март'!T57:U57,'[4]САПЕРНЫЙ Апр.'!T57:U57,'[5]САПЕРНЫЙ Май'!T57:U57,'[6]САПЕРНЫЙ Июнь'!T57:U57,'[7]САПЕРНЫЙ Июль'!T57:U57,'[8]САПЕРНЫЙ Авг.'!T57:U57,'[9]САПЕРНЫЙ Сент.'!T57:U57,'[10]САПЕРНЫЙ Окт.'!T57:U57,'[11]САПЕРНЫЙ Нояб.'!T57:U57,'[12]САПЕРНЫЙ Дек.'!T57:U57)</f>
        <v>0</v>
      </c>
      <c r="V58" s="55">
        <v>24</v>
      </c>
      <c r="W58" s="53">
        <f>SUM('[1]САПЕРНЫЙ Янв.'!V57:W57,'[2]САПЕРНЫЙ Февр.'!V57:W57,'[3]САПЕРНЫЙ Март'!V57:W57,'[4]САПЕРНЫЙ Апр.'!V57:W57,'[5]САПЕРНЫЙ Май'!V57:W57,'[6]САПЕРНЫЙ Июнь'!V57:W57,'[7]САПЕРНЫЙ Июль'!V57:W57,'[8]САПЕРНЫЙ Авг.'!V57:W57,'[9]САПЕРНЫЙ Сент.'!V57:W57,'[10]САПЕРНЫЙ Окт.'!V57:W57,'[11]САПЕРНЫЙ Нояб.'!V57:W57,'[12]САПЕРНЫЙ Дек.'!V57:W57)</f>
        <v>7.9640000000000004</v>
      </c>
      <c r="Y58" s="97"/>
    </row>
    <row r="59" spans="1:25" s="42" customFormat="1" ht="15.95" customHeight="1" x14ac:dyDescent="0.25">
      <c r="A59" s="278" t="s">
        <v>49</v>
      </c>
      <c r="B59" s="276" t="s">
        <v>42</v>
      </c>
      <c r="C59" s="28" t="s">
        <v>64</v>
      </c>
      <c r="D59" s="47"/>
      <c r="E59" s="53">
        <f>SUM('[1]САПЕРНЫЙ Янв.'!D58:E58,'[2]САПЕРНЫЙ Февр.'!D58:E58,'[3]САПЕРНЫЙ Март'!D58:E58,'[4]САПЕРНЫЙ Апр.'!D58:E58,'[5]САПЕРНЫЙ Май'!D58:E58,'[6]САПЕРНЫЙ Июнь'!D58:E58,'[7]САПЕРНЫЙ Июль'!D58:E58,'[8]САПЕРНЫЙ Авг.'!D58:E58,'[9]САПЕРНЫЙ Сент.'!D58:E58,'[10]САПЕРНЫЙ Окт.'!D58:E58,'[11]САПЕРНЫЙ Нояб.'!D58:E58,'[12]САПЕРНЫЙ Дек.'!D58:E58)</f>
        <v>2</v>
      </c>
      <c r="F59" s="47"/>
      <c r="G59" s="53">
        <f>SUM('[1]САПЕРНЫЙ Янв.'!F58:G58,'[2]САПЕРНЫЙ Февр.'!F58:G58,'[3]САПЕРНЫЙ Март'!F58:G58,'[4]САПЕРНЫЙ Апр.'!F58:G58,'[5]САПЕРНЫЙ Май'!F58:G58,'[6]САПЕРНЫЙ Июнь'!F58:G58,'[7]САПЕРНЫЙ Июль'!F58:G58,'[8]САПЕРНЫЙ Авг.'!F58:G58,'[9]САПЕРНЫЙ Сент.'!F58:G58,'[10]САПЕРНЫЙ Окт.'!F58:G58,'[11]САПЕРНЫЙ Нояб.'!F58:G58,'[12]САПЕРНЫЙ Дек.'!F58:G58)</f>
        <v>2.6</v>
      </c>
      <c r="H59" s="47"/>
      <c r="I59" s="53">
        <f>SUM('[1]САПЕРНЫЙ Янв.'!H58:I58,'[2]САПЕРНЫЙ Февр.'!H58:I58,'[3]САПЕРНЫЙ Март'!H58:I58,'[4]САПЕРНЫЙ Апр.'!H58:I58,'[5]САПЕРНЫЙ Май'!H58:I58,'[6]САПЕРНЫЙ Июнь'!H58:I58,'[7]САПЕРНЫЙ Июль'!H58:I58,'[8]САПЕРНЫЙ Авг.'!H58:I58,'[9]САПЕРНЫЙ Сент.'!H58:I58,'[10]САПЕРНЫЙ Окт.'!H58:I58,'[11]САПЕРНЫЙ Нояб.'!H58:I58,'[12]САПЕРНЫЙ Дек.'!H58:I58)</f>
        <v>0</v>
      </c>
      <c r="J59" s="47"/>
      <c r="K59" s="53">
        <f>SUM('[1]САПЕРНЫЙ Янв.'!J58:K58,'[2]САПЕРНЫЙ Февр.'!J58:K58,'[3]САПЕРНЫЙ Март'!J58:K58,'[4]САПЕРНЫЙ Апр.'!J58:K58,'[5]САПЕРНЫЙ Май'!J58:K58,'[6]САПЕРНЫЙ Июнь'!J58:K58,'[7]САПЕРНЫЙ Июль'!J58:K58,'[8]САПЕРНЫЙ Авг.'!J58:K58,'[9]САПЕРНЫЙ Сент.'!J58:K58,'[10]САПЕРНЫЙ Окт.'!J58:K58,'[11]САПЕРНЫЙ Нояб.'!J58:K58,'[12]САПЕРНЫЙ Дек.'!J58:K58)</f>
        <v>0</v>
      </c>
      <c r="L59" s="47"/>
      <c r="M59" s="53">
        <f>SUM('[1]САПЕРНЫЙ Янв.'!L58:M58,'[2]САПЕРНЫЙ Февр.'!L58:M58,'[3]САПЕРНЫЙ Март'!L58:M58,'[4]САПЕРНЫЙ Апр.'!L58:M58,'[5]САПЕРНЫЙ Май'!L58:M58,'[6]САПЕРНЫЙ Июнь'!L58:M58,'[7]САПЕРНЫЙ Июль'!L58:M58,'[8]САПЕРНЫЙ Авг.'!L58:M58,'[9]САПЕРНЫЙ Сент.'!L58:M58,'[10]САПЕРНЫЙ Окт.'!L58:M58,'[11]САПЕРНЫЙ Нояб.'!L58:M58,'[12]САПЕРНЫЙ Дек.'!L58:M58)</f>
        <v>2.5</v>
      </c>
      <c r="N59" s="47"/>
      <c r="O59" s="53">
        <f>SUM('[1]САПЕРНЫЙ Янв.'!N58:O58,'[2]САПЕРНЫЙ Февр.'!N58:O58,'[3]САПЕРНЫЙ Март'!N58:O58,'[4]САПЕРНЫЙ Апр.'!N58:O58,'[5]САПЕРНЫЙ Май'!N58:O58,'[6]САПЕРНЫЙ Июнь'!N58:O58,'[7]САПЕРНЫЙ Июль'!N58:O58,'[8]САПЕРНЫЙ Авг.'!N58:O58,'[9]САПЕРНЫЙ Сент.'!N58:O58,'[10]САПЕРНЫЙ Окт.'!N58:O58,'[11]САПЕРНЫЙ Нояб.'!N58:O58,'[12]САПЕРНЫЙ Дек.'!N58:O58)</f>
        <v>0</v>
      </c>
      <c r="P59" s="47"/>
      <c r="Q59" s="53">
        <f>SUM('[1]САПЕРНЫЙ Янв.'!P58:Q58,'[2]САПЕРНЫЙ Февр.'!P58:Q58,'[3]САПЕРНЫЙ Март'!P58:Q58,'[4]САПЕРНЫЙ Апр.'!P58:Q58,'[5]САПЕРНЫЙ Май'!P58:Q58,'[6]САПЕРНЫЙ Июнь'!P58:Q58,'[7]САПЕРНЫЙ Июль'!P58:Q58,'[8]САПЕРНЫЙ Авг.'!P58:Q58,'[9]САПЕРНЫЙ Сент.'!P58:Q58,'[10]САПЕРНЫЙ Окт.'!P58:Q58,'[11]САПЕРНЫЙ Нояб.'!P58:Q58,'[12]САПЕРНЫЙ Дек.'!P58:Q58)</f>
        <v>51.2</v>
      </c>
      <c r="R59" s="47">
        <v>10</v>
      </c>
      <c r="S59" s="53">
        <f>SUM('[1]САПЕРНЫЙ Янв.'!R58:S58,'[2]САПЕРНЫЙ Февр.'!R58:S58,'[3]САПЕРНЫЙ Март'!R58:S58,'[4]САПЕРНЫЙ Апр.'!R58:S58,'[5]САПЕРНЫЙ Май'!R58:S58,'[6]САПЕРНЫЙ Июнь'!R58:S58,'[7]САПЕРНЫЙ Июль'!R58:S58,'[8]САПЕРНЫЙ Авг.'!R58:S58,'[9]САПЕРНЫЙ Сент.'!R58:S58,'[10]САПЕРНЫЙ Окт.'!R58:S58,'[11]САПЕРНЫЙ Нояб.'!R58:S58,'[12]САПЕРНЫЙ Дек.'!R58:S58)</f>
        <v>46</v>
      </c>
      <c r="T59" s="47">
        <v>26</v>
      </c>
      <c r="U59" s="53">
        <f>SUM('[1]САПЕРНЫЙ Янв.'!T58:U58,'[2]САПЕРНЫЙ Февр.'!T58:U58,'[3]САПЕРНЫЙ Март'!T58:U58,'[4]САПЕРНЫЙ Апр.'!T58:U58,'[5]САПЕРНЫЙ Май'!T58:U58,'[6]САПЕРНЫЙ Июнь'!T58:U58,'[7]САПЕРНЫЙ Июль'!T58:U58,'[8]САПЕРНЫЙ Авг.'!T58:U58,'[9]САПЕРНЫЙ Сент.'!T58:U58,'[10]САПЕРНЫЙ Окт.'!T58:U58,'[11]САПЕРНЫЙ Нояб.'!T58:U58,'[12]САПЕРНЫЙ Дек.'!T58:U58)</f>
        <v>32</v>
      </c>
      <c r="V59" s="47"/>
      <c r="W59" s="53">
        <f>SUM('[1]САПЕРНЫЙ Янв.'!V58:W58,'[2]САПЕРНЫЙ Февр.'!V58:W58,'[3]САПЕРНЫЙ Март'!V58:W58,'[4]САПЕРНЫЙ Апр.'!V58:W58,'[5]САПЕРНЫЙ Май'!V58:W58,'[6]САПЕРНЫЙ Июнь'!V58:W58,'[7]САПЕРНЫЙ Июль'!V58:W58,'[8]САПЕРНЫЙ Авг.'!V58:W58,'[9]САПЕРНЫЙ Сент.'!V58:W58,'[10]САПЕРНЫЙ Окт.'!V58:W58,'[11]САПЕРНЫЙ Нояб.'!V58:W58,'[12]САПЕРНЫЙ Дек.'!V58:W58)</f>
        <v>2</v>
      </c>
      <c r="Y59" s="97"/>
    </row>
    <row r="60" spans="1:25" s="42" customFormat="1" ht="15.95" customHeight="1" x14ac:dyDescent="0.25">
      <c r="A60" s="279"/>
      <c r="B60" s="277"/>
      <c r="C60" s="22" t="s">
        <v>5</v>
      </c>
      <c r="D60" s="47"/>
      <c r="E60" s="53">
        <f>SUM('[1]САПЕРНЫЙ Янв.'!D59:E59,'[2]САПЕРНЫЙ Февр.'!D59:E59,'[3]САПЕРНЫЙ Март'!D59:E59,'[4]САПЕРНЫЙ Апр.'!D59:E59,'[5]САПЕРНЫЙ Май'!D59:E59,'[6]САПЕРНЫЙ Июнь'!D59:E59,'[7]САПЕРНЫЙ Июль'!D59:E59,'[8]САПЕРНЫЙ Авг.'!D59:E59,'[9]САПЕРНЫЙ Сент.'!D59:E59,'[10]САПЕРНЫЙ Окт.'!D59:E59,'[11]САПЕРНЫЙ Нояб.'!D59:E59,'[12]САПЕРНЫЙ Дек.'!D59:E59)</f>
        <v>2.335</v>
      </c>
      <c r="F60" s="47"/>
      <c r="G60" s="53">
        <f>SUM('[1]САПЕРНЫЙ Янв.'!F59:G59,'[2]САПЕРНЫЙ Февр.'!F59:G59,'[3]САПЕРНЫЙ Март'!F59:G59,'[4]САПЕРНЫЙ Апр.'!F59:G59,'[5]САПЕРНЫЙ Май'!F59:G59,'[6]САПЕРНЫЙ Июнь'!F59:G59,'[7]САПЕРНЫЙ Июль'!F59:G59,'[8]САПЕРНЫЙ Авг.'!F59:G59,'[9]САПЕРНЫЙ Сент.'!F59:G59,'[10]САПЕРНЫЙ Окт.'!F59:G59,'[11]САПЕРНЫЙ Нояб.'!F59:G59,'[12]САПЕРНЫЙ Дек.'!F59:G59)</f>
        <v>2.3490000000000002</v>
      </c>
      <c r="H60" s="47"/>
      <c r="I60" s="53">
        <f>SUM('[1]САПЕРНЫЙ Янв.'!H59:I59,'[2]САПЕРНЫЙ Февр.'!H59:I59,'[3]САПЕРНЫЙ Март'!H59:I59,'[4]САПЕРНЫЙ Апр.'!H59:I59,'[5]САПЕРНЫЙ Май'!H59:I59,'[6]САПЕРНЫЙ Июнь'!H59:I59,'[7]САПЕРНЫЙ Июль'!H59:I59,'[8]САПЕРНЫЙ Авг.'!H59:I59,'[9]САПЕРНЫЙ Сент.'!H59:I59,'[10]САПЕРНЫЙ Окт.'!H59:I59,'[11]САПЕРНЫЙ Нояб.'!H59:I59,'[12]САПЕРНЫЙ Дек.'!H59:I59)</f>
        <v>0</v>
      </c>
      <c r="J60" s="47"/>
      <c r="K60" s="53">
        <f>SUM('[1]САПЕРНЫЙ Янв.'!J59:K59,'[2]САПЕРНЫЙ Февр.'!J59:K59,'[3]САПЕРНЫЙ Март'!J59:K59,'[4]САПЕРНЫЙ Апр.'!J59:K59,'[5]САПЕРНЫЙ Май'!J59:K59,'[6]САПЕРНЫЙ Июнь'!J59:K59,'[7]САПЕРНЫЙ Июль'!J59:K59,'[8]САПЕРНЫЙ Авг.'!J59:K59,'[9]САПЕРНЫЙ Сент.'!J59:K59,'[10]САПЕРНЫЙ Окт.'!J59:K59,'[11]САПЕРНЫЙ Нояб.'!J59:K59,'[12]САПЕРНЫЙ Дек.'!J59:K59)</f>
        <v>0</v>
      </c>
      <c r="L60" s="47"/>
      <c r="M60" s="53">
        <f>SUM('[1]САПЕРНЫЙ Янв.'!L59:M59,'[2]САПЕРНЫЙ Февр.'!L59:M59,'[3]САПЕРНЫЙ Март'!L59:M59,'[4]САПЕРНЫЙ Апр.'!L59:M59,'[5]САПЕРНЫЙ Май'!L59:M59,'[6]САПЕРНЫЙ Июнь'!L59:M59,'[7]САПЕРНЫЙ Июль'!L59:M59,'[8]САПЕРНЫЙ Авг.'!L59:M59,'[9]САПЕРНЫЙ Сент.'!L59:M59,'[10]САПЕРНЫЙ Окт.'!L59:M59,'[11]САПЕРНЫЙ Нояб.'!L59:M59,'[12]САПЕРНЫЙ Дек.'!L59:M59)</f>
        <v>2.75</v>
      </c>
      <c r="N60" s="47"/>
      <c r="O60" s="53">
        <f>SUM('[1]САПЕРНЫЙ Янв.'!N59:O59,'[2]САПЕРНЫЙ Февр.'!N59:O59,'[3]САПЕРНЫЙ Март'!N59:O59,'[4]САПЕРНЫЙ Апр.'!N59:O59,'[5]САПЕРНЫЙ Май'!N59:O59,'[6]САПЕРНЫЙ Июнь'!N59:O59,'[7]САПЕРНЫЙ Июль'!N59:O59,'[8]САПЕРНЫЙ Авг.'!N59:O59,'[9]САПЕРНЫЙ Сент.'!N59:O59,'[10]САПЕРНЫЙ Окт.'!N59:O59,'[11]САПЕРНЫЙ Нояб.'!N59:O59,'[12]САПЕРНЫЙ Дек.'!N59:O59)</f>
        <v>0</v>
      </c>
      <c r="P60" s="47"/>
      <c r="Q60" s="53">
        <f>SUM('[1]САПЕРНЫЙ Янв.'!P59:Q59,'[2]САПЕРНЫЙ Февр.'!P59:Q59,'[3]САПЕРНЫЙ Март'!P59:Q59,'[4]САПЕРНЫЙ Апр.'!P59:Q59,'[5]САПЕРНЫЙ Май'!P59:Q59,'[6]САПЕРНЫЙ Июнь'!P59:Q59,'[7]САПЕРНЫЙ Июль'!P59:Q59,'[8]САПЕРНЫЙ Авг.'!P59:Q59,'[9]САПЕРНЫЙ Сент.'!P59:Q59,'[10]САПЕРНЫЙ Окт.'!P59:Q59,'[11]САПЕРНЫЙ Нояб.'!P59:Q59,'[12]САПЕРНЫЙ Дек.'!P59:Q59)</f>
        <v>86.781999999999996</v>
      </c>
      <c r="R60" s="55">
        <v>15</v>
      </c>
      <c r="S60" s="53">
        <f>SUM('[1]САПЕРНЫЙ Янв.'!R59:S59,'[2]САПЕРНЫЙ Февр.'!R59:S59,'[3]САПЕРНЫЙ Март'!R59:S59,'[4]САПЕРНЫЙ Апр.'!R59:S59,'[5]САПЕРНЫЙ Май'!R59:S59,'[6]САПЕРНЫЙ Июнь'!R59:S59,'[7]САПЕРНЫЙ Июль'!R59:S59,'[8]САПЕРНЫЙ Авг.'!R59:S59,'[9]САПЕРНЫЙ Сент.'!R59:S59,'[10]САПЕРНЫЙ Окт.'!R59:S59,'[11]САПЕРНЫЙ Нояб.'!R59:S59,'[12]САПЕРНЫЙ Дек.'!R59:S59)</f>
        <v>48.132000000000005</v>
      </c>
      <c r="T60" s="55">
        <v>39</v>
      </c>
      <c r="U60" s="53">
        <f>SUM('[1]САПЕРНЫЙ Янв.'!T59:U59,'[2]САПЕРНЫЙ Февр.'!T59:U59,'[3]САПЕРНЫЙ Март'!T59:U59,'[4]САПЕРНЫЙ Апр.'!T59:U59,'[5]САПЕРНЫЙ Май'!T59:U59,'[6]САПЕРНЫЙ Июнь'!T59:U59,'[7]САПЕРНЫЙ Июль'!T59:U59,'[8]САПЕРНЫЙ Авг.'!T59:U59,'[9]САПЕРНЫЙ Сент.'!T59:U59,'[10]САПЕРНЫЙ Окт.'!T59:U59,'[11]САПЕРНЫЙ Нояб.'!T59:U59,'[12]САПЕРНЫЙ Дек.'!T59:U59)</f>
        <v>63.201000000000001</v>
      </c>
      <c r="V60" s="47"/>
      <c r="W60" s="53">
        <f>SUM('[1]САПЕРНЫЙ Янв.'!V59:W59,'[2]САПЕРНЫЙ Февр.'!V59:W59,'[3]САПЕРНЫЙ Март'!V59:W59,'[4]САПЕРНЫЙ Апр.'!V59:W59,'[5]САПЕРНЫЙ Май'!V59:W59,'[6]САПЕРНЫЙ Июнь'!V59:W59,'[7]САПЕРНЫЙ Июль'!V59:W59,'[8]САПЕРНЫЙ Авг.'!V59:W59,'[9]САПЕРНЫЙ Сент.'!V59:W59,'[10]САПЕРНЫЙ Окт.'!V59:W59,'[11]САПЕРНЫЙ Нояб.'!V59:W59,'[12]САПЕРНЫЙ Дек.'!V59:W59)</f>
        <v>2.7850000000000001</v>
      </c>
      <c r="Y60" s="97"/>
    </row>
    <row r="61" spans="1:25" s="42" customFormat="1" ht="15.95" customHeight="1" x14ac:dyDescent="0.25">
      <c r="A61" s="278" t="s">
        <v>51</v>
      </c>
      <c r="B61" s="276" t="s">
        <v>65</v>
      </c>
      <c r="C61" s="22" t="s">
        <v>64</v>
      </c>
      <c r="D61" s="47">
        <v>9</v>
      </c>
      <c r="E61" s="53">
        <f>SUM('[1]САПЕРНЫЙ Янв.'!D60:E60,'[2]САПЕРНЫЙ Февр.'!D60:E60,'[3]САПЕРНЫЙ Март'!D60:E60,'[4]САПЕРНЫЙ Апр.'!D60:E60,'[5]САПЕРНЫЙ Май'!D60:E60,'[6]САПЕРНЫЙ Июнь'!D60:E60,'[7]САПЕРНЫЙ Июль'!D60:E60,'[8]САПЕРНЫЙ Авг.'!D60:E60,'[9]САПЕРНЫЙ Сент.'!D60:E60,'[10]САПЕРНЫЙ Окт.'!D60:E60,'[11]САПЕРНЫЙ Нояб.'!D60:E60,'[12]САПЕРНЫЙ Дек.'!D60:E60)</f>
        <v>12.5</v>
      </c>
      <c r="F61" s="47"/>
      <c r="G61" s="53">
        <f>SUM('[1]САПЕРНЫЙ Янв.'!F60:G60,'[2]САПЕРНЫЙ Февр.'!F60:G60,'[3]САПЕРНЫЙ Март'!F60:G60,'[4]САПЕРНЫЙ Апр.'!F60:G60,'[5]САПЕРНЫЙ Май'!F60:G60,'[6]САПЕРНЫЙ Июнь'!F60:G60,'[7]САПЕРНЫЙ Июль'!F60:G60,'[8]САПЕРНЫЙ Авг.'!F60:G60,'[9]САПЕРНЫЙ Сент.'!F60:G60,'[10]САПЕРНЫЙ Окт.'!F60:G60,'[11]САПЕРНЫЙ Нояб.'!F60:G60,'[12]САПЕРНЫЙ Дек.'!F60:G60)</f>
        <v>0</v>
      </c>
      <c r="H61" s="47">
        <v>9</v>
      </c>
      <c r="I61" s="53">
        <f>SUM('[1]САПЕРНЫЙ Янв.'!H60:I60,'[2]САПЕРНЫЙ Февр.'!H60:I60,'[3]САПЕРНЫЙ Март'!H60:I60,'[4]САПЕРНЫЙ Апр.'!H60:I60,'[5]САПЕРНЫЙ Май'!H60:I60,'[6]САПЕРНЫЙ Июнь'!H60:I60,'[7]САПЕРНЫЙ Июль'!H60:I60,'[8]САПЕРНЫЙ Авг.'!H60:I60,'[9]САПЕРНЫЙ Сент.'!H60:I60,'[10]САПЕРНЫЙ Окт.'!H60:I60,'[11]САПЕРНЫЙ Нояб.'!H60:I60,'[12]САПЕРНЫЙ Дек.'!H60:I60)</f>
        <v>12.5</v>
      </c>
      <c r="J61" s="47">
        <v>9</v>
      </c>
      <c r="K61" s="53">
        <f>SUM('[1]САПЕРНЫЙ Янв.'!J60:K60,'[2]САПЕРНЫЙ Февр.'!J60:K60,'[3]САПЕРНЫЙ Март'!J60:K60,'[4]САПЕРНЫЙ Апр.'!J60:K60,'[5]САПЕРНЫЙ Май'!J60:K60,'[6]САПЕРНЫЙ Июнь'!J60:K60,'[7]САПЕРНЫЙ Июль'!J60:K60,'[8]САПЕРНЫЙ Авг.'!J60:K60,'[9]САПЕРНЫЙ Сент.'!J60:K60,'[10]САПЕРНЫЙ Окт.'!J60:K60,'[11]САПЕРНЫЙ Нояб.'!J60:K60,'[12]САПЕРНЫЙ Дек.'!J60:K60)</f>
        <v>10</v>
      </c>
      <c r="L61" s="47"/>
      <c r="M61" s="53">
        <f>SUM('[1]САПЕРНЫЙ Янв.'!L60:M60,'[2]САПЕРНЫЙ Февр.'!L60:M60,'[3]САПЕРНЫЙ Март'!L60:M60,'[4]САПЕРНЫЙ Апр.'!L60:M60,'[5]САПЕРНЫЙ Май'!L60:M60,'[6]САПЕРНЫЙ Июнь'!L60:M60,'[7]САПЕРНЫЙ Июль'!L60:M60,'[8]САПЕРНЫЙ Авг.'!L60:M60,'[9]САПЕРНЫЙ Сент.'!L60:M60,'[10]САПЕРНЫЙ Окт.'!L60:M60,'[11]САПЕРНЫЙ Нояб.'!L60:M60,'[12]САПЕРНЫЙ Дек.'!L60:M60)</f>
        <v>0</v>
      </c>
      <c r="N61" s="47"/>
      <c r="O61" s="53">
        <f>SUM('[1]САПЕРНЫЙ Янв.'!N60:O60,'[2]САПЕРНЫЙ Февр.'!N60:O60,'[3]САПЕРНЫЙ Март'!N60:O60,'[4]САПЕРНЫЙ Апр.'!N60:O60,'[5]САПЕРНЫЙ Май'!N60:O60,'[6]САПЕРНЫЙ Июнь'!N60:O60,'[7]САПЕРНЫЙ Июль'!N60:O60,'[8]САПЕРНЫЙ Авг.'!N60:O60,'[9]САПЕРНЫЙ Сент.'!N60:O60,'[10]САПЕРНЫЙ Окт.'!N60:O60,'[11]САПЕРНЫЙ Нояб.'!N60:O60,'[12]САПЕРНЫЙ Дек.'!N60:O60)</f>
        <v>0</v>
      </c>
      <c r="P61" s="47">
        <v>60</v>
      </c>
      <c r="Q61" s="53">
        <f>SUM('[1]САПЕРНЫЙ Янв.'!P60:Q60,'[2]САПЕРНЫЙ Февр.'!P60:Q60,'[3]САПЕРНЫЙ Март'!P60:Q60,'[4]САПЕРНЫЙ Апр.'!P60:Q60,'[5]САПЕРНЫЙ Май'!P60:Q60,'[6]САПЕРНЫЙ Июнь'!P60:Q60,'[7]САПЕРНЫЙ Июль'!P60:Q60,'[8]САПЕРНЫЙ Авг.'!P60:Q60,'[9]САПЕРНЫЙ Сент.'!P60:Q60,'[10]САПЕРНЫЙ Окт.'!P60:Q60,'[11]САПЕРНЫЙ Нояб.'!P60:Q60,'[12]САПЕРНЫЙ Дек.'!P60:Q60)</f>
        <v>78.12</v>
      </c>
      <c r="R61" s="47">
        <v>12</v>
      </c>
      <c r="S61" s="53">
        <f>SUM('[1]САПЕРНЫЙ Янв.'!R60:S60,'[2]САПЕРНЫЙ Февр.'!R60:S60,'[3]САПЕРНЫЙ Март'!R60:S60,'[4]САПЕРНЫЙ Апр.'!R60:S60,'[5]САПЕРНЫЙ Май'!R60:S60,'[6]САПЕРНЫЙ Июнь'!R60:S60,'[7]САПЕРНЫЙ Июль'!R60:S60,'[8]САПЕРНЫЙ Авг.'!R60:S60,'[9]САПЕРНЫЙ Сент.'!R60:S60,'[10]САПЕРНЫЙ Окт.'!R60:S60,'[11]САПЕРНЫЙ Нояб.'!R60:S60,'[12]САПЕРНЫЙ Дек.'!R60:S60)</f>
        <v>8</v>
      </c>
      <c r="T61" s="47">
        <v>12</v>
      </c>
      <c r="U61" s="53">
        <f>SUM('[1]САПЕРНЫЙ Янв.'!T60:U60,'[2]САПЕРНЫЙ Февр.'!T60:U60,'[3]САПЕРНЫЙ Март'!T60:U60,'[4]САПЕРНЫЙ Апр.'!T60:U60,'[5]САПЕРНЫЙ Май'!T60:U60,'[6]САПЕРНЫЙ Июнь'!T60:U60,'[7]САПЕРНЫЙ Июль'!T60:U60,'[8]САПЕРНЫЙ Авг.'!T60:U60,'[9]САПЕРНЫЙ Сент.'!T60:U60,'[10]САПЕРНЫЙ Окт.'!T60:U60,'[11]САПЕРНЫЙ Нояб.'!T60:U60,'[12]САПЕРНЫЙ Дек.'!T60:U60)</f>
        <v>0</v>
      </c>
      <c r="V61" s="47">
        <v>12</v>
      </c>
      <c r="W61" s="53">
        <f>SUM('[1]САПЕРНЫЙ Янв.'!V60:W60,'[2]САПЕРНЫЙ Февр.'!V60:W60,'[3]САПЕРНЫЙ Март'!V60:W60,'[4]САПЕРНЫЙ Апр.'!V60:W60,'[5]САПЕРНЫЙ Май'!V60:W60,'[6]САПЕРНЫЙ Июнь'!V60:W60,'[7]САПЕРНЫЙ Июль'!V60:W60,'[8]САПЕРНЫЙ Авг.'!V60:W60,'[9]САПЕРНЫЙ Сент.'!V60:W60,'[10]САПЕРНЫЙ Окт.'!V60:W60,'[11]САПЕРНЫЙ Нояб.'!V60:W60,'[12]САПЕРНЫЙ Дек.'!V60:W60)</f>
        <v>0</v>
      </c>
      <c r="Y61" s="97"/>
    </row>
    <row r="62" spans="1:25" s="42" customFormat="1" ht="15.95" customHeight="1" x14ac:dyDescent="0.25">
      <c r="A62" s="279"/>
      <c r="B62" s="277"/>
      <c r="C62" s="22" t="s">
        <v>5</v>
      </c>
      <c r="D62" s="55">
        <f>13.5+16</f>
        <v>29.5</v>
      </c>
      <c r="E62" s="53">
        <f>SUM('[1]САПЕРНЫЙ Янв.'!D61:E61,'[2]САПЕРНЫЙ Февр.'!D61:E61,'[3]САПЕРНЫЙ Март'!D61:E61,'[4]САПЕРНЫЙ Апр.'!D61:E61,'[5]САПЕРНЫЙ Май'!D61:E61,'[6]САПЕРНЫЙ Июнь'!D61:E61,'[7]САПЕРНЫЙ Июль'!D61:E61,'[8]САПЕРНЫЙ Авг.'!D61:E61,'[9]САПЕРНЫЙ Сент.'!D61:E61,'[10]САПЕРНЫЙ Окт.'!D61:E61,'[11]САПЕРНЫЙ Нояб.'!D61:E61,'[12]САПЕРНЫЙ Дек.'!D61:E61)</f>
        <v>7.5830000000000002</v>
      </c>
      <c r="F62" s="47"/>
      <c r="G62" s="53">
        <f>SUM('[1]САПЕРНЫЙ Янв.'!F61:G61,'[2]САПЕРНЫЙ Февр.'!F61:G61,'[3]САПЕРНЫЙ Март'!F61:G61,'[4]САПЕРНЫЙ Апр.'!F61:G61,'[5]САПЕРНЫЙ Май'!F61:G61,'[6]САПЕРНЫЙ Июнь'!F61:G61,'[7]САПЕРНЫЙ Июль'!F61:G61,'[8]САПЕРНЫЙ Авг.'!F61:G61,'[9]САПЕРНЫЙ Сент.'!F61:G61,'[10]САПЕРНЫЙ Окт.'!F61:G61,'[11]САПЕРНЫЙ Нояб.'!F61:G61,'[12]САПЕРНЫЙ Дек.'!F61:G61)</f>
        <v>0</v>
      </c>
      <c r="H62" s="55">
        <f>13.5+16</f>
        <v>29.5</v>
      </c>
      <c r="I62" s="53">
        <f>SUM('[1]САПЕРНЫЙ Янв.'!H61:I61,'[2]САПЕРНЫЙ Февр.'!H61:I61,'[3]САПЕРНЫЙ Март'!H61:I61,'[4]САПЕРНЫЙ Апр.'!H61:I61,'[5]САПЕРНЫЙ Май'!H61:I61,'[6]САПЕРНЫЙ Июнь'!H61:I61,'[7]САПЕРНЫЙ Июль'!H61:I61,'[8]САПЕРНЫЙ Авг.'!H61:I61,'[9]САПЕРНЫЙ Сент.'!H61:I61,'[10]САПЕРНЫЙ Окт.'!H61:I61,'[11]САПЕРНЫЙ Нояб.'!H61:I61,'[12]САПЕРНЫЙ Дек.'!H61:I61)</f>
        <v>7.4060000000000006</v>
      </c>
      <c r="J62" s="55">
        <f>13.5+16</f>
        <v>29.5</v>
      </c>
      <c r="K62" s="53">
        <f>SUM('[1]САПЕРНЫЙ Янв.'!J61:K61,'[2]САПЕРНЫЙ Февр.'!J61:K61,'[3]САПЕРНЫЙ Март'!J61:K61,'[4]САПЕРНЫЙ Апр.'!J61:K61,'[5]САПЕРНЫЙ Май'!J61:K61,'[6]САПЕРНЫЙ Июнь'!J61:K61,'[7]САПЕРНЫЙ Июль'!J61:K61,'[8]САПЕРНЫЙ Авг.'!J61:K61,'[9]САПЕРНЫЙ Сент.'!J61:K61,'[10]САПЕРНЫЙ Окт.'!J61:K61,'[11]САПЕРНЫЙ Нояб.'!J61:K61,'[12]САПЕРНЫЙ Дек.'!J61:K61)</f>
        <v>6.2870000000000008</v>
      </c>
      <c r="L62" s="55"/>
      <c r="M62" s="53">
        <f>SUM('[1]САПЕРНЫЙ Янв.'!L61:M61,'[2]САПЕРНЫЙ Февр.'!L61:M61,'[3]САПЕРНЫЙ Март'!L61:M61,'[4]САПЕРНЫЙ Апр.'!L61:M61,'[5]САПЕРНЫЙ Май'!L61:M61,'[6]САПЕРНЫЙ Июнь'!L61:M61,'[7]САПЕРНЫЙ Июль'!L61:M61,'[8]САПЕРНЫЙ Авг.'!L61:M61,'[9]САПЕРНЫЙ Сент.'!L61:M61,'[10]САПЕРНЫЙ Окт.'!L61:M61,'[11]САПЕРНЫЙ Нояб.'!L61:M61,'[12]САПЕРНЫЙ Дек.'!L61:M61)</f>
        <v>0</v>
      </c>
      <c r="N62" s="47"/>
      <c r="O62" s="53">
        <f>SUM('[1]САПЕРНЫЙ Янв.'!N61:O61,'[2]САПЕРНЫЙ Февр.'!N61:O61,'[3]САПЕРНЫЙ Март'!N61:O61,'[4]САПЕРНЫЙ Апр.'!N61:O61,'[5]САПЕРНЫЙ Май'!N61:O61,'[6]САПЕРНЫЙ Июнь'!N61:O61,'[7]САПЕРНЫЙ Июль'!N61:O61,'[8]САПЕРНЫЙ Авг.'!N61:O61,'[9]САПЕРНЫЙ Сент.'!N61:O61,'[10]САПЕРНЫЙ Окт.'!N61:O61,'[11]САПЕРНЫЙ Нояб.'!N61:O61,'[12]САПЕРНЫЙ Дек.'!N61:O61)</f>
        <v>0</v>
      </c>
      <c r="P62" s="55">
        <f>90+32</f>
        <v>122</v>
      </c>
      <c r="Q62" s="53">
        <f>SUM('[1]САПЕРНЫЙ Янв.'!P61:Q61,'[2]САПЕРНЫЙ Февр.'!P61:Q61,'[3]САПЕРНЫЙ Март'!P61:Q61,'[4]САПЕРНЫЙ Апр.'!P61:Q61,'[5]САПЕРНЫЙ Май'!P61:Q61,'[6]САПЕРНЫЙ Июнь'!P61:Q61,'[7]САПЕРНЫЙ Июль'!P61:Q61,'[8]САПЕРНЫЙ Авг.'!P61:Q61,'[9]САПЕРНЫЙ Сент.'!P61:Q61,'[10]САПЕРНЫЙ Окт.'!P61:Q61,'[11]САПЕРНЫЙ Нояб.'!P61:Q61,'[12]САПЕРНЫЙ Дек.'!P61:Q61)</f>
        <v>62.906000000000006</v>
      </c>
      <c r="R62" s="55">
        <f>18+11.5</f>
        <v>29.5</v>
      </c>
      <c r="S62" s="53">
        <f>SUM('[1]САПЕРНЫЙ Янв.'!R61:S61,'[2]САПЕРНЫЙ Февр.'!R61:S61,'[3]САПЕРНЫЙ Март'!R61:S61,'[4]САПЕРНЫЙ Апр.'!R61:S61,'[5]САПЕРНЫЙ Май'!R61:S61,'[6]САПЕРНЫЙ Июнь'!R61:S61,'[7]САПЕРНЫЙ Июль'!R61:S61,'[8]САПЕРНЫЙ Авг.'!R61:S61,'[9]САПЕРНЫЙ Сент.'!R61:S61,'[10]САПЕРНЫЙ Окт.'!R61:S61,'[11]САПЕРНЫЙ Нояб.'!R61:S61,'[12]САПЕРНЫЙ Дек.'!R61:S61)</f>
        <v>5.5129999999999999</v>
      </c>
      <c r="T62" s="55">
        <f>18+11.5</f>
        <v>29.5</v>
      </c>
      <c r="U62" s="53">
        <f>SUM('[1]САПЕРНЫЙ Янв.'!T61:U61,'[2]САПЕРНЫЙ Февр.'!T61:U61,'[3]САПЕРНЫЙ Март'!T61:U61,'[4]САПЕРНЫЙ Апр.'!T61:U61,'[5]САПЕРНЫЙ Май'!T61:U61,'[6]САПЕРНЫЙ Июнь'!T61:U61,'[7]САПЕРНЫЙ Июль'!T61:U61,'[8]САПЕРНЫЙ Авг.'!T61:U61,'[9]САПЕРНЫЙ Сент.'!T61:U61,'[10]САПЕРНЫЙ Окт.'!T61:U61,'[11]САПЕРНЫЙ Нояб.'!T61:U61,'[12]САПЕРНЫЙ Дек.'!T61:U61)</f>
        <v>0</v>
      </c>
      <c r="V62" s="55">
        <f>18+4.8</f>
        <v>22.8</v>
      </c>
      <c r="W62" s="53">
        <f>SUM('[1]САПЕРНЫЙ Янв.'!V61:W61,'[2]САПЕРНЫЙ Февр.'!V61:W61,'[3]САПЕРНЫЙ Март'!V61:W61,'[4]САПЕРНЫЙ Апр.'!V61:W61,'[5]САПЕРНЫЙ Май'!V61:W61,'[6]САПЕРНЫЙ Июнь'!V61:W61,'[7]САПЕРНЫЙ Июль'!V61:W61,'[8]САПЕРНЫЙ Авг.'!V61:W61,'[9]САПЕРНЫЙ Сент.'!V61:W61,'[10]САПЕРНЫЙ Окт.'!V61:W61,'[11]САПЕРНЫЙ Нояб.'!V61:W61,'[12]САПЕРНЫЙ Дек.'!V61:W61)</f>
        <v>0</v>
      </c>
      <c r="Y62" s="97"/>
    </row>
    <row r="63" spans="1:25" s="42" customFormat="1" ht="15.95" customHeight="1" x14ac:dyDescent="0.25">
      <c r="A63" s="278" t="s">
        <v>74</v>
      </c>
      <c r="B63" s="276" t="s">
        <v>66</v>
      </c>
      <c r="C63" s="22" t="s">
        <v>64</v>
      </c>
      <c r="D63" s="47"/>
      <c r="E63" s="53">
        <f>SUM('[1]САПЕРНЫЙ Янв.'!D62:E62,'[2]САПЕРНЫЙ Февр.'!D62:E62,'[3]САПЕРНЫЙ Март'!D62:E62,'[4]САПЕРНЫЙ Апр.'!D62:E62,'[5]САПЕРНЫЙ Май'!D62:E62,'[6]САПЕРНЫЙ Июнь'!D62:E62,'[7]САПЕРНЫЙ Июль'!D62:E62,'[8]САПЕРНЫЙ Авг.'!D62:E62,'[9]САПЕРНЫЙ Сент.'!D62:E62,'[10]САПЕРНЫЙ Окт.'!D62:E62,'[11]САПЕРНЫЙ Нояб.'!D62:E62,'[12]САПЕРНЫЙ Дек.'!D62:E62)</f>
        <v>16</v>
      </c>
      <c r="F63" s="47"/>
      <c r="G63" s="53">
        <f>SUM('[1]САПЕРНЫЙ Янв.'!F62:G62,'[2]САПЕРНЫЙ Февр.'!F62:G62,'[3]САПЕРНЫЙ Март'!F62:G62,'[4]САПЕРНЫЙ Апр.'!F62:G62,'[5]САПЕРНЫЙ Май'!F62:G62,'[6]САПЕРНЫЙ Июнь'!F62:G62,'[7]САПЕРНЫЙ Июль'!F62:G62,'[8]САПЕРНЫЙ Авг.'!F62:G62,'[9]САПЕРНЫЙ Сент.'!F62:G62,'[10]САПЕРНЫЙ Окт.'!F62:G62,'[11]САПЕРНЫЙ Нояб.'!F62:G62,'[12]САПЕРНЫЙ Дек.'!F62:G62)</f>
        <v>2</v>
      </c>
      <c r="H63" s="47"/>
      <c r="I63" s="53">
        <f>SUM('[1]САПЕРНЫЙ Янв.'!H62:I62,'[2]САПЕРНЫЙ Февр.'!H62:I62,'[3]САПЕРНЫЙ Март'!H62:I62,'[4]САПЕРНЫЙ Апр.'!H62:I62,'[5]САПЕРНЫЙ Май'!H62:I62,'[6]САПЕРНЫЙ Июнь'!H62:I62,'[7]САПЕРНЫЙ Июль'!H62:I62,'[8]САПЕРНЫЙ Авг.'!H62:I62,'[9]САПЕРНЫЙ Сент.'!H62:I62,'[10]САПЕРНЫЙ Окт.'!H62:I62,'[11]САПЕРНЫЙ Нояб.'!H62:I62,'[12]САПЕРНЫЙ Дек.'!H62:I62)</f>
        <v>0</v>
      </c>
      <c r="J63" s="47"/>
      <c r="K63" s="53">
        <f>SUM('[1]САПЕРНЫЙ Янв.'!J62:K62,'[2]САПЕРНЫЙ Февр.'!J62:K62,'[3]САПЕРНЫЙ Март'!J62:K62,'[4]САПЕРНЫЙ Апр.'!J62:K62,'[5]САПЕРНЫЙ Май'!J62:K62,'[6]САПЕРНЫЙ Июнь'!J62:K62,'[7]САПЕРНЫЙ Июль'!J62:K62,'[8]САПЕРНЫЙ Авг.'!J62:K62,'[9]САПЕРНЫЙ Сент.'!J62:K62,'[10]САПЕРНЫЙ Окт.'!J62:K62,'[11]САПЕРНЫЙ Нояб.'!J62:K62,'[12]САПЕРНЫЙ Дек.'!J62:K62)</f>
        <v>2.25</v>
      </c>
      <c r="L63" s="47"/>
      <c r="M63" s="53">
        <f>SUM('[1]САПЕРНЫЙ Янв.'!L62:M62,'[2]САПЕРНЫЙ Февр.'!L62:M62,'[3]САПЕРНЫЙ Март'!L62:M62,'[4]САПЕРНЫЙ Апр.'!L62:M62,'[5]САПЕРНЫЙ Май'!L62:M62,'[6]САПЕРНЫЙ Июнь'!L62:M62,'[7]САПЕРНЫЙ Июль'!L62:M62,'[8]САПЕРНЫЙ Авг.'!L62:M62,'[9]САПЕРНЫЙ Сент.'!L62:M62,'[10]САПЕРНЫЙ Окт.'!L62:M62,'[11]САПЕРНЫЙ Нояб.'!L62:M62,'[12]САПЕРНЫЙ Дек.'!L62:M62)</f>
        <v>10</v>
      </c>
      <c r="N63" s="47"/>
      <c r="O63" s="53">
        <f>SUM('[1]САПЕРНЫЙ Янв.'!N62:O62,'[2]САПЕРНЫЙ Февр.'!N62:O62,'[3]САПЕРНЫЙ Март'!N62:O62,'[4]САПЕРНЫЙ Апр.'!N62:O62,'[5]САПЕРНЫЙ Май'!N62:O62,'[6]САПЕРНЫЙ Июнь'!N62:O62,'[7]САПЕРНЫЙ Июль'!N62:O62,'[8]САПЕРНЫЙ Авг.'!N62:O62,'[9]САПЕРНЫЙ Сент.'!N62:O62,'[10]САПЕРНЫЙ Окт.'!N62:O62,'[11]САПЕРНЫЙ Нояб.'!N62:O62,'[12]САПЕРНЫЙ Дек.'!N62:O62)</f>
        <v>0</v>
      </c>
      <c r="P63" s="47"/>
      <c r="Q63" s="53">
        <f>SUM('[1]САПЕРНЫЙ Янв.'!P62:Q62,'[2]САПЕРНЫЙ Февр.'!P62:Q62,'[3]САПЕРНЫЙ Март'!P62:Q62,'[4]САПЕРНЫЙ Апр.'!P62:Q62,'[5]САПЕРНЫЙ Май'!P62:Q62,'[6]САПЕРНЫЙ Июнь'!P62:Q62,'[7]САПЕРНЫЙ Июль'!P62:Q62,'[8]САПЕРНЫЙ Авг.'!P62:Q62,'[9]САПЕРНЫЙ Сент.'!P62:Q62,'[10]САПЕРНЫЙ Окт.'!P62:Q62,'[11]САПЕРНЫЙ Нояб.'!P62:Q62,'[12]САПЕРНЫЙ Дек.'!P62:Q62)</f>
        <v>1.5</v>
      </c>
      <c r="R63" s="47"/>
      <c r="S63" s="53">
        <f>SUM('[1]САПЕРНЫЙ Янв.'!R62:S62,'[2]САПЕРНЫЙ Февр.'!R62:S62,'[3]САПЕРНЫЙ Март'!R62:S62,'[4]САПЕРНЫЙ Апр.'!R62:S62,'[5]САПЕРНЫЙ Май'!R62:S62,'[6]САПЕРНЫЙ Июнь'!R62:S62,'[7]САПЕРНЫЙ Июль'!R62:S62,'[8]САПЕРНЫЙ Авг.'!R62:S62,'[9]САПЕРНЫЙ Сент.'!R62:S62,'[10]САПЕРНЫЙ Окт.'!R62:S62,'[11]САПЕРНЫЙ Нояб.'!R62:S62,'[12]САПЕРНЫЙ Дек.'!R62:S62)</f>
        <v>5.5</v>
      </c>
      <c r="T63" s="47"/>
      <c r="U63" s="53">
        <f>SUM('[1]САПЕРНЫЙ Янв.'!T62:U62,'[2]САПЕРНЫЙ Февр.'!T62:U62,'[3]САПЕРНЫЙ Март'!T62:U62,'[4]САПЕРНЫЙ Апр.'!T62:U62,'[5]САПЕРНЫЙ Май'!T62:U62,'[6]САПЕРНЫЙ Июнь'!T62:U62,'[7]САПЕРНЫЙ Июль'!T62:U62,'[8]САПЕРНЫЙ Авг.'!T62:U62,'[9]САПЕРНЫЙ Сент.'!T62:U62,'[10]САПЕРНЫЙ Окт.'!T62:U62,'[11]САПЕРНЫЙ Нояб.'!T62:U62,'[12]САПЕРНЫЙ Дек.'!T62:U62)</f>
        <v>0</v>
      </c>
      <c r="V63" s="47"/>
      <c r="W63" s="53">
        <f>SUM('[1]САПЕРНЫЙ Янв.'!V62:W62,'[2]САПЕРНЫЙ Февр.'!V62:W62,'[3]САПЕРНЫЙ Март'!V62:W62,'[4]САПЕРНЫЙ Апр.'!V62:W62,'[5]САПЕРНЫЙ Май'!V62:W62,'[6]САПЕРНЫЙ Июнь'!V62:W62,'[7]САПЕРНЫЙ Июль'!V62:W62,'[8]САПЕРНЫЙ Авг.'!V62:W62,'[9]САПЕРНЫЙ Сент.'!V62:W62,'[10]САПЕРНЫЙ Окт.'!V62:W62,'[11]САПЕРНЫЙ Нояб.'!V62:W62,'[12]САПЕРНЫЙ Дек.'!V62:W62)</f>
        <v>0</v>
      </c>
      <c r="Y63" s="97"/>
    </row>
    <row r="64" spans="1:25" s="42" customFormat="1" ht="15.95" customHeight="1" x14ac:dyDescent="0.25">
      <c r="A64" s="279"/>
      <c r="B64" s="277"/>
      <c r="C64" s="22" t="s">
        <v>5</v>
      </c>
      <c r="D64" s="47"/>
      <c r="E64" s="53">
        <f>SUM('[1]САПЕРНЫЙ Янв.'!D63:E63,'[2]САПЕРНЫЙ Февр.'!D63:E63,'[3]САПЕРНЫЙ Март'!D63:E63,'[4]САПЕРНЫЙ Апр.'!D63:E63,'[5]САПЕРНЫЙ Май'!D63:E63,'[6]САПЕРНЫЙ Июнь'!D63:E63,'[7]САПЕРНЫЙ Июль'!D63:E63,'[8]САПЕРНЫЙ Авг.'!D63:E63,'[9]САПЕРНЫЙ Сент.'!D63:E63,'[10]САПЕРНЫЙ Окт.'!D63:E63,'[11]САПЕРНЫЙ Нояб.'!D63:E63,'[12]САПЕРНЫЙ Дек.'!D63:E63)</f>
        <v>12.106</v>
      </c>
      <c r="F64" s="47"/>
      <c r="G64" s="53">
        <f>SUM('[1]САПЕРНЫЙ Янв.'!F63:G63,'[2]САПЕРНЫЙ Февр.'!F63:G63,'[3]САПЕРНЫЙ Март'!F63:G63,'[4]САПЕРНЫЙ Апр.'!F63:G63,'[5]САПЕРНЫЙ Май'!F63:G63,'[6]САПЕРНЫЙ Июнь'!F63:G63,'[7]САПЕРНЫЙ Июль'!F63:G63,'[8]САПЕРНЫЙ Авг.'!F63:G63,'[9]САПЕРНЫЙ Сент.'!F63:G63,'[10]САПЕРНЫЙ Окт.'!F63:G63,'[11]САПЕРНЫЙ Нояб.'!F63:G63,'[12]САПЕРНЫЙ Дек.'!F63:G63)</f>
        <v>3.508</v>
      </c>
      <c r="H64" s="47"/>
      <c r="I64" s="53">
        <f>SUM('[1]САПЕРНЫЙ Янв.'!H63:I63,'[2]САПЕРНЫЙ Февр.'!H63:I63,'[3]САПЕРНЫЙ Март'!H63:I63,'[4]САПЕРНЫЙ Апр.'!H63:I63,'[5]САПЕРНЫЙ Май'!H63:I63,'[6]САПЕРНЫЙ Июнь'!H63:I63,'[7]САПЕРНЫЙ Июль'!H63:I63,'[8]САПЕРНЫЙ Авг.'!H63:I63,'[9]САПЕРНЫЙ Сент.'!H63:I63,'[10]САПЕРНЫЙ Окт.'!H63:I63,'[11]САПЕРНЫЙ Нояб.'!H63:I63,'[12]САПЕРНЫЙ Дек.'!H63:I63)</f>
        <v>0</v>
      </c>
      <c r="J64" s="47"/>
      <c r="K64" s="53">
        <f>SUM('[1]САПЕРНЫЙ Янв.'!J63:K63,'[2]САПЕРНЫЙ Февр.'!J63:K63,'[3]САПЕРНЫЙ Март'!J63:K63,'[4]САПЕРНЫЙ Апр.'!J63:K63,'[5]САПЕРНЫЙ Май'!J63:K63,'[6]САПЕРНЫЙ Июнь'!J63:K63,'[7]САПЕРНЫЙ Июль'!J63:K63,'[8]САПЕРНЫЙ Авг.'!J63:K63,'[9]САПЕРНЫЙ Сент.'!J63:K63,'[10]САПЕРНЫЙ Окт.'!J63:K63,'[11]САПЕРНЫЙ Нояб.'!J63:K63,'[12]САПЕРНЫЙ Дек.'!J63:K63)</f>
        <v>1.296</v>
      </c>
      <c r="L64" s="47"/>
      <c r="M64" s="53">
        <f>SUM('[1]САПЕРНЫЙ Янв.'!L63:M63,'[2]САПЕРНЫЙ Февр.'!L63:M63,'[3]САПЕРНЫЙ Март'!L63:M63,'[4]САПЕРНЫЙ Апр.'!L63:M63,'[5]САПЕРНЫЙ Май'!L63:M63,'[6]САПЕРНЫЙ Июнь'!L63:M63,'[7]САПЕРНЫЙ Июль'!L63:M63,'[8]САПЕРНЫЙ Авг.'!L63:M63,'[9]САПЕРНЫЙ Сент.'!L63:M63,'[10]САПЕРНЫЙ Окт.'!L63:M63,'[11]САПЕРНЫЙ Нояб.'!L63:M63,'[12]САПЕРНЫЙ Дек.'!L63:M63)</f>
        <v>15.556000000000001</v>
      </c>
      <c r="N64" s="47"/>
      <c r="O64" s="53">
        <f>SUM('[1]САПЕРНЫЙ Янв.'!N63:O63,'[2]САПЕРНЫЙ Февр.'!N63:O63,'[3]САПЕРНЫЙ Март'!N63:O63,'[4]САПЕРНЫЙ Апр.'!N63:O63,'[5]САПЕРНЫЙ Май'!N63:O63,'[6]САПЕРНЫЙ Июнь'!N63:O63,'[7]САПЕРНЫЙ Июль'!N63:O63,'[8]САПЕРНЫЙ Авг.'!N63:O63,'[9]САПЕРНЫЙ Сент.'!N63:O63,'[10]САПЕРНЫЙ Окт.'!N63:O63,'[11]САПЕРНЫЙ Нояб.'!N63:O63,'[12]САПЕРНЫЙ Дек.'!N63:O63)</f>
        <v>0</v>
      </c>
      <c r="P64" s="47"/>
      <c r="Q64" s="53">
        <f>SUM('[1]САПЕРНЫЙ Янв.'!P63:Q63,'[2]САПЕРНЫЙ Февр.'!P63:Q63,'[3]САПЕРНЫЙ Март'!P63:Q63,'[4]САПЕРНЫЙ Апр.'!P63:Q63,'[5]САПЕРНЫЙ Май'!P63:Q63,'[6]САПЕРНЫЙ Июнь'!P63:Q63,'[7]САПЕРНЫЙ Июль'!P63:Q63,'[8]САПЕРНЫЙ Авг.'!P63:Q63,'[9]САПЕРНЫЙ Сент.'!P63:Q63,'[10]САПЕРНЫЙ Окт.'!P63:Q63,'[11]САПЕРНЫЙ Нояб.'!P63:Q63,'[12]САПЕРНЫЙ Дек.'!P63:Q63)</f>
        <v>2.6379999999999999</v>
      </c>
      <c r="R64" s="47"/>
      <c r="S64" s="53">
        <f>SUM('[1]САПЕРНЫЙ Янв.'!R63:S63,'[2]САПЕРНЫЙ Февр.'!R63:S63,'[3]САПЕРНЫЙ Март'!R63:S63,'[4]САПЕРНЫЙ Апр.'!R63:S63,'[5]САПЕРНЫЙ Май'!R63:S63,'[6]САПЕРНЫЙ Июнь'!R63:S63,'[7]САПЕРНЫЙ Июль'!R63:S63,'[8]САПЕРНЫЙ Авг.'!R63:S63,'[9]САПЕРНЫЙ Сент.'!R63:S63,'[10]САПЕРНЫЙ Окт.'!R63:S63,'[11]САПЕРНЫЙ Нояб.'!R63:S63,'[12]САПЕРНЫЙ Дек.'!R63:S63)</f>
        <v>9.3829999999999991</v>
      </c>
      <c r="T64" s="47"/>
      <c r="U64" s="53">
        <f>SUM('[1]САПЕРНЫЙ Янв.'!T63:U63,'[2]САПЕРНЫЙ Февр.'!T63:U63,'[3]САПЕРНЫЙ Март'!T63:U63,'[4]САПЕРНЫЙ Апр.'!T63:U63,'[5]САПЕРНЫЙ Май'!T63:U63,'[6]САПЕРНЫЙ Июнь'!T63:U63,'[7]САПЕРНЫЙ Июль'!T63:U63,'[8]САПЕРНЫЙ Авг.'!T63:U63,'[9]САПЕРНЫЙ Сент.'!T63:U63,'[10]САПЕРНЫЙ Окт.'!T63:U63,'[11]САПЕРНЫЙ Нояб.'!T63:U63,'[12]САПЕРНЫЙ Дек.'!T63:U63)</f>
        <v>0</v>
      </c>
      <c r="V64" s="47"/>
      <c r="W64" s="53">
        <f>SUM('[1]САПЕРНЫЙ Янв.'!V63:W63,'[2]САПЕРНЫЙ Февр.'!V63:W63,'[3]САПЕРНЫЙ Март'!V63:W63,'[4]САПЕРНЫЙ Апр.'!V63:W63,'[5]САПЕРНЫЙ Май'!V63:W63,'[6]САПЕРНЫЙ Июнь'!V63:W63,'[7]САПЕРНЫЙ Июль'!V63:W63,'[8]САПЕРНЫЙ Авг.'!V63:W63,'[9]САПЕРНЫЙ Сент.'!V63:W63,'[10]САПЕРНЫЙ Окт.'!V63:W63,'[11]САПЕРНЫЙ Нояб.'!V63:W63,'[12]САПЕРНЫЙ Дек.'!V63:W63)</f>
        <v>0</v>
      </c>
      <c r="Y64" s="97"/>
    </row>
    <row r="65" spans="1:26" s="42" customFormat="1" ht="15.95" customHeight="1" x14ac:dyDescent="0.25">
      <c r="A65" s="278" t="s">
        <v>75</v>
      </c>
      <c r="B65" s="276" t="s">
        <v>43</v>
      </c>
      <c r="C65" s="22" t="s">
        <v>10</v>
      </c>
      <c r="D65" s="47"/>
      <c r="E65" s="53">
        <f>SUM('[1]САПЕРНЫЙ Янв.'!D64:E64,'[2]САПЕРНЫЙ Февр.'!D64:E64,'[3]САПЕРНЫЙ Март'!D64:E64,'[4]САПЕРНЫЙ Апр.'!D64:E64,'[5]САПЕРНЫЙ Май'!D64:E64,'[6]САПЕРНЫЙ Июнь'!D64:E64,'[7]САПЕРНЫЙ Июль'!D64:E64,'[8]САПЕРНЫЙ Авг.'!D64:E64,'[9]САПЕРНЫЙ Сент.'!D64:E64,'[10]САПЕРНЫЙ Окт.'!D64:E64,'[11]САПЕРНЫЙ Нояб.'!D64:E64,'[12]САПЕРНЫЙ Дек.'!D64:E64)</f>
        <v>0</v>
      </c>
      <c r="F65" s="47"/>
      <c r="G65" s="53">
        <f>SUM('[1]САПЕРНЫЙ Янв.'!F64:G64,'[2]САПЕРНЫЙ Февр.'!F64:G64,'[3]САПЕРНЫЙ Март'!F64:G64,'[4]САПЕРНЫЙ Апр.'!F64:G64,'[5]САПЕРНЫЙ Май'!F64:G64,'[6]САПЕРНЫЙ Июнь'!F64:G64,'[7]САПЕРНЫЙ Июль'!F64:G64,'[8]САПЕРНЫЙ Авг.'!F64:G64,'[9]САПЕРНЫЙ Сент.'!F64:G64,'[10]САПЕРНЫЙ Окт.'!F64:G64,'[11]САПЕРНЫЙ Нояб.'!F64:G64,'[12]САПЕРНЫЙ Дек.'!F64:G64)</f>
        <v>0</v>
      </c>
      <c r="H65" s="47"/>
      <c r="I65" s="53">
        <f>SUM('[1]САПЕРНЫЙ Янв.'!H64:I64,'[2]САПЕРНЫЙ Февр.'!H64:I64,'[3]САПЕРНЫЙ Март'!H64:I64,'[4]САПЕРНЫЙ Апр.'!H64:I64,'[5]САПЕРНЫЙ Май'!H64:I64,'[6]САПЕРНЫЙ Июнь'!H64:I64,'[7]САПЕРНЫЙ Июль'!H64:I64,'[8]САПЕРНЫЙ Авг.'!H64:I64,'[9]САПЕРНЫЙ Сент.'!H64:I64,'[10]САПЕРНЫЙ Окт.'!H64:I64,'[11]САПЕРНЫЙ Нояб.'!H64:I64,'[12]САПЕРНЫЙ Дек.'!H64:I64)</f>
        <v>0</v>
      </c>
      <c r="J65" s="47"/>
      <c r="K65" s="53">
        <f>SUM('[1]САПЕРНЫЙ Янв.'!J64:K64,'[2]САПЕРНЫЙ Февр.'!J64:K64,'[3]САПЕРНЫЙ Март'!J64:K64,'[4]САПЕРНЫЙ Апр.'!J64:K64,'[5]САПЕРНЫЙ Май'!J64:K64,'[6]САПЕРНЫЙ Июнь'!J64:K64,'[7]САПЕРНЫЙ Июль'!J64:K64,'[8]САПЕРНЫЙ Авг.'!J64:K64,'[9]САПЕРНЫЙ Сент.'!J64:K64,'[10]САПЕРНЫЙ Окт.'!J64:K64,'[11]САПЕРНЫЙ Нояб.'!J64:K64,'[12]САПЕРНЫЙ Дек.'!J64:K64)</f>
        <v>0</v>
      </c>
      <c r="L65" s="47"/>
      <c r="M65" s="53">
        <f>SUM('[1]САПЕРНЫЙ Янв.'!L64:M64,'[2]САПЕРНЫЙ Февр.'!L64:M64,'[3]САПЕРНЫЙ Март'!L64:M64,'[4]САПЕРНЫЙ Апр.'!L64:M64,'[5]САПЕРНЫЙ Май'!L64:M64,'[6]САПЕРНЫЙ Июнь'!L64:M64,'[7]САПЕРНЫЙ Июль'!L64:M64,'[8]САПЕРНЫЙ Авг.'!L64:M64,'[9]САПЕРНЫЙ Сент.'!L64:M64,'[10]САПЕРНЫЙ Окт.'!L64:M64,'[11]САПЕРНЫЙ Нояб.'!L64:M64,'[12]САПЕРНЫЙ Дек.'!L64:M64)</f>
        <v>0</v>
      </c>
      <c r="N65" s="47"/>
      <c r="O65" s="53">
        <f>SUM('[1]САПЕРНЫЙ Янв.'!N64:O64,'[2]САПЕРНЫЙ Февр.'!N64:O64,'[3]САПЕРНЫЙ Март'!N64:O64,'[4]САПЕРНЫЙ Апр.'!N64:O64,'[5]САПЕРНЫЙ Май'!N64:O64,'[6]САПЕРНЫЙ Июнь'!N64:O64,'[7]САПЕРНЫЙ Июль'!N64:O64,'[8]САПЕРНЫЙ Авг.'!N64:O64,'[9]САПЕРНЫЙ Сент.'!N64:O64,'[10]САПЕРНЫЙ Окт.'!N64:O64,'[11]САПЕРНЫЙ Нояб.'!N64:O64,'[12]САПЕРНЫЙ Дек.'!N64:O64)</f>
        <v>0</v>
      </c>
      <c r="P65" s="47"/>
      <c r="Q65" s="53">
        <f>SUM('[1]САПЕРНЫЙ Янв.'!P64:Q64,'[2]САПЕРНЫЙ Февр.'!P64:Q64,'[3]САПЕРНЫЙ Март'!P64:Q64,'[4]САПЕРНЫЙ Апр.'!P64:Q64,'[5]САПЕРНЫЙ Май'!P64:Q64,'[6]САПЕРНЫЙ Июнь'!P64:Q64,'[7]САПЕРНЫЙ Июль'!P64:Q64,'[8]САПЕРНЫЙ Авг.'!P64:Q64,'[9]САПЕРНЫЙ Сент.'!P64:Q64,'[10]САПЕРНЫЙ Окт.'!P64:Q64,'[11]САПЕРНЫЙ Нояб.'!P64:Q64,'[12]САПЕРНЫЙ Дек.'!P64:Q64)</f>
        <v>0</v>
      </c>
      <c r="R65" s="47"/>
      <c r="S65" s="53">
        <f>SUM('[1]САПЕРНЫЙ Янв.'!R64:S64,'[2]САПЕРНЫЙ Февр.'!R64:S64,'[3]САПЕРНЫЙ Март'!R64:S64,'[4]САПЕРНЫЙ Апр.'!R64:S64,'[5]САПЕРНЫЙ Май'!R64:S64,'[6]САПЕРНЫЙ Июнь'!R64:S64,'[7]САПЕРНЫЙ Июль'!R64:S64,'[8]САПЕРНЫЙ Авг.'!R64:S64,'[9]САПЕРНЫЙ Сент.'!R64:S64,'[10]САПЕРНЫЙ Окт.'!R64:S64,'[11]САПЕРНЫЙ Нояб.'!R64:S64,'[12]САПЕРНЫЙ Дек.'!R64:S64)</f>
        <v>0</v>
      </c>
      <c r="T65" s="47"/>
      <c r="U65" s="53">
        <f>SUM('[1]САПЕРНЫЙ Янв.'!T64:U64,'[2]САПЕРНЫЙ Февр.'!T64:U64,'[3]САПЕРНЫЙ Март'!T64:U64,'[4]САПЕРНЫЙ Апр.'!T64:U64,'[5]САПЕРНЫЙ Май'!T64:U64,'[6]САПЕРНЫЙ Июнь'!T64:U64,'[7]САПЕРНЫЙ Июль'!T64:U64,'[8]САПЕРНЫЙ Авг.'!T64:U64,'[9]САПЕРНЫЙ Сент.'!T64:U64,'[10]САПЕРНЫЙ Окт.'!T64:U64,'[11]САПЕРНЫЙ Нояб.'!T64:U64,'[12]САПЕРНЫЙ Дек.'!T64:U64)</f>
        <v>0</v>
      </c>
      <c r="V65" s="47"/>
      <c r="W65" s="53">
        <f>SUM('[1]САПЕРНЫЙ Янв.'!V64:W64,'[2]САПЕРНЫЙ Февр.'!V64:W64,'[3]САПЕРНЫЙ Март'!V64:W64,'[4]САПЕРНЫЙ Апр.'!V64:W64,'[5]САПЕРНЫЙ Май'!V64:W64,'[6]САПЕРНЫЙ Июнь'!V64:W64,'[7]САПЕРНЫЙ Июль'!V64:W64,'[8]САПЕРНЫЙ Авг.'!V64:W64,'[9]САПЕРНЫЙ Сент.'!V64:W64,'[10]САПЕРНЫЙ Окт.'!V64:W64,'[11]САПЕРНЫЙ Нояб.'!V64:W64,'[12]САПЕРНЫЙ Дек.'!V64:W64)</f>
        <v>1</v>
      </c>
      <c r="Y65" s="97"/>
    </row>
    <row r="66" spans="1:26" s="42" customFormat="1" ht="15.95" customHeight="1" x14ac:dyDescent="0.25">
      <c r="A66" s="279"/>
      <c r="B66" s="277"/>
      <c r="C66" s="22" t="s">
        <v>5</v>
      </c>
      <c r="D66" s="47"/>
      <c r="E66" s="53">
        <f>SUM('[1]САПЕРНЫЙ Янв.'!D65:E65,'[2]САПЕРНЫЙ Февр.'!D65:E65,'[3]САПЕРНЫЙ Март'!D65:E65,'[4]САПЕРНЫЙ Апр.'!D65:E65,'[5]САПЕРНЫЙ Май'!D65:E65,'[6]САПЕРНЫЙ Июнь'!D65:E65,'[7]САПЕРНЫЙ Июль'!D65:E65,'[8]САПЕРНЫЙ Авг.'!D65:E65,'[9]САПЕРНЫЙ Сент.'!D65:E65,'[10]САПЕРНЫЙ Окт.'!D65:E65,'[11]САПЕРНЫЙ Нояб.'!D65:E65,'[12]САПЕРНЫЙ Дек.'!D65:E65)</f>
        <v>0</v>
      </c>
      <c r="F66" s="47"/>
      <c r="G66" s="53">
        <f>SUM('[1]САПЕРНЫЙ Янв.'!F65:G65,'[2]САПЕРНЫЙ Февр.'!F65:G65,'[3]САПЕРНЫЙ Март'!F65:G65,'[4]САПЕРНЫЙ Апр.'!F65:G65,'[5]САПЕРНЫЙ Май'!F65:G65,'[6]САПЕРНЫЙ Июнь'!F65:G65,'[7]САПЕРНЫЙ Июль'!F65:G65,'[8]САПЕРНЫЙ Авг.'!F65:G65,'[9]САПЕРНЫЙ Сент.'!F65:G65,'[10]САПЕРНЫЙ Окт.'!F65:G65,'[11]САПЕРНЫЙ Нояб.'!F65:G65,'[12]САПЕРНЫЙ Дек.'!F65:G65)</f>
        <v>0</v>
      </c>
      <c r="H66" s="47"/>
      <c r="I66" s="53">
        <f>SUM('[1]САПЕРНЫЙ Янв.'!H65:I65,'[2]САПЕРНЫЙ Февр.'!H65:I65,'[3]САПЕРНЫЙ Март'!H65:I65,'[4]САПЕРНЫЙ Апр.'!H65:I65,'[5]САПЕРНЫЙ Май'!H65:I65,'[6]САПЕРНЫЙ Июнь'!H65:I65,'[7]САПЕРНЫЙ Июль'!H65:I65,'[8]САПЕРНЫЙ Авг.'!H65:I65,'[9]САПЕРНЫЙ Сент.'!H65:I65,'[10]САПЕРНЫЙ Окт.'!H65:I65,'[11]САПЕРНЫЙ Нояб.'!H65:I65,'[12]САПЕРНЫЙ Дек.'!H65:I65)</f>
        <v>0</v>
      </c>
      <c r="J66" s="47"/>
      <c r="K66" s="53">
        <f>SUM('[1]САПЕРНЫЙ Янв.'!J65:K65,'[2]САПЕРНЫЙ Февр.'!J65:K65,'[3]САПЕРНЫЙ Март'!J65:K65,'[4]САПЕРНЫЙ Апр.'!J65:K65,'[5]САПЕРНЫЙ Май'!J65:K65,'[6]САПЕРНЫЙ Июнь'!J65:K65,'[7]САПЕРНЫЙ Июль'!J65:K65,'[8]САПЕРНЫЙ Авг.'!J65:K65,'[9]САПЕРНЫЙ Сент.'!J65:K65,'[10]САПЕРНЫЙ Окт.'!J65:K65,'[11]САПЕРНЫЙ Нояб.'!J65:K65,'[12]САПЕРНЫЙ Дек.'!J65:K65)</f>
        <v>0</v>
      </c>
      <c r="L66" s="47"/>
      <c r="M66" s="53">
        <f>SUM('[1]САПЕРНЫЙ Янв.'!L65:M65,'[2]САПЕРНЫЙ Февр.'!L65:M65,'[3]САПЕРНЫЙ Март'!L65:M65,'[4]САПЕРНЫЙ Апр.'!L65:M65,'[5]САПЕРНЫЙ Май'!L65:M65,'[6]САПЕРНЫЙ Июнь'!L65:M65,'[7]САПЕРНЫЙ Июль'!L65:M65,'[8]САПЕРНЫЙ Авг.'!L65:M65,'[9]САПЕРНЫЙ Сент.'!L65:M65,'[10]САПЕРНЫЙ Окт.'!L65:M65,'[11]САПЕРНЫЙ Нояб.'!L65:M65,'[12]САПЕРНЫЙ Дек.'!L65:M65)</f>
        <v>0</v>
      </c>
      <c r="N66" s="47"/>
      <c r="O66" s="53">
        <f>SUM('[1]САПЕРНЫЙ Янв.'!N65:O65,'[2]САПЕРНЫЙ Февр.'!N65:O65,'[3]САПЕРНЫЙ Март'!N65:O65,'[4]САПЕРНЫЙ Апр.'!N65:O65,'[5]САПЕРНЫЙ Май'!N65:O65,'[6]САПЕРНЫЙ Июнь'!N65:O65,'[7]САПЕРНЫЙ Июль'!N65:O65,'[8]САПЕРНЫЙ Авг.'!N65:O65,'[9]САПЕРНЫЙ Сент.'!N65:O65,'[10]САПЕРНЫЙ Окт.'!N65:O65,'[11]САПЕРНЫЙ Нояб.'!N65:O65,'[12]САПЕРНЫЙ Дек.'!N65:O65)</f>
        <v>0</v>
      </c>
      <c r="P66" s="47"/>
      <c r="Q66" s="53">
        <f>SUM('[1]САПЕРНЫЙ Янв.'!P65:Q65,'[2]САПЕРНЫЙ Февр.'!P65:Q65,'[3]САПЕРНЫЙ Март'!P65:Q65,'[4]САПЕРНЫЙ Апр.'!P65:Q65,'[5]САПЕРНЫЙ Май'!P65:Q65,'[6]САПЕРНЫЙ Июнь'!P65:Q65,'[7]САПЕРНЫЙ Июль'!P65:Q65,'[8]САПЕРНЫЙ Авг.'!P65:Q65,'[9]САПЕРНЫЙ Сент.'!P65:Q65,'[10]САПЕРНЫЙ Окт.'!P65:Q65,'[11]САПЕРНЫЙ Нояб.'!P65:Q65,'[12]САПЕРНЫЙ Дек.'!P65:Q65)</f>
        <v>0</v>
      </c>
      <c r="R66" s="47"/>
      <c r="S66" s="53">
        <f>SUM('[1]САПЕРНЫЙ Янв.'!R65:S65,'[2]САПЕРНЫЙ Февр.'!R65:S65,'[3]САПЕРНЫЙ Март'!R65:S65,'[4]САПЕРНЫЙ Апр.'!R65:S65,'[5]САПЕРНЫЙ Май'!R65:S65,'[6]САПЕРНЫЙ Июнь'!R65:S65,'[7]САПЕРНЫЙ Июль'!R65:S65,'[8]САПЕРНЫЙ Авг.'!R65:S65,'[9]САПЕРНЫЙ Сент.'!R65:S65,'[10]САПЕРНЫЙ Окт.'!R65:S65,'[11]САПЕРНЫЙ Нояб.'!R65:S65,'[12]САПЕРНЫЙ Дек.'!R65:S65)</f>
        <v>0</v>
      </c>
      <c r="T66" s="47"/>
      <c r="U66" s="53">
        <f>SUM('[1]САПЕРНЫЙ Янв.'!T65:U65,'[2]САПЕРНЫЙ Февр.'!T65:U65,'[3]САПЕРНЫЙ Март'!T65:U65,'[4]САПЕРНЫЙ Апр.'!T65:U65,'[5]САПЕРНЫЙ Май'!T65:U65,'[6]САПЕРНЫЙ Июнь'!T65:U65,'[7]САПЕРНЫЙ Июль'!T65:U65,'[8]САПЕРНЫЙ Авг.'!T65:U65,'[9]САПЕРНЫЙ Сент.'!T65:U65,'[10]САПЕРНЫЙ Окт.'!T65:U65,'[11]САПЕРНЫЙ Нояб.'!T65:U65,'[12]САПЕРНЫЙ Дек.'!T65:U65)</f>
        <v>0</v>
      </c>
      <c r="V66" s="47"/>
      <c r="W66" s="53">
        <f>SUM('[1]САПЕРНЫЙ Янв.'!V65:W65,'[2]САПЕРНЫЙ Февр.'!V65:W65,'[3]САПЕРНЫЙ Март'!V65:W65,'[4]САПЕРНЫЙ Апр.'!V65:W65,'[5]САПЕРНЫЙ Май'!V65:W65,'[6]САПЕРНЫЙ Июнь'!V65:W65,'[7]САПЕРНЫЙ Июль'!V65:W65,'[8]САПЕРНЫЙ Авг.'!V65:W65,'[9]САПЕРНЫЙ Сент.'!V65:W65,'[10]САПЕРНЫЙ Окт.'!V65:W65,'[11]САПЕРНЫЙ Нояб.'!V65:W65,'[12]САПЕРНЫЙ Дек.'!V65:W65)</f>
        <v>0.71499999999999997</v>
      </c>
      <c r="Y66" s="97"/>
    </row>
    <row r="67" spans="1:26" s="42" customFormat="1" ht="15.95" customHeight="1" x14ac:dyDescent="0.25">
      <c r="A67" s="278" t="s">
        <v>76</v>
      </c>
      <c r="B67" s="276" t="s">
        <v>67</v>
      </c>
      <c r="C67" s="22" t="s">
        <v>10</v>
      </c>
      <c r="D67" s="47">
        <v>20</v>
      </c>
      <c r="E67" s="53">
        <f>SUM('[1]САПЕРНЫЙ Янв.'!D66:E66,'[2]САПЕРНЫЙ Февр.'!D66:E66,'[3]САПЕРНЫЙ Март'!D66:E66,'[4]САПЕРНЫЙ Апр.'!D66:E66,'[5]САПЕРНЫЙ Май'!D66:E66,'[6]САПЕРНЫЙ Июнь'!D66:E66,'[7]САПЕРНЫЙ Июль'!D66:E66,'[8]САПЕРНЫЙ Авг.'!D66:E66,'[9]САПЕРНЫЙ Сент.'!D66:E66,'[10]САПЕРНЫЙ Окт.'!D66:E66,'[11]САПЕРНЫЙ Нояб.'!D66:E66,'[12]САПЕРНЫЙ Дек.'!D66:E66)</f>
        <v>35</v>
      </c>
      <c r="F67" s="47"/>
      <c r="G67" s="53">
        <f>SUM('[1]САПЕРНЫЙ Янв.'!F66:G66,'[2]САПЕРНЫЙ Февр.'!F66:G66,'[3]САПЕРНЫЙ Март'!F66:G66,'[4]САПЕРНЫЙ Апр.'!F66:G66,'[5]САПЕРНЫЙ Май'!F66:G66,'[6]САПЕРНЫЙ Июнь'!F66:G66,'[7]САПЕРНЫЙ Июль'!F66:G66,'[8]САПЕРНЫЙ Авг.'!F66:G66,'[9]САПЕРНЫЙ Сент.'!F66:G66,'[10]САПЕРНЫЙ Окт.'!F66:G66,'[11]САПЕРНЫЙ Нояб.'!F66:G66,'[12]САПЕРНЫЙ Дек.'!F66:G66)</f>
        <v>6</v>
      </c>
      <c r="H67" s="47">
        <v>20</v>
      </c>
      <c r="I67" s="53">
        <f>SUM('[1]САПЕРНЫЙ Янв.'!H66:I66,'[2]САПЕРНЫЙ Февр.'!H66:I66,'[3]САПЕРНЫЙ Март'!H66:I66,'[4]САПЕРНЫЙ Апр.'!H66:I66,'[5]САПЕРНЫЙ Май'!H66:I66,'[6]САПЕРНЫЙ Июнь'!H66:I66,'[7]САПЕРНЫЙ Июль'!H66:I66,'[8]САПЕРНЫЙ Авг.'!H66:I66,'[9]САПЕРНЫЙ Сент.'!H66:I66,'[10]САПЕРНЫЙ Окт.'!H66:I66,'[11]САПЕРНЫЙ Нояб.'!H66:I66,'[12]САПЕРНЫЙ Дек.'!H66:I66)</f>
        <v>27</v>
      </c>
      <c r="J67" s="47">
        <v>20</v>
      </c>
      <c r="K67" s="53">
        <f>SUM('[1]САПЕРНЫЙ Янв.'!J66:K66,'[2]САПЕРНЫЙ Февр.'!J66:K66,'[3]САПЕРНЫЙ Март'!J66:K66,'[4]САПЕРНЫЙ Апр.'!J66:K66,'[5]САПЕРНЫЙ Май'!J66:K66,'[6]САПЕРНЫЙ Июнь'!J66:K66,'[7]САПЕРНЫЙ Июль'!J66:K66,'[8]САПЕРНЫЙ Авг.'!J66:K66,'[9]САПЕРНЫЙ Сент.'!J66:K66,'[10]САПЕРНЫЙ Окт.'!J66:K66,'[11]САПЕРНЫЙ Нояб.'!J66:K66,'[12]САПЕРНЫЙ Дек.'!J66:K66)</f>
        <v>24</v>
      </c>
      <c r="L67" s="47"/>
      <c r="M67" s="53">
        <f>SUM('[1]САПЕРНЫЙ Янв.'!L66:M66,'[2]САПЕРНЫЙ Февр.'!L66:M66,'[3]САПЕРНЫЙ Март'!L66:M66,'[4]САПЕРНЫЙ Апр.'!L66:M66,'[5]САПЕРНЫЙ Май'!L66:M66,'[6]САПЕРНЫЙ Июнь'!L66:M66,'[7]САПЕРНЫЙ Июль'!L66:M66,'[8]САПЕРНЫЙ Авг.'!L66:M66,'[9]САПЕРНЫЙ Сент.'!L66:M66,'[10]САПЕРНЫЙ Окт.'!L66:M66,'[11]САПЕРНЫЙ Нояб.'!L66:M66,'[12]САПЕРНЫЙ Дек.'!L66:M66)</f>
        <v>7</v>
      </c>
      <c r="N67" s="47"/>
      <c r="O67" s="53">
        <f>SUM('[1]САПЕРНЫЙ Янв.'!N66:O66,'[2]САПЕРНЫЙ Февр.'!N66:O66,'[3]САПЕРНЫЙ Март'!N66:O66,'[4]САПЕРНЫЙ Апр.'!N66:O66,'[5]САПЕРНЫЙ Май'!N66:O66,'[6]САПЕРНЫЙ Июнь'!N66:O66,'[7]САПЕРНЫЙ Июль'!N66:O66,'[8]САПЕРНЫЙ Авг.'!N66:O66,'[9]САПЕРНЫЙ Сент.'!N66:O66,'[10]САПЕРНЫЙ Окт.'!N66:O66,'[11]САПЕРНЫЙ Нояб.'!N66:O66,'[12]САПЕРНЫЙ Дек.'!N66:O66)</f>
        <v>3</v>
      </c>
      <c r="P67" s="47">
        <v>35</v>
      </c>
      <c r="Q67" s="53">
        <f>SUM('[1]САПЕРНЫЙ Янв.'!P66:Q66,'[2]САПЕРНЫЙ Февр.'!P66:Q66,'[3]САПЕРНЫЙ Март'!P66:Q66,'[4]САПЕРНЫЙ Апр.'!P66:Q66,'[5]САПЕРНЫЙ Май'!P66:Q66,'[6]САПЕРНЫЙ Июнь'!P66:Q66,'[7]САПЕРНЫЙ Июль'!P66:Q66,'[8]САПЕРНЫЙ Авг.'!P66:Q66,'[9]САПЕРНЫЙ Сент.'!P66:Q66,'[10]САПЕРНЫЙ Окт.'!P66:Q66,'[11]САПЕРНЫЙ Нояб.'!P66:Q66,'[12]САПЕРНЫЙ Дек.'!P66:Q66)</f>
        <v>31</v>
      </c>
      <c r="R67" s="47">
        <v>8</v>
      </c>
      <c r="S67" s="53">
        <f>SUM('[1]САПЕРНЫЙ Янв.'!R66:S66,'[2]САПЕРНЫЙ Февр.'!R66:S66,'[3]САПЕРНЫЙ Март'!R66:S66,'[4]САПЕРНЫЙ Апр.'!R66:S66,'[5]САПЕРНЫЙ Май'!R66:S66,'[6]САПЕРНЫЙ Июнь'!R66:S66,'[7]САПЕРНЫЙ Июль'!R66:S66,'[8]САПЕРНЫЙ Авг.'!R66:S66,'[9]САПЕРНЫЙ Сент.'!R66:S66,'[10]САПЕРНЫЙ Окт.'!R66:S66,'[11]САПЕРНЫЙ Нояб.'!R66:S66,'[12]САПЕРНЫЙ Дек.'!R66:S66)</f>
        <v>38</v>
      </c>
      <c r="T67" s="47">
        <v>8</v>
      </c>
      <c r="U67" s="53">
        <f>SUM('[1]САПЕРНЫЙ Янв.'!T66:U66,'[2]САПЕРНЫЙ Февр.'!T66:U66,'[3]САПЕРНЫЙ Март'!T66:U66,'[4]САПЕРНЫЙ Апр.'!T66:U66,'[5]САПЕРНЫЙ Май'!T66:U66,'[6]САПЕРНЫЙ Июнь'!T66:U66,'[7]САПЕРНЫЙ Июль'!T66:U66,'[8]САПЕРНЫЙ Авг.'!T66:U66,'[9]САПЕРНЫЙ Сент.'!T66:U66,'[10]САПЕРНЫЙ Окт.'!T66:U66,'[11]САПЕРНЫЙ Нояб.'!T66:U66,'[12]САПЕРНЫЙ Дек.'!T66:U66)</f>
        <v>16</v>
      </c>
      <c r="V67" s="47">
        <v>20</v>
      </c>
      <c r="W67" s="53">
        <f>SUM('[1]САПЕРНЫЙ Янв.'!V66:W66,'[2]САПЕРНЫЙ Февр.'!V66:W66,'[3]САПЕРНЫЙ Март'!V66:W66,'[4]САПЕРНЫЙ Апр.'!V66:W66,'[5]САПЕРНЫЙ Май'!V66:W66,'[6]САПЕРНЫЙ Июнь'!V66:W66,'[7]САПЕРНЫЙ Июль'!V66:W66,'[8]САПЕРНЫЙ Авг.'!V66:W66,'[9]САПЕРНЫЙ Сент.'!V66:W66,'[10]САПЕРНЫЙ Окт.'!V66:W66,'[11]САПЕРНЫЙ Нояб.'!V66:W66,'[12]САПЕРНЫЙ Дек.'!V66:W66)</f>
        <v>11</v>
      </c>
      <c r="Y67" s="97"/>
    </row>
    <row r="68" spans="1:26" s="42" customFormat="1" ht="15.95" customHeight="1" thickBot="1" x14ac:dyDescent="0.3">
      <c r="A68" s="284"/>
      <c r="B68" s="285"/>
      <c r="C68" s="26" t="s">
        <v>5</v>
      </c>
      <c r="D68" s="55">
        <v>30</v>
      </c>
      <c r="E68" s="54">
        <f>SUM('[1]САПЕРНЫЙ Янв.'!D67:E67,'[2]САПЕРНЫЙ Февр.'!D67:E67,'[3]САПЕРНЫЙ Март'!D67:E67,'[4]САПЕРНЫЙ Апр.'!D67:E67,'[5]САПЕРНЫЙ Май'!D67:E67,'[6]САПЕРНЫЙ Июнь'!D67:E67,'[7]САПЕРНЫЙ Июль'!D67:E67,'[8]САПЕРНЫЙ Авг.'!D67:E67,'[9]САПЕРНЫЙ Сент.'!D67:E67,'[10]САПЕРНЫЙ Окт.'!D67:E67,'[11]САПЕРНЫЙ Нояб.'!D67:E67,'[12]САПЕРНЫЙ Дек.'!D67:E67)</f>
        <v>29.375000000000004</v>
      </c>
      <c r="F68" s="86"/>
      <c r="G68" s="54">
        <f>SUM('[1]САПЕРНЫЙ Янв.'!F67:G67,'[2]САПЕРНЫЙ Февр.'!F67:G67,'[3]САПЕРНЫЙ Март'!F67:G67,'[4]САПЕРНЫЙ Апр.'!F67:G67,'[5]САПЕРНЫЙ Май'!F67:G67,'[6]САПЕРНЫЙ Июнь'!F67:G67,'[7]САПЕРНЫЙ Июль'!F67:G67,'[8]САПЕРНЫЙ Авг.'!F67:G67,'[9]САПЕРНЫЙ Сент.'!F67:G67,'[10]САПЕРНЫЙ Окт.'!F67:G67,'[11]САПЕРНЫЙ Нояб.'!F67:G67,'[12]САПЕРНЫЙ Дек.'!F67:G67)</f>
        <v>3.5529999999999999</v>
      </c>
      <c r="H68" s="55">
        <v>30</v>
      </c>
      <c r="I68" s="54">
        <f>SUM('[1]САПЕРНЫЙ Янв.'!H67:I67,'[2]САПЕРНЫЙ Февр.'!H67:I67,'[3]САПЕРНЫЙ Март'!H67:I67,'[4]САПЕРНЫЙ Апр.'!H67:I67,'[5]САПЕРНЫЙ Май'!H67:I67,'[6]САПЕРНЫЙ Июнь'!H67:I67,'[7]САПЕРНЫЙ Июль'!H67:I67,'[8]САПЕРНЫЙ Авг.'!H67:I67,'[9]САПЕРНЫЙ Сент.'!H67:I67,'[10]САПЕРНЫЙ Окт.'!H67:I67,'[11]САПЕРНЫЙ Нояб.'!H67:I67,'[12]САПЕРНЫЙ Дек.'!H67:I67)</f>
        <v>23.986000000000001</v>
      </c>
      <c r="J68" s="55">
        <v>30</v>
      </c>
      <c r="K68" s="54">
        <f>SUM('[1]САПЕРНЫЙ Янв.'!J67:K67,'[2]САПЕРНЫЙ Февр.'!J67:K67,'[3]САПЕРНЫЙ Март'!J67:K67,'[4]САПЕРНЫЙ Апр.'!J67:K67,'[5]САПЕРНЫЙ Май'!J67:K67,'[6]САПЕРНЫЙ Июнь'!J67:K67,'[7]САПЕРНЫЙ Июль'!J67:K67,'[8]САПЕРНЫЙ Авг.'!J67:K67,'[9]САПЕРНЫЙ Сент.'!J67:K67,'[10]САПЕРНЫЙ Окт.'!J67:K67,'[11]САПЕРНЫЙ Нояб.'!J67:K67,'[12]САПЕРНЫЙ Дек.'!J67:K67)</f>
        <v>23.62</v>
      </c>
      <c r="L68" s="86"/>
      <c r="M68" s="54">
        <f>SUM('[1]САПЕРНЫЙ Янв.'!L67:M67,'[2]САПЕРНЫЙ Февр.'!L67:M67,'[3]САПЕРНЫЙ Март'!L67:M67,'[4]САПЕРНЫЙ Апр.'!L67:M67,'[5]САПЕРНЫЙ Май'!L67:M67,'[6]САПЕРНЫЙ Июнь'!L67:M67,'[7]САПЕРНЫЙ Июль'!L67:M67,'[8]САПЕРНЫЙ Авг.'!L67:M67,'[9]САПЕРНЫЙ Сент.'!L67:M67,'[10]САПЕРНЫЙ Окт.'!L67:M67,'[11]САПЕРНЫЙ Нояб.'!L67:M67,'[12]САПЕРНЫЙ Дек.'!L67:M67)</f>
        <v>3.8959999999999999</v>
      </c>
      <c r="N68" s="86"/>
      <c r="O68" s="54">
        <f>SUM('[1]САПЕРНЫЙ Янв.'!N67:O67,'[2]САПЕРНЫЙ Февр.'!N67:O67,'[3]САПЕРНЫЙ Март'!N67:O67,'[4]САПЕРНЫЙ Апр.'!N67:O67,'[5]САПЕРНЫЙ Май'!N67:O67,'[6]САПЕРНЫЙ Июнь'!N67:O67,'[7]САПЕРНЫЙ Июль'!N67:O67,'[8]САПЕРНЫЙ Авг.'!N67:O67,'[9]САПЕРНЫЙ Сент.'!N67:O67,'[10]САПЕРНЫЙ Окт.'!N67:O67,'[11]САПЕРНЫЙ Нояб.'!N67:O67,'[12]САПЕРНЫЙ Дек.'!N67:O67)</f>
        <v>13.747</v>
      </c>
      <c r="P68" s="55">
        <v>52.5</v>
      </c>
      <c r="Q68" s="54">
        <f>SUM('[1]САПЕРНЫЙ Янв.'!P67:Q67,'[2]САПЕРНЫЙ Февр.'!P67:Q67,'[3]САПЕРНЫЙ Март'!P67:Q67,'[4]САПЕРНЫЙ Апр.'!P67:Q67,'[5]САПЕРНЫЙ Май'!P67:Q67,'[6]САПЕРНЫЙ Июнь'!P67:Q67,'[7]САПЕРНЫЙ Июль'!P67:Q67,'[8]САПЕРНЫЙ Авг.'!P67:Q67,'[9]САПЕРНЫЙ Сент.'!P67:Q67,'[10]САПЕРНЫЙ Окт.'!P67:Q67,'[11]САПЕРНЫЙ Нояб.'!P67:Q67,'[12]САПЕРНЫЙ Дек.'!P67:Q67)</f>
        <v>41.259</v>
      </c>
      <c r="R68" s="55">
        <v>9.6</v>
      </c>
      <c r="S68" s="54">
        <f>SUM('[1]САПЕРНЫЙ Янв.'!R67:S67,'[2]САПЕРНЫЙ Февр.'!R67:S67,'[3]САПЕРНЫЙ Март'!R67:S67,'[4]САПЕРНЫЙ Апр.'!R67:S67,'[5]САПЕРНЫЙ Май'!R67:S67,'[6]САПЕРНЫЙ Июнь'!R67:S67,'[7]САПЕРНЫЙ Июль'!R67:S67,'[8]САПЕРНЫЙ Авг.'!R67:S67,'[9]САПЕРНЫЙ Сент.'!R67:S67,'[10]САПЕРНЫЙ Окт.'!R67:S67,'[11]САПЕРНЫЙ Нояб.'!R67:S67,'[12]САПЕРНЫЙ Дек.'!R67:S67)</f>
        <v>25.023</v>
      </c>
      <c r="T68" s="55">
        <v>9.6</v>
      </c>
      <c r="U68" s="54">
        <f>SUM('[1]САПЕРНЫЙ Янв.'!T67:U67,'[2]САПЕРНЫЙ Февр.'!T67:U67,'[3]САПЕРНЫЙ Март'!T67:U67,'[4]САПЕРНЫЙ Апр.'!T67:U67,'[5]САПЕРНЫЙ Май'!T67:U67,'[6]САПЕРНЫЙ Июнь'!T67:U67,'[7]САПЕРНЫЙ Июль'!T67:U67,'[8]САПЕРНЫЙ Авг.'!T67:U67,'[9]САПЕРНЫЙ Сент.'!T67:U67,'[10]САПЕРНЫЙ Окт.'!T67:U67,'[11]САПЕРНЫЙ Нояб.'!T67:U67,'[12]САПЕРНЫЙ Дек.'!T67:U67)</f>
        <v>12.565000000000001</v>
      </c>
      <c r="V68" s="55">
        <v>27.6</v>
      </c>
      <c r="W68" s="54">
        <f>SUM('[1]САПЕРНЫЙ Янв.'!V67:W67,'[2]САПЕРНЫЙ Февр.'!V67:W67,'[3]САПЕРНЫЙ Март'!V67:W67,'[4]САПЕРНЫЙ Апр.'!V67:W67,'[5]САПЕРНЫЙ Май'!V67:W67,'[6]САПЕРНЫЙ Июнь'!V67:W67,'[7]САПЕРНЫЙ Июль'!V67:W67,'[8]САПЕРНЫЙ Авг.'!V67:W67,'[9]САПЕРНЫЙ Сент.'!V67:W67,'[10]САПЕРНЫЙ Окт.'!V67:W67,'[11]САПЕРНЫЙ Нояб.'!V67:W67,'[12]САПЕРНЫЙ Дек.'!V67:W67)</f>
        <v>12.509</v>
      </c>
      <c r="Y68" s="97"/>
    </row>
    <row r="69" spans="1:26" s="42" customFormat="1" ht="32.1" customHeight="1" thickBot="1" x14ac:dyDescent="0.3">
      <c r="A69" s="6" t="s">
        <v>44</v>
      </c>
      <c r="B69" s="3" t="s">
        <v>45</v>
      </c>
      <c r="C69" s="29" t="s">
        <v>5</v>
      </c>
      <c r="D69" s="62">
        <f>D71+D73+D75+D76+D77</f>
        <v>15</v>
      </c>
      <c r="E69" s="58">
        <f>SUM('[1]САПЕРНЫЙ Янв.'!D68:E68,'[2]САПЕРНЫЙ Февр.'!D68:E68,'[3]САПЕРНЫЙ Март'!D68:E68,'[4]САПЕРНЫЙ Апр.'!D68:E68,'[5]САПЕРНЫЙ Май'!D68:E68,'[6]САПЕРНЫЙ Июнь'!D68:E68,'[7]САПЕРНЫЙ Июль'!D68:E68,'[8]САПЕРНЫЙ Авг.'!D68:E68,'[9]САПЕРНЫЙ Сент.'!D68:E68,'[10]САПЕРНЫЙ Окт.'!D68:E68,'[11]САПЕРНЫЙ Нояб.'!D68:E68,'[12]САПЕРНЫЙ Дек.'!D68:E68)</f>
        <v>0.45900000000000002</v>
      </c>
      <c r="F69" s="62">
        <f t="shared" ref="F69" si="19">F71+F73+F75+F76+F77</f>
        <v>15</v>
      </c>
      <c r="G69" s="58">
        <f>SUM('[1]САПЕРНЫЙ Янв.'!F68:G68,'[2]САПЕРНЫЙ Февр.'!F68:G68,'[3]САПЕРНЫЙ Март'!F68:G68,'[4]САПЕРНЫЙ Апр.'!F68:G68,'[5]САПЕРНЫЙ Май'!F68:G68,'[6]САПЕРНЫЙ Июнь'!F68:G68,'[7]САПЕРНЫЙ Июль'!F68:G68,'[8]САПЕРНЫЙ Авг.'!F68:G68,'[9]САПЕРНЫЙ Сент.'!F68:G68,'[10]САПЕРНЫЙ Окт.'!F68:G68,'[11]САПЕРНЫЙ Нояб.'!F68:G68,'[12]САПЕРНЫЙ Дек.'!F68:G68)</f>
        <v>0.56299999999999994</v>
      </c>
      <c r="H69" s="62">
        <f t="shared" ref="H69" si="20">H71+H73+H75+H76+H77</f>
        <v>33</v>
      </c>
      <c r="I69" s="58">
        <f>SUM('[1]САПЕРНЫЙ Янв.'!H68:I68,'[2]САПЕРНЫЙ Февр.'!H68:I68,'[3]САПЕРНЫЙ Март'!H68:I68,'[4]САПЕРНЫЙ Апр.'!H68:I68,'[5]САПЕРНЫЙ Май'!H68:I68,'[6]САПЕРНЫЙ Июнь'!H68:I68,'[7]САПЕРНЫЙ Июль'!H68:I68,'[8]САПЕРНЫЙ Авг.'!H68:I68,'[9]САПЕРНЫЙ Сент.'!H68:I68,'[10]САПЕРНЫЙ Окт.'!H68:I68,'[11]САПЕРНЫЙ Нояб.'!H68:I68,'[12]САПЕРНЫЙ Дек.'!H68:I68)</f>
        <v>2.9429999999999996</v>
      </c>
      <c r="J69" s="62">
        <f t="shared" ref="J69" si="21">J71+J73+J75+J76+J77</f>
        <v>15</v>
      </c>
      <c r="K69" s="58">
        <f>SUM('[1]САПЕРНЫЙ Янв.'!J68:K68,'[2]САПЕРНЫЙ Февр.'!J68:K68,'[3]САПЕРНЫЙ Март'!J68:K68,'[4]САПЕРНЫЙ Апр.'!J68:K68,'[5]САПЕРНЫЙ Май'!J68:K68,'[6]САПЕРНЫЙ Июнь'!J68:K68,'[7]САПЕРНЫЙ Июль'!J68:K68,'[8]САПЕРНЫЙ Авг.'!J68:K68,'[9]САПЕРНЫЙ Сент.'!J68:K68,'[10]САПЕРНЫЙ Окт.'!J68:K68,'[11]САПЕРНЫЙ Нояб.'!J68:K68,'[12]САПЕРНЫЙ Дек.'!J68:K68)</f>
        <v>0</v>
      </c>
      <c r="L69" s="62">
        <f t="shared" ref="L69" si="22">L71+L73+L75+L76+L77</f>
        <v>55</v>
      </c>
      <c r="M69" s="58">
        <f>SUM('[1]САПЕРНЫЙ Янв.'!L68:M68,'[2]САПЕРНЫЙ Февр.'!L68:M68,'[3]САПЕРНЫЙ Март'!L68:M68,'[4]САПЕРНЫЙ Апр.'!L68:M68,'[5]САПЕРНЫЙ Май'!L68:M68,'[6]САПЕРНЫЙ Июнь'!L68:M68,'[7]САПЕРНЫЙ Июль'!L68:M68,'[8]САПЕРНЫЙ Авг.'!L68:M68,'[9]САПЕРНЫЙ Сент.'!L68:M68,'[10]САПЕРНЫЙ Окт.'!L68:M68,'[11]САПЕРНЫЙ Нояб.'!L68:M68,'[12]САПЕРНЫЙ Дек.'!L68:M68)</f>
        <v>54.205999999999996</v>
      </c>
      <c r="N69" s="62">
        <f t="shared" ref="N69" si="23">N71+N73+N75+N76+N77</f>
        <v>15</v>
      </c>
      <c r="O69" s="58">
        <f>SUM('[1]САПЕРНЫЙ Янв.'!N68:O68,'[2]САПЕРНЫЙ Февр.'!N68:O68,'[3]САПЕРНЫЙ Март'!N68:O68,'[4]САПЕРНЫЙ Апр.'!N68:O68,'[5]САПЕРНЫЙ Май'!N68:O68,'[6]САПЕРНЫЙ Июнь'!N68:O68,'[7]САПЕРНЫЙ Июль'!N68:O68,'[8]САПЕРНЫЙ Авг.'!N68:O68,'[9]САПЕРНЫЙ Сент.'!N68:O68,'[10]САПЕРНЫЙ Окт.'!N68:O68,'[11]САПЕРНЫЙ Нояб.'!N68:O68,'[12]САПЕРНЫЙ Дек.'!N68:O68)</f>
        <v>0</v>
      </c>
      <c r="P69" s="62">
        <f t="shared" ref="P69" si="24">P71+P73+P75+P76+P77</f>
        <v>15</v>
      </c>
      <c r="Q69" s="58">
        <f>SUM('[1]САПЕРНЫЙ Янв.'!P68:Q68,'[2]САПЕРНЫЙ Февр.'!P68:Q68,'[3]САПЕРНЫЙ Март'!P68:Q68,'[4]САПЕРНЫЙ Апр.'!P68:Q68,'[5]САПЕРНЫЙ Май'!P68:Q68,'[6]САПЕРНЫЙ Июнь'!P68:Q68,'[7]САПЕРНЫЙ Июль'!P68:Q68,'[8]САПЕРНЫЙ Авг.'!P68:Q68,'[9]САПЕРНЫЙ Сент.'!P68:Q68,'[10]САПЕРНЫЙ Окт.'!P68:Q68,'[11]САПЕРНЫЙ Нояб.'!P68:Q68,'[12]САПЕРНЫЙ Дек.'!P68:Q68)</f>
        <v>2.641</v>
      </c>
      <c r="R69" s="62">
        <f t="shared" ref="R69" si="25">R71+R73+R75+R76+R77</f>
        <v>15</v>
      </c>
      <c r="S69" s="58">
        <f>SUM('[1]САПЕРНЫЙ Янв.'!R68:S68,'[2]САПЕРНЫЙ Февр.'!R68:S68,'[3]САПЕРНЫЙ Март'!R68:S68,'[4]САПЕРНЫЙ Апр.'!R68:S68,'[5]САПЕРНЫЙ Май'!R68:S68,'[6]САПЕРНЫЙ Июнь'!R68:S68,'[7]САПЕРНЫЙ Июль'!R68:S68,'[8]САПЕРНЫЙ Авг.'!R68:S68,'[9]САПЕРНЫЙ Сент.'!R68:S68,'[10]САПЕРНЫЙ Окт.'!R68:S68,'[11]САПЕРНЫЙ Нояб.'!R68:S68,'[12]САПЕРНЫЙ Дек.'!R68:S68)</f>
        <v>18.388999999999999</v>
      </c>
      <c r="T69" s="62">
        <f t="shared" ref="T69" si="26">T71+T73+T75+T76+T77</f>
        <v>15</v>
      </c>
      <c r="U69" s="58">
        <f>SUM('[1]САПЕРНЫЙ Янв.'!T68:U68,'[2]САПЕРНЫЙ Февр.'!T68:U68,'[3]САПЕРНЫЙ Март'!T68:U68,'[4]САПЕРНЫЙ Апр.'!T68:U68,'[5]САПЕРНЫЙ Май'!T68:U68,'[6]САПЕРНЫЙ Июнь'!T68:U68,'[7]САПЕРНЫЙ Июль'!T68:U68,'[8]САПЕРНЫЙ Авг.'!T68:U68,'[9]САПЕРНЫЙ Сент.'!T68:U68,'[10]САПЕРНЫЙ Окт.'!T68:U68,'[11]САПЕРНЫЙ Нояб.'!T68:U68,'[12]САПЕРНЫЙ Дек.'!T68:U68)</f>
        <v>16.306000000000001</v>
      </c>
      <c r="V69" s="62">
        <f t="shared" ref="V69" si="27">V71+V73+V75+V76+V77</f>
        <v>74.5</v>
      </c>
      <c r="W69" s="58">
        <f>SUM('[1]САПЕРНЫЙ Янв.'!V68:W68,'[2]САПЕРНЫЙ Февр.'!V68:W68,'[3]САПЕРНЫЙ Март'!V68:W68,'[4]САПЕРНЫЙ Апр.'!V68:W68,'[5]САПЕРНЫЙ Май'!V68:W68,'[6]САПЕРНЫЙ Июнь'!V68:W68,'[7]САПЕРНЫЙ Июль'!V68:W68,'[8]САПЕРНЫЙ Авг.'!V68:W68,'[9]САПЕРНЫЙ Сент.'!V68:W68,'[10]САПЕРНЫЙ Окт.'!V68:W68,'[11]САПЕРНЫЙ Нояб.'!V68:W68,'[12]САПЕРНЫЙ Дек.'!V68:W68)</f>
        <v>45.548000000000002</v>
      </c>
      <c r="Y69" s="96">
        <f t="shared" si="18"/>
        <v>141.05500000000001</v>
      </c>
    </row>
    <row r="70" spans="1:26" s="42" customFormat="1" ht="15.95" customHeight="1" x14ac:dyDescent="0.25">
      <c r="A70" s="280" t="s">
        <v>77</v>
      </c>
      <c r="B70" s="281" t="s">
        <v>46</v>
      </c>
      <c r="C70" s="21" t="s">
        <v>7</v>
      </c>
      <c r="D70" s="43"/>
      <c r="E70" s="52">
        <f>SUM('[1]САПЕРНЫЙ Янв.'!D69:E69,'[2]САПЕРНЫЙ Февр.'!D69:E69,'[3]САПЕРНЫЙ Март'!D69:E69,'[4]САПЕРНЫЙ Апр.'!D69:E69,'[5]САПЕРНЫЙ Май'!D69:E69,'[6]САПЕРНЫЙ Июнь'!D69:E69,'[7]САПЕРНЫЙ Июль'!D69:E69,'[8]САПЕРНЫЙ Авг.'!D69:E69,'[9]САПЕРНЫЙ Сент.'!D69:E69,'[10]САПЕРНЫЙ Окт.'!D69:E69,'[11]САПЕРНЫЙ Нояб.'!D69:E69,'[12]САПЕРНЫЙ Дек.'!D69:E69)</f>
        <v>0</v>
      </c>
      <c r="F70" s="43"/>
      <c r="G70" s="52">
        <f>SUM('[1]САПЕРНЫЙ Янв.'!F69:G69,'[2]САПЕРНЫЙ Февр.'!F69:G69,'[3]САПЕРНЫЙ Март'!F69:G69,'[4]САПЕРНЫЙ Апр.'!F69:G69,'[5]САПЕРНЫЙ Май'!F69:G69,'[6]САПЕРНЫЙ Июнь'!F69:G69,'[7]САПЕРНЫЙ Июль'!F69:G69,'[8]САПЕРНЫЙ Авг.'!F69:G69,'[9]САПЕРНЫЙ Сент.'!F69:G69,'[10]САПЕРНЫЙ Окт.'!F69:G69,'[11]САПЕРНЫЙ Нояб.'!F69:G69,'[12]САПЕРНЫЙ Дек.'!F69:G69)</f>
        <v>5.0999999999999996</v>
      </c>
      <c r="H70" s="43">
        <v>20</v>
      </c>
      <c r="I70" s="52">
        <f>SUM('[1]САПЕРНЫЙ Янв.'!H69:I69,'[2]САПЕРНЫЙ Февр.'!H69:I69,'[3]САПЕРНЫЙ Март'!H69:I69,'[4]САПЕРНЫЙ Апр.'!H69:I69,'[5]САПЕРНЫЙ Май'!H69:I69,'[6]САПЕРНЫЙ Июнь'!H69:I69,'[7]САПЕРНЫЙ Июль'!H69:I69,'[8]САПЕРНЫЙ Авг.'!H69:I69,'[9]САПЕРНЫЙ Сент.'!H69:I69,'[10]САПЕРНЫЙ Окт.'!H69:I69,'[11]САПЕРНЫЙ Нояб.'!H69:I69,'[12]САПЕРНЫЙ Дек.'!H69:I69)</f>
        <v>20.399999999999999</v>
      </c>
      <c r="J70" s="43"/>
      <c r="K70" s="52">
        <f>SUM('[1]САПЕРНЫЙ Янв.'!J69:K69,'[2]САПЕРНЫЙ Февр.'!J69:K69,'[3]САПЕРНЫЙ Март'!J69:K69,'[4]САПЕРНЫЙ Апр.'!J69:K69,'[5]САПЕРНЫЙ Май'!J69:K69,'[6]САПЕРНЫЙ Июнь'!J69:K69,'[7]САПЕРНЫЙ Июль'!J69:K69,'[8]САПЕРНЫЙ Авг.'!J69:K69,'[9]САПЕРНЫЙ Сент.'!J69:K69,'[10]САПЕРНЫЙ Окт.'!J69:K69,'[11]САПЕРНЫЙ Нояб.'!J69:K69,'[12]САПЕРНЫЙ Дек.'!J69:K69)</f>
        <v>0</v>
      </c>
      <c r="L70" s="43">
        <v>60</v>
      </c>
      <c r="M70" s="52">
        <f>SUM('[1]САПЕРНЫЙ Янв.'!L69:M69,'[2]САПЕРНЫЙ Февр.'!L69:M69,'[3]САПЕРНЫЙ Март'!L69:M69,'[4]САПЕРНЫЙ Апр.'!L69:M69,'[5]САПЕРНЫЙ Май'!L69:M69,'[6]САПЕРНЫЙ Июнь'!L69:M69,'[7]САПЕРНЫЙ Июль'!L69:M69,'[8]САПЕРНЫЙ Авг.'!L69:M69,'[9]САПЕРНЫЙ Сент.'!L69:M69,'[10]САПЕРНЫЙ Окт.'!L69:M69,'[11]САПЕРНЫЙ Нояб.'!L69:M69,'[12]САПЕРНЫЙ Дек.'!L69:M69)</f>
        <v>61.505999999999993</v>
      </c>
      <c r="N70" s="43"/>
      <c r="O70" s="52">
        <f>SUM('[1]САПЕРНЫЙ Янв.'!N69:O69,'[2]САПЕРНЫЙ Февр.'!N69:O69,'[3]САПЕРНЫЙ Март'!N69:O69,'[4]САПЕРНЫЙ Апр.'!N69:O69,'[5]САПЕРНЫЙ Май'!N69:O69,'[6]САПЕРНЫЙ Июнь'!N69:O69,'[7]САПЕРНЫЙ Июль'!N69:O69,'[8]САПЕРНЫЙ Авг.'!N69:O69,'[9]САПЕРНЫЙ Сент.'!N69:O69,'[10]САПЕРНЫЙ Окт.'!N69:O69,'[11]САПЕРНЫЙ Нояб.'!N69:O69,'[12]САПЕРНЫЙ Дек.'!N69:O69)</f>
        <v>0</v>
      </c>
      <c r="P70" s="43"/>
      <c r="Q70" s="52">
        <f>SUM('[1]САПЕРНЫЙ Янв.'!P69:Q69,'[2]САПЕРНЫЙ Февр.'!P69:Q69,'[3]САПЕРНЫЙ Март'!P69:Q69,'[4]САПЕРНЫЙ Апр.'!P69:Q69,'[5]САПЕРНЫЙ Май'!P69:Q69,'[6]САПЕРНЫЙ Июнь'!P69:Q69,'[7]САПЕРНЫЙ Июль'!P69:Q69,'[8]САПЕРНЫЙ Авг.'!P69:Q69,'[9]САПЕРНЫЙ Сент.'!P69:Q69,'[10]САПЕРНЫЙ Окт.'!P69:Q69,'[11]САПЕРНЫЙ Нояб.'!P69:Q69,'[12]САПЕРНЫЙ Дек.'!P69:Q69)</f>
        <v>0</v>
      </c>
      <c r="R70" s="43"/>
      <c r="S70" s="52">
        <f>SUM('[1]САПЕРНЫЙ Янв.'!R69:S69,'[2]САПЕРНЫЙ Февр.'!R69:S69,'[3]САПЕРНЫЙ Март'!R69:S69,'[4]САПЕРНЫЙ Апр.'!R69:S69,'[5]САПЕРНЫЙ Май'!R69:S69,'[6]САПЕРНЫЙ Июнь'!R69:S69,'[7]САПЕРНЫЙ Июль'!R69:S69,'[8]САПЕРНЫЙ Авг.'!R69:S69,'[9]САПЕРНЫЙ Сент.'!R69:S69,'[10]САПЕРНЫЙ Окт.'!R69:S69,'[11]САПЕРНЫЙ Нояб.'!R69:S69,'[12]САПЕРНЫЙ Дек.'!R69:S69)</f>
        <v>4.08</v>
      </c>
      <c r="T70" s="43"/>
      <c r="U70" s="52">
        <f>SUM('[1]САПЕРНЫЙ Янв.'!T69:U69,'[2]САПЕРНЫЙ Февр.'!T69:U69,'[3]САПЕРНЫЙ Март'!T69:U69,'[4]САПЕРНЫЙ Апр.'!T69:U69,'[5]САПЕРНЫЙ Май'!T69:U69,'[6]САПЕРНЫЙ Июнь'!T69:U69,'[7]САПЕРНЫЙ Июль'!T69:U69,'[8]САПЕРНЫЙ Авг.'!T69:U69,'[9]САПЕРНЫЙ Сент.'!T69:U69,'[10]САПЕРНЫЙ Окт.'!T69:U69,'[11]САПЕРНЫЙ Нояб.'!T69:U69,'[12]САПЕРНЫЙ Дек.'!T69:U69)</f>
        <v>0</v>
      </c>
      <c r="V70" s="43"/>
      <c r="W70" s="52">
        <f>SUM('[1]САПЕРНЫЙ Янв.'!V69:W69,'[2]САПЕРНЫЙ Февр.'!V69:W69,'[3]САПЕРНЫЙ Март'!V69:W69,'[4]САПЕРНЫЙ Апр.'!V69:W69,'[5]САПЕРНЫЙ Май'!V69:W69,'[6]САПЕРНЫЙ Июнь'!V69:W69,'[7]САПЕРНЫЙ Июль'!V69:W69,'[8]САПЕРНЫЙ Авг.'!V69:W69,'[9]САПЕРНЫЙ Сент.'!V69:W69,'[10]САПЕРНЫЙ Окт.'!V69:W69,'[11]САПЕРНЫЙ Нояб.'!V69:W69,'[12]САПЕРНЫЙ Дек.'!V69:W69)</f>
        <v>5.0999999999999996</v>
      </c>
      <c r="Y70" s="92"/>
    </row>
    <row r="71" spans="1:26" s="42" customFormat="1" ht="15.95" customHeight="1" x14ac:dyDescent="0.25">
      <c r="A71" s="279"/>
      <c r="B71" s="277"/>
      <c r="C71" s="22" t="s">
        <v>5</v>
      </c>
      <c r="D71" s="47"/>
      <c r="E71" s="53">
        <f>SUM('[1]САПЕРНЫЙ Янв.'!D70:E70,'[2]САПЕРНЫЙ Февр.'!D70:E70,'[3]САПЕРНЫЙ Март'!D70:E70,'[4]САПЕРНЫЙ Апр.'!D70:E70,'[5]САПЕРНЫЙ Май'!D70:E70,'[6]САПЕРНЫЙ Июнь'!D70:E70,'[7]САПЕРНЫЙ Июль'!D70:E70,'[8]САПЕРНЫЙ Авг.'!D70:E70,'[9]САПЕРНЫЙ Сент.'!D70:E70,'[10]САПЕРНЫЙ Окт.'!D70:E70,'[11]САПЕРНЫЙ Нояб.'!D70:E70,'[12]САПЕРНЫЙ Дек.'!D70:E70)</f>
        <v>0</v>
      </c>
      <c r="F71" s="47"/>
      <c r="G71" s="53">
        <f>SUM('[1]САПЕРНЫЙ Янв.'!F70:G70,'[2]САПЕРНЫЙ Февр.'!F70:G70,'[3]САПЕРНЫЙ Март'!F70:G70,'[4]САПЕРНЫЙ Апр.'!F70:G70,'[5]САПЕРНЫЙ Май'!F70:G70,'[6]САПЕРНЫЙ Июнь'!F70:G70,'[7]САПЕРНЫЙ Июль'!F70:G70,'[8]САПЕРНЫЙ Авг.'!F70:G70,'[9]САПЕРНЫЙ Сент.'!F70:G70,'[10]САПЕРНЫЙ Окт.'!F70:G70,'[11]САПЕРНЫЙ Нояб.'!F70:G70,'[12]САПЕРНЫЙ Дек.'!F70:G70)</f>
        <v>0.56299999999999994</v>
      </c>
      <c r="H71" s="55">
        <v>4</v>
      </c>
      <c r="I71" s="53">
        <f>SUM('[1]САПЕРНЫЙ Янв.'!H70:I70,'[2]САПЕРНЫЙ Февр.'!H70:I70,'[3]САПЕРНЫЙ Март'!H70:I70,'[4]САПЕРНЫЙ Апр.'!H70:I70,'[5]САПЕРНЫЙ Май'!H70:I70,'[6]САПЕРНЫЙ Июнь'!H70:I70,'[7]САПЕРНЫЙ Июль'!H70:I70,'[8]САПЕРНЫЙ Авг.'!H70:I70,'[9]САПЕРНЫЙ Сент.'!H70:I70,'[10]САПЕРНЫЙ Окт.'!H70:I70,'[11]САПЕРНЫЙ Нояб.'!H70:I70,'[12]САПЕРНЫЙ Дек.'!H70:I70)</f>
        <v>2.57</v>
      </c>
      <c r="J71" s="47"/>
      <c r="K71" s="53">
        <f>SUM('[1]САПЕРНЫЙ Янв.'!J70:K70,'[2]САПЕРНЫЙ Февр.'!J70:K70,'[3]САПЕРНЫЙ Март'!J70:K70,'[4]САПЕРНЫЙ Апр.'!J70:K70,'[5]САПЕРНЫЙ Май'!J70:K70,'[6]САПЕРНЫЙ Июнь'!J70:K70,'[7]САПЕРНЫЙ Июль'!J70:K70,'[8]САПЕРНЫЙ Авг.'!J70:K70,'[9]САПЕРНЫЙ Сент.'!J70:K70,'[10]САПЕРНЫЙ Окт.'!J70:K70,'[11]САПЕРНЫЙ Нояб.'!J70:K70,'[12]САПЕРНЫЙ Дек.'!J70:K70)</f>
        <v>0</v>
      </c>
      <c r="L71" s="55">
        <v>12</v>
      </c>
      <c r="M71" s="53">
        <f>SUM('[1]САПЕРНЫЙ Янв.'!L70:M70,'[2]САПЕРНЫЙ Февр.'!L70:M70,'[3]САПЕРНЫЙ Март'!L70:M70,'[4]САПЕРНЫЙ Апр.'!L70:M70,'[5]САПЕРНЫЙ Май'!L70:M70,'[6]САПЕРНЫЙ Июнь'!L70:M70,'[7]САПЕРНЫЙ Июль'!L70:M70,'[8]САПЕРНЫЙ Авг.'!L70:M70,'[9]САПЕРНЫЙ Сент.'!L70:M70,'[10]САПЕРНЫЙ Окт.'!L70:M70,'[11]САПЕРНЫЙ Нояб.'!L70:M70,'[12]САПЕРНЫЙ Дек.'!L70:M70)</f>
        <v>7.7759999999999998</v>
      </c>
      <c r="N71" s="47"/>
      <c r="O71" s="53">
        <f>SUM('[1]САПЕРНЫЙ Янв.'!N70:O70,'[2]САПЕРНЫЙ Февр.'!N70:O70,'[3]САПЕРНЫЙ Март'!N70:O70,'[4]САПЕРНЫЙ Апр.'!N70:O70,'[5]САПЕРНЫЙ Май'!N70:O70,'[6]САПЕРНЫЙ Июнь'!N70:O70,'[7]САПЕРНЫЙ Июль'!N70:O70,'[8]САПЕРНЫЙ Авг.'!N70:O70,'[9]САПЕРНЫЙ Сент.'!N70:O70,'[10]САПЕРНЫЙ Окт.'!N70:O70,'[11]САПЕРНЫЙ Нояб.'!N70:O70,'[12]САПЕРНЫЙ Дек.'!N70:O70)</f>
        <v>0</v>
      </c>
      <c r="P71" s="47"/>
      <c r="Q71" s="53">
        <f>SUM('[1]САПЕРНЫЙ Янв.'!P70:Q70,'[2]САПЕРНЫЙ Февр.'!P70:Q70,'[3]САПЕРНЫЙ Март'!P70:Q70,'[4]САПЕРНЫЙ Апр.'!P70:Q70,'[5]САПЕРНЫЙ Май'!P70:Q70,'[6]САПЕРНЫЙ Июнь'!P70:Q70,'[7]САПЕРНЫЙ Июль'!P70:Q70,'[8]САПЕРНЫЙ Авг.'!P70:Q70,'[9]САПЕРНЫЙ Сент.'!P70:Q70,'[10]САПЕРНЫЙ Окт.'!P70:Q70,'[11]САПЕРНЫЙ Нояб.'!P70:Q70,'[12]САПЕРНЫЙ Дек.'!P70:Q70)</f>
        <v>0</v>
      </c>
      <c r="R71" s="47"/>
      <c r="S71" s="53">
        <f>SUM('[1]САПЕРНЫЙ Янв.'!R70:S70,'[2]САПЕРНЫЙ Февр.'!R70:S70,'[3]САПЕРНЫЙ Март'!R70:S70,'[4]САПЕРНЫЙ Апр.'!R70:S70,'[5]САПЕРНЫЙ Май'!R70:S70,'[6]САПЕРНЫЙ Июнь'!R70:S70,'[7]САПЕРНЫЙ Июль'!R70:S70,'[8]САПЕРНЫЙ Авг.'!R70:S70,'[9]САПЕРНЫЙ Сент.'!R70:S70,'[10]САПЕРНЫЙ Окт.'!R70:S70,'[11]САПЕРНЫЙ Нояб.'!R70:S70,'[12]САПЕРНЫЙ Дек.'!R70:S70)</f>
        <v>0.44800000000000001</v>
      </c>
      <c r="T71" s="47"/>
      <c r="U71" s="53">
        <f>SUM('[1]САПЕРНЫЙ Янв.'!T70:U70,'[2]САПЕРНЫЙ Февр.'!T70:U70,'[3]САПЕРНЫЙ Март'!T70:U70,'[4]САПЕРНЫЙ Апр.'!T70:U70,'[5]САПЕРНЫЙ Май'!T70:U70,'[6]САПЕРНЫЙ Июнь'!T70:U70,'[7]САПЕРНЫЙ Июль'!T70:U70,'[8]САПЕРНЫЙ Авг.'!T70:U70,'[9]САПЕРНЫЙ Сент.'!T70:U70,'[10]САПЕРНЫЙ Окт.'!T70:U70,'[11]САПЕРНЫЙ Нояб.'!T70:U70,'[12]САПЕРНЫЙ Дек.'!T70:U70)</f>
        <v>0</v>
      </c>
      <c r="V71" s="47"/>
      <c r="W71" s="53">
        <f>SUM('[1]САПЕРНЫЙ Янв.'!V70:W70,'[2]САПЕРНЫЙ Февр.'!V70:W70,'[3]САПЕРНЫЙ Март'!V70:W70,'[4]САПЕРНЫЙ Апр.'!V70:W70,'[5]САПЕРНЫЙ Май'!V70:W70,'[6]САПЕРНЫЙ Июнь'!V70:W70,'[7]САПЕРНЫЙ Июль'!V70:W70,'[8]САПЕРНЫЙ Авг.'!V70:W70,'[9]САПЕРНЫЙ Сент.'!V70:W70,'[10]САПЕРНЫЙ Окт.'!V70:W70,'[11]САПЕРНЫЙ Нояб.'!V70:W70,'[12]САПЕРНЫЙ Дек.'!V70:W70)</f>
        <v>0.56299999999999994</v>
      </c>
      <c r="Y71" s="92"/>
    </row>
    <row r="72" spans="1:26" s="42" customFormat="1" ht="15.95" customHeight="1" x14ac:dyDescent="0.25">
      <c r="A72" s="278" t="s">
        <v>78</v>
      </c>
      <c r="B72" s="276" t="s">
        <v>68</v>
      </c>
      <c r="C72" s="22" t="s">
        <v>10</v>
      </c>
      <c r="D72" s="47"/>
      <c r="E72" s="53">
        <f>SUM('[1]САПЕРНЫЙ Янв.'!D71:E71,'[2]САПЕРНЫЙ Февр.'!D71:E71,'[3]САПЕРНЫЙ Март'!D71:E71,'[4]САПЕРНЫЙ Апр.'!D71:E71,'[5]САПЕРНЫЙ Май'!D71:E71,'[6]САПЕРНЫЙ Июнь'!D71:E71,'[7]САПЕРНЫЙ Июль'!D71:E71,'[8]САПЕРНЫЙ Авг.'!D71:E71,'[9]САПЕРНЫЙ Сент.'!D71:E71,'[10]САПЕРНЫЙ Окт.'!D71:E71,'[11]САПЕРНЫЙ Нояб.'!D71:E71,'[12]САПЕРНЫЙ Дек.'!D71:E71)</f>
        <v>1</v>
      </c>
      <c r="F72" s="47"/>
      <c r="G72" s="53">
        <f>SUM('[1]САПЕРНЫЙ Янв.'!F71:G71,'[2]САПЕРНЫЙ Февр.'!F71:G71,'[3]САПЕРНЫЙ Март'!F71:G71,'[4]САПЕРНЫЙ Апр.'!F71:G71,'[5]САПЕРНЫЙ Май'!F71:G71,'[6]САПЕРНЫЙ Июнь'!F71:G71,'[7]САПЕРНЫЙ Июль'!F71:G71,'[8]САПЕРНЫЙ Авг.'!F71:G71,'[9]САПЕРНЫЙ Сент.'!F71:G71,'[10]САПЕРНЫЙ Окт.'!F71:G71,'[11]САПЕРНЫЙ Нояб.'!F71:G71,'[12]САПЕРНЫЙ Дек.'!F71:G71)</f>
        <v>0</v>
      </c>
      <c r="H72" s="47">
        <v>4</v>
      </c>
      <c r="I72" s="53">
        <f>SUM('[1]САПЕРНЫЙ Янв.'!H71:I71,'[2]САПЕРНЫЙ Февр.'!H71:I71,'[3]САПЕРНЫЙ Март'!H71:I71,'[4]САПЕРНЫЙ Апр.'!H71:I71,'[5]САПЕРНЫЙ Май'!H71:I71,'[6]САПЕРНЫЙ Июнь'!H71:I71,'[7]САПЕРНЫЙ Июль'!H71:I71,'[8]САПЕРНЫЙ Авг.'!H71:I71,'[9]САПЕРНЫЙ Сент.'!H71:I71,'[10]САПЕРНЫЙ Окт.'!H71:I71,'[11]САПЕРНЫЙ Нояб.'!H71:I71,'[12]САПЕРНЫЙ Дек.'!H71:I71)</f>
        <v>2</v>
      </c>
      <c r="J72" s="47"/>
      <c r="K72" s="53">
        <f>SUM('[1]САПЕРНЫЙ Янв.'!J71:K71,'[2]САПЕРНЫЙ Февр.'!J71:K71,'[3]САПЕРНЫЙ Март'!J71:K71,'[4]САПЕРНЫЙ Апр.'!J71:K71,'[5]САПЕРНЫЙ Май'!J71:K71,'[6]САПЕРНЫЙ Июнь'!J71:K71,'[7]САПЕРНЫЙ Июль'!J71:K71,'[8]САПЕРНЫЙ Авг.'!J71:K71,'[9]САПЕРНЫЙ Сент.'!J71:K71,'[10]САПЕРНЫЙ Окт.'!J71:K71,'[11]САПЕРНЫЙ Нояб.'!J71:K71,'[12]САПЕРНЫЙ Дек.'!J71:K71)</f>
        <v>0</v>
      </c>
      <c r="L72" s="47">
        <v>8</v>
      </c>
      <c r="M72" s="53">
        <f>SUM('[1]САПЕРНЫЙ Янв.'!L71:M71,'[2]САПЕРНЫЙ Февр.'!L71:M71,'[3]САПЕРНЫЙ Март'!L71:M71,'[4]САПЕРНЫЙ Апр.'!L71:M71,'[5]САПЕРНЫЙ Май'!L71:M71,'[6]САПЕРНЫЙ Июнь'!L71:M71,'[7]САПЕРНЫЙ Июль'!L71:M71,'[8]САПЕРНЫЙ Авг.'!L71:M71,'[9]САПЕРНЫЙ Сент.'!L71:M71,'[10]САПЕРНЫЙ Окт.'!L71:M71,'[11]САПЕРНЫЙ Нояб.'!L71:M71,'[12]САПЕРНЫЙ Дек.'!L71:M71)</f>
        <v>36</v>
      </c>
      <c r="N72" s="47"/>
      <c r="O72" s="53">
        <f>SUM('[1]САПЕРНЫЙ Янв.'!N71:O71,'[2]САПЕРНЫЙ Февр.'!N71:O71,'[3]САПЕРНЫЙ Март'!N71:O71,'[4]САПЕРНЫЙ Апр.'!N71:O71,'[5]САПЕРНЫЙ Май'!N71:O71,'[6]САПЕРНЫЙ Июнь'!N71:O71,'[7]САПЕРНЫЙ Июль'!N71:O71,'[8]САПЕРНЫЙ Авг.'!N71:O71,'[9]САПЕРНЫЙ Сент.'!N71:O71,'[10]САПЕРНЫЙ Окт.'!N71:O71,'[11]САПЕРНЫЙ Нояб.'!N71:O71,'[12]САПЕРНЫЙ Дек.'!N71:O71)</f>
        <v>0</v>
      </c>
      <c r="P72" s="47"/>
      <c r="Q72" s="53">
        <f>SUM('[1]САПЕРНЫЙ Янв.'!P71:Q71,'[2]САПЕРНЫЙ Февр.'!P71:Q71,'[3]САПЕРНЫЙ Март'!P71:Q71,'[4]САПЕРНЫЙ Апр.'!P71:Q71,'[5]САПЕРНЫЙ Май'!P71:Q71,'[6]САПЕРНЫЙ Июнь'!P71:Q71,'[7]САПЕРНЫЙ Июль'!P71:Q71,'[8]САПЕРНЫЙ Авг.'!P71:Q71,'[9]САПЕРНЫЙ Сент.'!P71:Q71,'[10]САПЕРНЫЙ Окт.'!P71:Q71,'[11]САПЕРНЫЙ Нояб.'!P71:Q71,'[12]САПЕРНЫЙ Дек.'!P71:Q71)</f>
        <v>1</v>
      </c>
      <c r="R72" s="47"/>
      <c r="S72" s="53">
        <f>SUM('[1]САПЕРНЫЙ Янв.'!R71:S71,'[2]САПЕРНЫЙ Февр.'!R71:S71,'[3]САПЕРНЫЙ Март'!R71:S71,'[4]САПЕРНЫЙ Апр.'!R71:S71,'[5]САПЕРНЫЙ Май'!R71:S71,'[6]САПЕРНЫЙ Июнь'!R71:S71,'[7]САПЕРНЫЙ Июль'!R71:S71,'[8]САПЕРНЫЙ Авг.'!R71:S71,'[9]САПЕРНЫЙ Сент.'!R71:S71,'[10]САПЕРНЫЙ Окт.'!R71:S71,'[11]САПЕРНЫЙ Нояб.'!R71:S71,'[12]САПЕРНЫЙ Дек.'!R71:S71)</f>
        <v>9</v>
      </c>
      <c r="T72" s="47"/>
      <c r="U72" s="53">
        <f>SUM('[1]САПЕРНЫЙ Янв.'!T71:U71,'[2]САПЕРНЫЙ Февр.'!T71:U71,'[3]САПЕРНЫЙ Март'!T71:U71,'[4]САПЕРНЫЙ Апр.'!T71:U71,'[5]САПЕРНЫЙ Май'!T71:U71,'[6]САПЕРНЫЙ Июнь'!T71:U71,'[7]САПЕРНЫЙ Июль'!T71:U71,'[8]САПЕРНЫЙ Авг.'!T71:U71,'[9]САПЕРНЫЙ Сент.'!T71:U71,'[10]САПЕРНЫЙ Окт.'!T71:U71,'[11]САПЕРНЫЙ Нояб.'!T71:U71,'[12]САПЕРНЫЙ Дек.'!T71:U71)</f>
        <v>4</v>
      </c>
      <c r="V72" s="47">
        <v>17</v>
      </c>
      <c r="W72" s="53">
        <f>SUM('[1]САПЕРНЫЙ Янв.'!V71:W71,'[2]САПЕРНЫЙ Февр.'!V71:W71,'[3]САПЕРНЫЙ Март'!V71:W71,'[4]САПЕРНЫЙ Апр.'!V71:W71,'[5]САПЕРНЫЙ Май'!V71:W71,'[6]САПЕРНЫЙ Июнь'!V71:W71,'[7]САПЕРНЫЙ Июль'!V71:W71,'[8]САПЕРНЫЙ Авг.'!V71:W71,'[9]САПЕРНЫЙ Сент.'!V71:W71,'[10]САПЕРНЫЙ Окт.'!V71:W71,'[11]САПЕРНЫЙ Нояб.'!V71:W71,'[12]САПЕРНЫЙ Дек.'!V71:W71)</f>
        <v>34</v>
      </c>
      <c r="Y72" s="92" t="s">
        <v>221</v>
      </c>
    </row>
    <row r="73" spans="1:26" s="42" customFormat="1" ht="15.95" customHeight="1" x14ac:dyDescent="0.25">
      <c r="A73" s="279"/>
      <c r="B73" s="277"/>
      <c r="C73" s="22" t="s">
        <v>5</v>
      </c>
      <c r="D73" s="47"/>
      <c r="E73" s="53">
        <f>SUM('[1]САПЕРНЫЙ Янв.'!D72:E72,'[2]САПЕРНЫЙ Февр.'!D72:E72,'[3]САПЕРНЫЙ Март'!D72:E72,'[4]САПЕРНЫЙ Апр.'!D72:E72,'[5]САПЕРНЫЙ Май'!D72:E72,'[6]САПЕРНЫЙ Июнь'!D72:E72,'[7]САПЕРНЫЙ Июль'!D72:E72,'[8]САПЕРНЫЙ Авг.'!D72:E72,'[9]САПЕРНЫЙ Сент.'!D72:E72,'[10]САПЕРНЫЙ Окт.'!D72:E72,'[11]САПЕРНЫЙ Нояб.'!D72:E72,'[12]САПЕРНЫЙ Дек.'!D72:E72)</f>
        <v>0.45900000000000002</v>
      </c>
      <c r="F73" s="47"/>
      <c r="G73" s="53">
        <f>SUM('[1]САПЕРНЫЙ Янв.'!F72:G72,'[2]САПЕРНЫЙ Февр.'!F72:G72,'[3]САПЕРНЫЙ Март'!F72:G72,'[4]САПЕРНЫЙ Апр.'!F72:G72,'[5]САПЕРНЫЙ Май'!F72:G72,'[6]САПЕРНЫЙ Июнь'!F72:G72,'[7]САПЕРНЫЙ Июль'!F72:G72,'[8]САПЕРНЫЙ Авг.'!F72:G72,'[9]САПЕРНЫЙ Сент.'!F72:G72,'[10]САПЕРНЫЙ Окт.'!F72:G72,'[11]САПЕРНЫЙ Нояб.'!F72:G72,'[12]САПЕРНЫЙ Дек.'!F72:G72)</f>
        <v>0</v>
      </c>
      <c r="H73" s="55">
        <v>14</v>
      </c>
      <c r="I73" s="53">
        <f>SUM('[1]САПЕРНЫЙ Янв.'!H72:I72,'[2]САПЕРНЫЙ Февр.'!H72:I72,'[3]САПЕРНЫЙ Март'!H72:I72,'[4]САПЕРНЫЙ Апр.'!H72:I72,'[5]САПЕРНЫЙ Май'!H72:I72,'[6]САПЕРНЫЙ Июнь'!H72:I72,'[7]САПЕРНЫЙ Июль'!H72:I72,'[8]САПЕРНЫЙ Авг.'!H72:I72,'[9]САПЕРНЫЙ Сент.'!H72:I72,'[10]САПЕРНЫЙ Окт.'!H72:I72,'[11]САПЕРНЫЙ Нояб.'!H72:I72,'[12]САПЕРНЫЙ Дек.'!H72:I72)</f>
        <v>0.373</v>
      </c>
      <c r="J73" s="47"/>
      <c r="K73" s="53">
        <f>SUM('[1]САПЕРНЫЙ Янв.'!J72:K72,'[2]САПЕРНЫЙ Февр.'!J72:K72,'[3]САПЕРНЫЙ Март'!J72:K72,'[4]САПЕРНЫЙ Апр.'!J72:K72,'[5]САПЕРНЫЙ Май'!J72:K72,'[6]САПЕРНЫЙ Июнь'!J72:K72,'[7]САПЕРНЫЙ Июль'!J72:K72,'[8]САПЕРНЫЙ Авг.'!J72:K72,'[9]САПЕРНЫЙ Сент.'!J72:K72,'[10]САПЕРНЫЙ Окт.'!J72:K72,'[11]САПЕРНЫЙ Нояб.'!J72:K72,'[12]САПЕРНЫЙ Дек.'!J72:K72)</f>
        <v>0</v>
      </c>
      <c r="L73" s="55">
        <v>28</v>
      </c>
      <c r="M73" s="53">
        <f>SUM('[1]САПЕРНЫЙ Янв.'!L72:M72,'[2]САПЕРНЫЙ Февр.'!L72:M72,'[3]САПЕРНЫЙ Март'!L72:M72,'[4]САПЕРНЫЙ Апр.'!L72:M72,'[5]САПЕРНЫЙ Май'!L72:M72,'[6]САПЕРНЫЙ Июнь'!L72:M72,'[7]САПЕРНЫЙ Июль'!L72:M72,'[8]САПЕРНЫЙ Авг.'!L72:M72,'[9]САПЕРНЫЙ Сент.'!L72:M72,'[10]САПЕРНЫЙ Окт.'!L72:M72,'[11]САПЕРНЫЙ Нояб.'!L72:M72,'[12]САПЕРНЫЙ Дек.'!L72:M72)</f>
        <v>43.710999999999999</v>
      </c>
      <c r="N73" s="47"/>
      <c r="O73" s="53">
        <f>SUM('[1]САПЕРНЫЙ Янв.'!N72:O72,'[2]САПЕРНЫЙ Февр.'!N72:O72,'[3]САПЕРНЫЙ Март'!N72:O72,'[4]САПЕРНЫЙ Апр.'!N72:O72,'[5]САПЕРНЫЙ Май'!N72:O72,'[6]САПЕРНЫЙ Июнь'!N72:O72,'[7]САПЕРНЫЙ Июль'!N72:O72,'[8]САПЕРНЫЙ Авг.'!N72:O72,'[9]САПЕРНЫЙ Сент.'!N72:O72,'[10]САПЕРНЫЙ Окт.'!N72:O72,'[11]САПЕРНЫЙ Нояб.'!N72:O72,'[12]САПЕРНЫЙ Дек.'!N72:O72)</f>
        <v>0</v>
      </c>
      <c r="P73" s="47"/>
      <c r="Q73" s="53">
        <f>SUM('[1]САПЕРНЫЙ Янв.'!P72:Q72,'[2]САПЕРНЫЙ Февр.'!P72:Q72,'[3]САПЕРНЫЙ Март'!P72:Q72,'[4]САПЕРНЫЙ Апр.'!P72:Q72,'[5]САПЕРНЫЙ Май'!P72:Q72,'[6]САПЕРНЫЙ Июнь'!P72:Q72,'[7]САПЕРНЫЙ Июль'!P72:Q72,'[8]САПЕРНЫЙ Авг.'!P72:Q72,'[9]САПЕРНЫЙ Сент.'!P72:Q72,'[10]САПЕРНЫЙ Окт.'!P72:Q72,'[11]САПЕРНЫЙ Нояб.'!P72:Q72,'[12]САПЕРНЫЙ Дек.'!P72:Q72)</f>
        <v>0.188</v>
      </c>
      <c r="R73" s="47"/>
      <c r="S73" s="53">
        <f>SUM('[1]САПЕРНЫЙ Янв.'!R72:S72,'[2]САПЕРНЫЙ Февр.'!R72:S72,'[3]САПЕРНЫЙ Март'!R72:S72,'[4]САПЕРНЫЙ Апр.'!R72:S72,'[5]САПЕРНЫЙ Май'!R72:S72,'[6]САПЕРНЫЙ Июнь'!R72:S72,'[7]САПЕРНЫЙ Июль'!R72:S72,'[8]САПЕРНЫЙ Авг.'!R72:S72,'[9]САПЕРНЫЙ Сент.'!R72:S72,'[10]САПЕРНЫЙ Окт.'!R72:S72,'[11]САПЕРНЫЙ Нояб.'!R72:S72,'[12]САПЕРНЫЙ Дек.'!R72:S72)</f>
        <v>3.5510000000000002</v>
      </c>
      <c r="T73" s="47"/>
      <c r="U73" s="53">
        <f>SUM('[1]САПЕРНЫЙ Янв.'!T72:U72,'[2]САПЕРНЫЙ Февр.'!T72:U72,'[3]САПЕРНЫЙ Март'!T72:U72,'[4]САПЕРНЫЙ Апр.'!T72:U72,'[5]САПЕРНЫЙ Май'!T72:U72,'[6]САПЕРНЫЙ Июнь'!T72:U72,'[7]САПЕРНЫЙ Июль'!T72:U72,'[8]САПЕРНЫЙ Авг.'!T72:U72,'[9]САПЕРНЫЙ Сент.'!T72:U72,'[10]САПЕРНЫЙ Окт.'!T72:U72,'[11]САПЕРНЫЙ Нояб.'!T72:U72,'[12]САПЕРНЫЙ Дек.'!T72:U72)</f>
        <v>3.0659999999999998</v>
      </c>
      <c r="V73" s="55">
        <v>59.5</v>
      </c>
      <c r="W73" s="53">
        <f>SUM('[1]САПЕРНЫЙ Янв.'!V72:W72,'[2]САПЕРНЫЙ Февр.'!V72:W72,'[3]САПЕРНЫЙ Март'!V72:W72,'[4]САПЕРНЫЙ Апр.'!V72:W72,'[5]САПЕРНЫЙ Май'!V72:W72,'[6]САПЕРНЫЙ Июнь'!V72:W72,'[7]САПЕРНЫЙ Июль'!V72:W72,'[8]САПЕРНЫЙ Авг.'!V72:W72,'[9]САПЕРНЫЙ Сент.'!V72:W72,'[10]САПЕРНЫЙ Окт.'!V72:W72,'[11]САПЕРНЫЙ Нояб.'!V72:W72,'[12]САПЕРНЫЙ Дек.'!V72:W72)</f>
        <v>29.442999999999998</v>
      </c>
      <c r="Y73" s="96">
        <f>Y8+Y56+Y69</f>
        <v>1805.021</v>
      </c>
    </row>
    <row r="74" spans="1:26" s="42" customFormat="1" ht="15.95" customHeight="1" x14ac:dyDescent="0.25">
      <c r="A74" s="278" t="s">
        <v>79</v>
      </c>
      <c r="B74" s="276" t="s">
        <v>47</v>
      </c>
      <c r="C74" s="22" t="s">
        <v>10</v>
      </c>
      <c r="D74" s="47">
        <v>1</v>
      </c>
      <c r="E74" s="53">
        <f>SUM('[1]САПЕРНЫЙ Янв.'!D73:E73,'[2]САПЕРНЫЙ Февр.'!D73:E73,'[3]САПЕРНЫЙ Март'!D73:E73,'[4]САПЕРНЫЙ Апр.'!D73:E73,'[5]САПЕРНЫЙ Май'!D73:E73,'[6]САПЕРНЫЙ Июнь'!D73:E73,'[7]САПЕРНЫЙ Июль'!D73:E73,'[8]САПЕРНЫЙ Авг.'!D73:E73,'[9]САПЕРНЫЙ Сент.'!D73:E73,'[10]САПЕРНЫЙ Окт.'!D73:E73,'[11]САПЕРНЫЙ Нояб.'!D73:E73,'[12]САПЕРНЫЙ Дек.'!D73:E73)</f>
        <v>0</v>
      </c>
      <c r="F74" s="47">
        <v>1</v>
      </c>
      <c r="G74" s="53">
        <f>SUM('[1]САПЕРНЫЙ Янв.'!F73:G73,'[2]САПЕРНЫЙ Февр.'!F73:G73,'[3]САПЕРНЫЙ Март'!F73:G73,'[4]САПЕРНЫЙ Апр.'!F73:G73,'[5]САПЕРНЫЙ Май'!F73:G73,'[6]САПЕРНЫЙ Июнь'!F73:G73,'[7]САПЕРНЫЙ Июль'!F73:G73,'[8]САПЕРНЫЙ Авг.'!F73:G73,'[9]САПЕРНЫЙ Сент.'!F73:G73,'[10]САПЕРНЫЙ Окт.'!F73:G73,'[11]САПЕРНЫЙ Нояб.'!F73:G73,'[12]САПЕРНЫЙ Дек.'!F73:G73)</f>
        <v>0</v>
      </c>
      <c r="H74" s="47">
        <v>1</v>
      </c>
      <c r="I74" s="53">
        <f>SUM('[1]САПЕРНЫЙ Янв.'!H73:I73,'[2]САПЕРНЫЙ Февр.'!H73:I73,'[3]САПЕРНЫЙ Март'!H73:I73,'[4]САПЕРНЫЙ Апр.'!H73:I73,'[5]САПЕРНЫЙ Май'!H73:I73,'[6]САПЕРНЫЙ Июнь'!H73:I73,'[7]САПЕРНЫЙ Июль'!H73:I73,'[8]САПЕРНЫЙ Авг.'!H73:I73,'[9]САПЕРНЫЙ Сент.'!H73:I73,'[10]САПЕРНЫЙ Окт.'!H73:I73,'[11]САПЕРНЫЙ Нояб.'!H73:I73,'[12]САПЕРНЫЙ Дек.'!H73:I73)</f>
        <v>0</v>
      </c>
      <c r="J74" s="47">
        <v>1</v>
      </c>
      <c r="K74" s="53">
        <f>SUM('[1]САПЕРНЫЙ Янв.'!J73:K73,'[2]САПЕРНЫЙ Февр.'!J73:K73,'[3]САПЕРНЫЙ Март'!J73:K73,'[4]САПЕРНЫЙ Апр.'!J73:K73,'[5]САПЕРНЫЙ Май'!J73:K73,'[6]САПЕРНЫЙ Июнь'!J73:K73,'[7]САПЕРНЫЙ Июль'!J73:K73,'[8]САПЕРНЫЙ Авг.'!J73:K73,'[9]САПЕРНЫЙ Сент.'!J73:K73,'[10]САПЕРНЫЙ Окт.'!J73:K73,'[11]САПЕРНЫЙ Нояб.'!J73:K73,'[12]САПЕРНЫЙ Дек.'!J73:K73)</f>
        <v>0</v>
      </c>
      <c r="L74" s="47">
        <v>1</v>
      </c>
      <c r="M74" s="53">
        <f>SUM('[1]САПЕРНЫЙ Янв.'!L73:M73,'[2]САПЕРНЫЙ Февр.'!L73:M73,'[3]САПЕРНЫЙ Март'!L73:M73,'[4]САПЕРНЫЙ Апр.'!L73:M73,'[5]САПЕРНЫЙ Май'!L73:M73,'[6]САПЕРНЫЙ Июнь'!L73:M73,'[7]САПЕРНЫЙ Июль'!L73:M73,'[8]САПЕРНЫЙ Авг.'!L73:M73,'[9]САПЕРНЫЙ Сент.'!L73:M73,'[10]САПЕРНЫЙ Окт.'!L73:M73,'[11]САПЕРНЫЙ Нояб.'!L73:M73,'[12]САПЕРНЫЙ Дек.'!L73:M73)</f>
        <v>0</v>
      </c>
      <c r="N74" s="47">
        <v>1</v>
      </c>
      <c r="O74" s="53">
        <f>SUM('[1]САПЕРНЫЙ Янв.'!N73:O73,'[2]САПЕРНЫЙ Февр.'!N73:O73,'[3]САПЕРНЫЙ Март'!N73:O73,'[4]САПЕРНЫЙ Апр.'!N73:O73,'[5]САПЕРНЫЙ Май'!N73:O73,'[6]САПЕРНЫЙ Июнь'!N73:O73,'[7]САПЕРНЫЙ Июль'!N73:O73,'[8]САПЕРНЫЙ Авг.'!N73:O73,'[9]САПЕРНЫЙ Сент.'!N73:O73,'[10]САПЕРНЫЙ Окт.'!N73:O73,'[11]САПЕРНЫЙ Нояб.'!N73:O73,'[12]САПЕРНЫЙ Дек.'!N73:O73)</f>
        <v>0</v>
      </c>
      <c r="P74" s="47">
        <v>1</v>
      </c>
      <c r="Q74" s="53">
        <f>SUM('[1]САПЕРНЫЙ Янв.'!P73:Q73,'[2]САПЕРНЫЙ Февр.'!P73:Q73,'[3]САПЕРНЫЙ Март'!P73:Q73,'[4]САПЕРНЫЙ Апр.'!P73:Q73,'[5]САПЕРНЫЙ Май'!P73:Q73,'[6]САПЕРНЫЙ Июнь'!P73:Q73,'[7]САПЕРНЫЙ Июль'!P73:Q73,'[8]САПЕРНЫЙ Авг.'!P73:Q73,'[9]САПЕРНЫЙ Сент.'!P73:Q73,'[10]САПЕРНЫЙ Окт.'!P73:Q73,'[11]САПЕРНЫЙ Нояб.'!P73:Q73,'[12]САПЕРНЫЙ Дек.'!P73:Q73)</f>
        <v>0</v>
      </c>
      <c r="R74" s="47">
        <v>1</v>
      </c>
      <c r="S74" s="53">
        <f>SUM('[1]САПЕРНЫЙ Янв.'!R73:S73,'[2]САПЕРНЫЙ Февр.'!R73:S73,'[3]САПЕРНЫЙ Март'!R73:S73,'[4]САПЕРНЫЙ Апр.'!R73:S73,'[5]САПЕРНЫЙ Май'!R73:S73,'[6]САПЕРНЫЙ Июнь'!R73:S73,'[7]САПЕРНЫЙ Июль'!R73:S73,'[8]САПЕРНЫЙ Авг.'!R73:S73,'[9]САПЕРНЫЙ Сент.'!R73:S73,'[10]САПЕРНЫЙ Окт.'!R73:S73,'[11]САПЕРНЫЙ Нояб.'!R73:S73,'[12]САПЕРНЫЙ Дек.'!R73:S73)</f>
        <v>0</v>
      </c>
      <c r="T74" s="47">
        <v>1</v>
      </c>
      <c r="U74" s="53">
        <f>SUM('[1]САПЕРНЫЙ Янв.'!T73:U73,'[2]САПЕРНЫЙ Февр.'!T73:U73,'[3]САПЕРНЫЙ Март'!T73:U73,'[4]САПЕРНЫЙ Апр.'!T73:U73,'[5]САПЕРНЫЙ Май'!T73:U73,'[6]САПЕРНЫЙ Июнь'!T73:U73,'[7]САПЕРНЫЙ Июль'!T73:U73,'[8]САПЕРНЫЙ Авг.'!T73:U73,'[9]САПЕРНЫЙ Сент.'!T73:U73,'[10]САПЕРНЫЙ Окт.'!T73:U73,'[11]САПЕРНЫЙ Нояб.'!T73:U73,'[12]САПЕРНЫЙ Дек.'!T73:U73)</f>
        <v>0</v>
      </c>
      <c r="V74" s="47">
        <v>1</v>
      </c>
      <c r="W74" s="53">
        <f>SUM('[1]САПЕРНЫЙ Янв.'!V73:W73,'[2]САПЕРНЫЙ Февр.'!V73:W73,'[3]САПЕРНЫЙ Март'!V73:W73,'[4]САПЕРНЫЙ Апр.'!V73:W73,'[5]САПЕРНЫЙ Май'!V73:W73,'[6]САПЕРНЫЙ Июнь'!V73:W73,'[7]САПЕРНЫЙ Июль'!V73:W73,'[8]САПЕРНЫЙ Авг.'!V73:W73,'[9]САПЕРНЫЙ Сент.'!V73:W73,'[10]САПЕРНЫЙ Окт.'!V73:W73,'[11]САПЕРНЫЙ Нояб.'!V73:W73,'[12]САПЕРНЫЙ Дек.'!V73:W73)</f>
        <v>0</v>
      </c>
      <c r="Y74" s="98" t="b">
        <f>Y73=Z78</f>
        <v>1</v>
      </c>
    </row>
    <row r="75" spans="1:26" s="42" customFormat="1" ht="15.95" customHeight="1" x14ac:dyDescent="0.25">
      <c r="A75" s="279"/>
      <c r="B75" s="277"/>
      <c r="C75" s="22" t="s">
        <v>5</v>
      </c>
      <c r="D75" s="55">
        <v>15</v>
      </c>
      <c r="E75" s="53">
        <f>SUM('[1]САПЕРНЫЙ Янв.'!D74:E74,'[2]САПЕРНЫЙ Февр.'!D74:E74,'[3]САПЕРНЫЙ Март'!D74:E74,'[4]САПЕРНЫЙ Апр.'!D74:E74,'[5]САПЕРНЫЙ Май'!D74:E74,'[6]САПЕРНЫЙ Июнь'!D74:E74,'[7]САПЕРНЫЙ Июль'!D74:E74,'[8]САПЕРНЫЙ Авг.'!D74:E74,'[9]САПЕРНЫЙ Сент.'!D74:E74,'[10]САПЕРНЫЙ Окт.'!D74:E74,'[11]САПЕРНЫЙ Нояб.'!D74:E74,'[12]САПЕРНЫЙ Дек.'!D74:E74)</f>
        <v>0</v>
      </c>
      <c r="F75" s="55">
        <v>15</v>
      </c>
      <c r="G75" s="53">
        <f>SUM('[1]САПЕРНЫЙ Янв.'!F74:G74,'[2]САПЕРНЫЙ Февр.'!F74:G74,'[3]САПЕРНЫЙ Март'!F74:G74,'[4]САПЕРНЫЙ Апр.'!F74:G74,'[5]САПЕРНЫЙ Май'!F74:G74,'[6]САПЕРНЫЙ Июнь'!F74:G74,'[7]САПЕРНЫЙ Июль'!F74:G74,'[8]САПЕРНЫЙ Авг.'!F74:G74,'[9]САПЕРНЫЙ Сент.'!F74:G74,'[10]САПЕРНЫЙ Окт.'!F74:G74,'[11]САПЕРНЫЙ Нояб.'!F74:G74,'[12]САПЕРНЫЙ Дек.'!F74:G74)</f>
        <v>0</v>
      </c>
      <c r="H75" s="55">
        <v>15</v>
      </c>
      <c r="I75" s="53">
        <f>SUM('[1]САПЕРНЫЙ Янв.'!H74:I74,'[2]САПЕРНЫЙ Февр.'!H74:I74,'[3]САПЕРНЫЙ Март'!H74:I74,'[4]САПЕРНЫЙ Апр.'!H74:I74,'[5]САПЕРНЫЙ Май'!H74:I74,'[6]САПЕРНЫЙ Июнь'!H74:I74,'[7]САПЕРНЫЙ Июль'!H74:I74,'[8]САПЕРНЫЙ Авг.'!H74:I74,'[9]САПЕРНЫЙ Сент.'!H74:I74,'[10]САПЕРНЫЙ Окт.'!H74:I74,'[11]САПЕРНЫЙ Нояб.'!H74:I74,'[12]САПЕРНЫЙ Дек.'!H74:I74)</f>
        <v>0</v>
      </c>
      <c r="J75" s="55">
        <v>15</v>
      </c>
      <c r="K75" s="53">
        <f>SUM('[1]САПЕРНЫЙ Янв.'!J74:K74,'[2]САПЕРНЫЙ Февр.'!J74:K74,'[3]САПЕРНЫЙ Март'!J74:K74,'[4]САПЕРНЫЙ Апр.'!J74:K74,'[5]САПЕРНЫЙ Май'!J74:K74,'[6]САПЕРНЫЙ Июнь'!J74:K74,'[7]САПЕРНЫЙ Июль'!J74:K74,'[8]САПЕРНЫЙ Авг.'!J74:K74,'[9]САПЕРНЫЙ Сент.'!J74:K74,'[10]САПЕРНЫЙ Окт.'!J74:K74,'[11]САПЕРНЫЙ Нояб.'!J74:K74,'[12]САПЕРНЫЙ Дек.'!J74:K74)</f>
        <v>0</v>
      </c>
      <c r="L75" s="55">
        <v>15</v>
      </c>
      <c r="M75" s="53">
        <f>SUM('[1]САПЕРНЫЙ Янв.'!L74:M74,'[2]САПЕРНЫЙ Февр.'!L74:M74,'[3]САПЕРНЫЙ Март'!L74:M74,'[4]САПЕРНЫЙ Апр.'!L74:M74,'[5]САПЕРНЫЙ Май'!L74:M74,'[6]САПЕРНЫЙ Июнь'!L74:M74,'[7]САПЕРНЫЙ Июль'!L74:M74,'[8]САПЕРНЫЙ Авг.'!L74:M74,'[9]САПЕРНЫЙ Сент.'!L74:M74,'[10]САПЕРНЫЙ Окт.'!L74:M74,'[11]САПЕРНЫЙ Нояб.'!L74:M74,'[12]САПЕРНЫЙ Дек.'!L74:M74)</f>
        <v>0</v>
      </c>
      <c r="N75" s="55">
        <v>15</v>
      </c>
      <c r="O75" s="53">
        <f>SUM('[1]САПЕРНЫЙ Янв.'!N74:O74,'[2]САПЕРНЫЙ Февр.'!N74:O74,'[3]САПЕРНЫЙ Март'!N74:O74,'[4]САПЕРНЫЙ Апр.'!N74:O74,'[5]САПЕРНЫЙ Май'!N74:O74,'[6]САПЕРНЫЙ Июнь'!N74:O74,'[7]САПЕРНЫЙ Июль'!N74:O74,'[8]САПЕРНЫЙ Авг.'!N74:O74,'[9]САПЕРНЫЙ Сент.'!N74:O74,'[10]САПЕРНЫЙ Окт.'!N74:O74,'[11]САПЕРНЫЙ Нояб.'!N74:O74,'[12]САПЕРНЫЙ Дек.'!N74:O74)</f>
        <v>0</v>
      </c>
      <c r="P75" s="55">
        <v>15</v>
      </c>
      <c r="Q75" s="53">
        <f>SUM('[1]САПЕРНЫЙ Янв.'!P74:Q74,'[2]САПЕРНЫЙ Февр.'!P74:Q74,'[3]САПЕРНЫЙ Март'!P74:Q74,'[4]САПЕРНЫЙ Апр.'!P74:Q74,'[5]САПЕРНЫЙ Май'!P74:Q74,'[6]САПЕРНЫЙ Июнь'!P74:Q74,'[7]САПЕРНЫЙ Июль'!P74:Q74,'[8]САПЕРНЫЙ Авг.'!P74:Q74,'[9]САПЕРНЫЙ Сент.'!P74:Q74,'[10]САПЕРНЫЙ Окт.'!P74:Q74,'[11]САПЕРНЫЙ Нояб.'!P74:Q74,'[12]САПЕРНЫЙ Дек.'!P74:Q74)</f>
        <v>0</v>
      </c>
      <c r="R75" s="55">
        <v>15</v>
      </c>
      <c r="S75" s="53">
        <f>SUM('[1]САПЕРНЫЙ Янв.'!R74:S74,'[2]САПЕРНЫЙ Февр.'!R74:S74,'[3]САПЕРНЫЙ Март'!R74:S74,'[4]САПЕРНЫЙ Апр.'!R74:S74,'[5]САПЕРНЫЙ Май'!R74:S74,'[6]САПЕРНЫЙ Июнь'!R74:S74,'[7]САПЕРНЫЙ Июль'!R74:S74,'[8]САПЕРНЫЙ Авг.'!R74:S74,'[9]САПЕРНЫЙ Сент.'!R74:S74,'[10]САПЕРНЫЙ Окт.'!R74:S74,'[11]САПЕРНЫЙ Нояб.'!R74:S74,'[12]САПЕРНЫЙ Дек.'!R74:S74)</f>
        <v>0</v>
      </c>
      <c r="T75" s="55">
        <v>15</v>
      </c>
      <c r="U75" s="53">
        <f>SUM('[1]САПЕРНЫЙ Янв.'!T74:U74,'[2]САПЕРНЫЙ Февр.'!T74:U74,'[3]САПЕРНЫЙ Март'!T74:U74,'[4]САПЕРНЫЙ Апр.'!T74:U74,'[5]САПЕРНЫЙ Май'!T74:U74,'[6]САПЕРНЫЙ Июнь'!T74:U74,'[7]САПЕРНЫЙ Июль'!T74:U74,'[8]САПЕРНЫЙ Авг.'!T74:U74,'[9]САПЕРНЫЙ Сент.'!T74:U74,'[10]САПЕРНЫЙ Окт.'!T74:U74,'[11]САПЕРНЫЙ Нояб.'!T74:U74,'[12]САПЕРНЫЙ Дек.'!T74:U74)</f>
        <v>0</v>
      </c>
      <c r="V75" s="55">
        <v>15</v>
      </c>
      <c r="W75" s="53">
        <f>SUM('[1]САПЕРНЫЙ Янв.'!V74:W74,'[2]САПЕРНЫЙ Февр.'!V74:W74,'[3]САПЕРНЫЙ Март'!V74:W74,'[4]САПЕРНЫЙ Апр.'!V74:W74,'[5]САПЕРНЫЙ Май'!V74:W74,'[6]САПЕРНЫЙ Июнь'!V74:W74,'[7]САПЕРНЫЙ Июль'!V74:W74,'[8]САПЕРНЫЙ Авг.'!V74:W74,'[9]САПЕРНЫЙ Сент.'!V74:W74,'[10]САПЕРНЫЙ Окт.'!V74:W74,'[11]САПЕРНЫЙ Нояб.'!V74:W74,'[12]САПЕРНЫЙ Дек.'!V74:W74)</f>
        <v>0</v>
      </c>
      <c r="Y75" s="98"/>
    </row>
    <row r="76" spans="1:26" s="42" customFormat="1" ht="32.1" customHeight="1" thickBot="1" x14ac:dyDescent="0.3">
      <c r="A76" s="36" t="s">
        <v>80</v>
      </c>
      <c r="B76" s="35" t="s">
        <v>50</v>
      </c>
      <c r="C76" s="22" t="s">
        <v>5</v>
      </c>
      <c r="D76" s="47"/>
      <c r="E76" s="53">
        <f>SUM('[1]САПЕРНЫЙ Янв.'!D75:E75,'[2]САПЕРНЫЙ Февр.'!D75:E75,'[3]САПЕРНЫЙ Март'!D75:E75,'[4]САПЕРНЫЙ Апр.'!D75:E75,'[5]САПЕРНЫЙ Май'!D75:E75,'[6]САПЕРНЫЙ Июнь'!D75:E75,'[7]САПЕРНЫЙ Июль'!D75:E75,'[8]САПЕРНЫЙ Авг.'!D75:E75,'[9]САПЕРНЫЙ Сент.'!D75:E75,'[10]САПЕРНЫЙ Окт.'!D75:E75,'[11]САПЕРНЫЙ Нояб.'!D75:E75,'[12]САПЕРНЫЙ Дек.'!D75:E75)</f>
        <v>0</v>
      </c>
      <c r="F76" s="47"/>
      <c r="G76" s="53">
        <f>SUM('[1]САПЕРНЫЙ Янв.'!F75:G75,'[2]САПЕРНЫЙ Февр.'!F75:G75,'[3]САПЕРНЫЙ Март'!F75:G75,'[4]САПЕРНЫЙ Апр.'!F75:G75,'[5]САПЕРНЫЙ Май'!F75:G75,'[6]САПЕРНЫЙ Июнь'!F75:G75,'[7]САПЕРНЫЙ Июль'!F75:G75,'[8]САПЕРНЫЙ Авг.'!F75:G75,'[9]САПЕРНЫЙ Сент.'!F75:G75,'[10]САПЕРНЫЙ Окт.'!F75:G75,'[11]САПЕРНЫЙ Нояб.'!F75:G75,'[12]САПЕРНЫЙ Дек.'!F75:G75)</f>
        <v>0</v>
      </c>
      <c r="H76" s="47"/>
      <c r="I76" s="53">
        <f>SUM('[1]САПЕРНЫЙ Янв.'!H75:I75,'[2]САПЕРНЫЙ Февр.'!H75:I75,'[3]САПЕРНЫЙ Март'!H75:I75,'[4]САПЕРНЫЙ Апр.'!H75:I75,'[5]САПЕРНЫЙ Май'!H75:I75,'[6]САПЕРНЫЙ Июнь'!H75:I75,'[7]САПЕРНЫЙ Июль'!H75:I75,'[8]САПЕРНЫЙ Авг.'!H75:I75,'[9]САПЕРНЫЙ Сент.'!H75:I75,'[10]САПЕРНЫЙ Окт.'!H75:I75,'[11]САПЕРНЫЙ Нояб.'!H75:I75,'[12]САПЕРНЫЙ Дек.'!H75:I75)</f>
        <v>0</v>
      </c>
      <c r="J76" s="47"/>
      <c r="K76" s="53">
        <f>SUM('[1]САПЕРНЫЙ Янв.'!J75:K75,'[2]САПЕРНЫЙ Февр.'!J75:K75,'[3]САПЕРНЫЙ Март'!J75:K75,'[4]САПЕРНЫЙ Апр.'!J75:K75,'[5]САПЕРНЫЙ Май'!J75:K75,'[6]САПЕРНЫЙ Июнь'!J75:K75,'[7]САПЕРНЫЙ Июль'!J75:K75,'[8]САПЕРНЫЙ Авг.'!J75:K75,'[9]САПЕРНЫЙ Сент.'!J75:K75,'[10]САПЕРНЫЙ Окт.'!J75:K75,'[11]САПЕРНЫЙ Нояб.'!J75:K75,'[12]САПЕРНЫЙ Дек.'!J75:K75)</f>
        <v>0</v>
      </c>
      <c r="L76" s="47"/>
      <c r="M76" s="53">
        <f>SUM('[1]САПЕРНЫЙ Янв.'!L75:M75,'[2]САПЕРНЫЙ Февр.'!L75:M75,'[3]САПЕРНЫЙ Март'!L75:M75,'[4]САПЕРНЫЙ Апр.'!L75:M75,'[5]САПЕРНЫЙ Май'!L75:M75,'[6]САПЕРНЫЙ Июнь'!L75:M75,'[7]САПЕРНЫЙ Июль'!L75:M75,'[8]САПЕРНЫЙ Авг.'!L75:M75,'[9]САПЕРНЫЙ Сент.'!L75:M75,'[10]САПЕРНЫЙ Окт.'!L75:M75,'[11]САПЕРНЫЙ Нояб.'!L75:M75,'[12]САПЕРНЫЙ Дек.'!L75:M75)</f>
        <v>0</v>
      </c>
      <c r="N76" s="47"/>
      <c r="O76" s="53">
        <f>SUM('[1]САПЕРНЫЙ Янв.'!N75:O75,'[2]САПЕРНЫЙ Февр.'!N75:O75,'[3]САПЕРНЫЙ Март'!N75:O75,'[4]САПЕРНЫЙ Апр.'!N75:O75,'[5]САПЕРНЫЙ Май'!N75:O75,'[6]САПЕРНЫЙ Июнь'!N75:O75,'[7]САПЕРНЫЙ Июль'!N75:O75,'[8]САПЕРНЫЙ Авг.'!N75:O75,'[9]САПЕРНЫЙ Сент.'!N75:O75,'[10]САПЕРНЫЙ Окт.'!N75:O75,'[11]САПЕРНЫЙ Нояб.'!N75:O75,'[12]САПЕРНЫЙ Дек.'!N75:O75)</f>
        <v>0</v>
      </c>
      <c r="P76" s="47"/>
      <c r="Q76" s="53">
        <f>SUM('[1]САПЕРНЫЙ Янв.'!P75:Q75,'[2]САПЕРНЫЙ Февр.'!P75:Q75,'[3]САПЕРНЫЙ Март'!P75:Q75,'[4]САПЕРНЫЙ Апр.'!P75:Q75,'[5]САПЕРНЫЙ Май'!P75:Q75,'[6]САПЕРНЫЙ Июнь'!P75:Q75,'[7]САПЕРНЫЙ Июль'!P75:Q75,'[8]САПЕРНЫЙ Авг.'!P75:Q75,'[9]САПЕРНЫЙ Сент.'!P75:Q75,'[10]САПЕРНЫЙ Окт.'!P75:Q75,'[11]САПЕРНЫЙ Нояб.'!P75:Q75,'[12]САПЕРНЫЙ Дек.'!P75:Q75)</f>
        <v>0</v>
      </c>
      <c r="R76" s="47"/>
      <c r="S76" s="53">
        <f>SUM('[1]САПЕРНЫЙ Янв.'!R75:S75,'[2]САПЕРНЫЙ Февр.'!R75:S75,'[3]САПЕРНЫЙ Март'!R75:S75,'[4]САПЕРНЫЙ Апр.'!R75:S75,'[5]САПЕРНЫЙ Май'!R75:S75,'[6]САПЕРНЫЙ Июнь'!R75:S75,'[7]САПЕРНЫЙ Июль'!R75:S75,'[8]САПЕРНЫЙ Авг.'!R75:S75,'[9]САПЕРНЫЙ Сент.'!R75:S75,'[10]САПЕРНЫЙ Окт.'!R75:S75,'[11]САПЕРНЫЙ Нояб.'!R75:S75,'[12]САПЕРНЫЙ Дек.'!R75:S75)</f>
        <v>0</v>
      </c>
      <c r="T76" s="47"/>
      <c r="U76" s="53">
        <f>SUM('[1]САПЕРНЫЙ Янв.'!T75:U75,'[2]САПЕРНЫЙ Февр.'!T75:U75,'[3]САПЕРНЫЙ Март'!T75:U75,'[4]САПЕРНЫЙ Апр.'!T75:U75,'[5]САПЕРНЫЙ Май'!T75:U75,'[6]САПЕРНЫЙ Июнь'!T75:U75,'[7]САПЕРНЫЙ Июль'!T75:U75,'[8]САПЕРНЫЙ Авг.'!T75:U75,'[9]САПЕРНЫЙ Сент.'!T75:U75,'[10]САПЕРНЫЙ Окт.'!T75:U75,'[11]САПЕРНЫЙ Нояб.'!T75:U75,'[12]САПЕРНЫЙ Дек.'!T75:U75)</f>
        <v>0</v>
      </c>
      <c r="V76" s="47"/>
      <c r="W76" s="53">
        <f>SUM('[1]САПЕРНЫЙ Янв.'!V75:W75,'[2]САПЕРНЫЙ Февр.'!V75:W75,'[3]САПЕРНЫЙ Март'!V75:W75,'[4]САПЕРНЫЙ Апр.'!V75:W75,'[5]САПЕРНЫЙ Май'!V75:W75,'[6]САПЕРНЫЙ Июнь'!V75:W75,'[7]САПЕРНЫЙ Июль'!V75:W75,'[8]САПЕРНЫЙ Авг.'!V75:W75,'[9]САПЕРНЫЙ Сент.'!V75:W75,'[10]САПЕРНЫЙ Окт.'!V75:W75,'[11]САПЕРНЫЙ Нояб.'!V75:W75,'[12]САПЕРНЫЙ Дек.'!V75:W75)</f>
        <v>0</v>
      </c>
      <c r="Y76" s="98"/>
    </row>
    <row r="77" spans="1:26" s="42" customFormat="1" ht="32.1" customHeight="1" thickBot="1" x14ac:dyDescent="0.3">
      <c r="A77" s="37" t="s">
        <v>81</v>
      </c>
      <c r="B77" s="38" t="s">
        <v>52</v>
      </c>
      <c r="C77" s="26" t="s">
        <v>5</v>
      </c>
      <c r="D77" s="47"/>
      <c r="E77" s="54">
        <f>SUM('[1]САПЕРНЫЙ Янв.'!D76:E76,'[2]САПЕРНЫЙ Февр.'!D76:E76,'[3]САПЕРНЫЙ Март'!D76:E76,'[4]САПЕРНЫЙ Апр.'!D76:E76,'[5]САПЕРНЫЙ Май'!D76:E76,'[6]САПЕРНЫЙ Июнь'!D76:E76,'[7]САПЕРНЫЙ Июль'!D76:E76,'[8]САПЕРНЫЙ Авг.'!D76:E76,'[9]САПЕРНЫЙ Сент.'!D76:E76,'[10]САПЕРНЫЙ Окт.'!D76:E76,'[11]САПЕРНЫЙ Нояб.'!D76:E76,'[12]САПЕРНЫЙ Дек.'!D76:E76)</f>
        <v>0</v>
      </c>
      <c r="F77" s="47"/>
      <c r="G77" s="54">
        <f>SUM('[1]САПЕРНЫЙ Янв.'!F76:G76,'[2]САПЕРНЫЙ Февр.'!F76:G76,'[3]САПЕРНЫЙ Март'!F76:G76,'[4]САПЕРНЫЙ Апр.'!F76:G76,'[5]САПЕРНЫЙ Май'!F76:G76,'[6]САПЕРНЫЙ Июнь'!F76:G76,'[7]САПЕРНЫЙ Июль'!F76:G76,'[8]САПЕРНЫЙ Авг.'!F76:G76,'[9]САПЕРНЫЙ Сент.'!F76:G76,'[10]САПЕРНЫЙ Окт.'!F76:G76,'[11]САПЕРНЫЙ Нояб.'!F76:G76,'[12]САПЕРНЫЙ Дек.'!F76:G76)</f>
        <v>0</v>
      </c>
      <c r="H77" s="47"/>
      <c r="I77" s="54">
        <f>SUM('[1]САПЕРНЫЙ Янв.'!H76:I76,'[2]САПЕРНЫЙ Февр.'!H76:I76,'[3]САПЕРНЫЙ Март'!H76:I76,'[4]САПЕРНЫЙ Апр.'!H76:I76,'[5]САПЕРНЫЙ Май'!H76:I76,'[6]САПЕРНЫЙ Июнь'!H76:I76,'[7]САПЕРНЫЙ Июль'!H76:I76,'[8]САПЕРНЫЙ Авг.'!H76:I76,'[9]САПЕРНЫЙ Сент.'!H76:I76,'[10]САПЕРНЫЙ Окт.'!H76:I76,'[11]САПЕРНЫЙ Нояб.'!H76:I76,'[12]САПЕРНЫЙ Дек.'!H76:I76)</f>
        <v>0</v>
      </c>
      <c r="J77" s="47"/>
      <c r="K77" s="54">
        <f>SUM('[1]САПЕРНЫЙ Янв.'!J76:K76,'[2]САПЕРНЫЙ Февр.'!J76:K76,'[3]САПЕРНЫЙ Март'!J76:K76,'[4]САПЕРНЫЙ Апр.'!J76:K76,'[5]САПЕРНЫЙ Май'!J76:K76,'[6]САПЕРНЫЙ Июнь'!J76:K76,'[7]САПЕРНЫЙ Июль'!J76:K76,'[8]САПЕРНЫЙ Авг.'!J76:K76,'[9]САПЕРНЫЙ Сент.'!J76:K76,'[10]САПЕРНЫЙ Окт.'!J76:K76,'[11]САПЕРНЫЙ Нояб.'!J76:K76,'[12]САПЕРНЫЙ Дек.'!J76:K76)</f>
        <v>0</v>
      </c>
      <c r="L77" s="47"/>
      <c r="M77" s="54">
        <f>SUM('[1]САПЕРНЫЙ Янв.'!L76:M76,'[2]САПЕРНЫЙ Февр.'!L76:M76,'[3]САПЕРНЫЙ Март'!L76:M76,'[4]САПЕРНЫЙ Апр.'!L76:M76,'[5]САПЕРНЫЙ Май'!L76:M76,'[6]САПЕРНЫЙ Июнь'!L76:M76,'[7]САПЕРНЫЙ Июль'!L76:M76,'[8]САПЕРНЫЙ Авг.'!L76:M76,'[9]САПЕРНЫЙ Сент.'!L76:M76,'[10]САПЕРНЫЙ Окт.'!L76:M76,'[11]САПЕРНЫЙ Нояб.'!L76:M76,'[12]САПЕРНЫЙ Дек.'!L76:M76)</f>
        <v>2.7189999999999999</v>
      </c>
      <c r="N77" s="47"/>
      <c r="O77" s="54">
        <f>SUM('[1]САПЕРНЫЙ Янв.'!N76:O76,'[2]САПЕРНЫЙ Февр.'!N76:O76,'[3]САПЕРНЫЙ Март'!N76:O76,'[4]САПЕРНЫЙ Апр.'!N76:O76,'[5]САПЕРНЫЙ Май'!N76:O76,'[6]САПЕРНЫЙ Июнь'!N76:O76,'[7]САПЕРНЫЙ Июль'!N76:O76,'[8]САПЕРНЫЙ Авг.'!N76:O76,'[9]САПЕРНЫЙ Сент.'!N76:O76,'[10]САПЕРНЫЙ Окт.'!N76:O76,'[11]САПЕРНЫЙ Нояб.'!N76:O76,'[12]САПЕРНЫЙ Дек.'!N76:O76)</f>
        <v>0</v>
      </c>
      <c r="P77" s="47"/>
      <c r="Q77" s="54">
        <f>SUM('[1]САПЕРНЫЙ Янв.'!P76:Q76,'[2]САПЕРНЫЙ Февр.'!P76:Q76,'[3]САПЕРНЫЙ Март'!P76:Q76,'[4]САПЕРНЫЙ Апр.'!P76:Q76,'[5]САПЕРНЫЙ Май'!P76:Q76,'[6]САПЕРНЫЙ Июнь'!P76:Q76,'[7]САПЕРНЫЙ Июль'!P76:Q76,'[8]САПЕРНЫЙ Авг.'!P76:Q76,'[9]САПЕРНЫЙ Сент.'!P76:Q76,'[10]САПЕРНЫЙ Окт.'!P76:Q76,'[11]САПЕРНЫЙ Нояб.'!P76:Q76,'[12]САПЕРНЫЙ Дек.'!P76:Q76)</f>
        <v>2.4529999999999998</v>
      </c>
      <c r="R77" s="47"/>
      <c r="S77" s="54">
        <f>SUM('[1]САПЕРНЫЙ Янв.'!R76:S76,'[2]САПЕРНЫЙ Февр.'!R76:S76,'[3]САПЕРНЫЙ Март'!R76:S76,'[4]САПЕРНЫЙ Апр.'!R76:S76,'[5]САПЕРНЫЙ Май'!R76:S76,'[6]САПЕРНЫЙ Июнь'!R76:S76,'[7]САПЕРНЫЙ Июль'!R76:S76,'[8]САПЕРНЫЙ Авг.'!R76:S76,'[9]САПЕРНЫЙ Сент.'!R76:S76,'[10]САПЕРНЫЙ Окт.'!R76:S76,'[11]САПЕРНЫЙ Нояб.'!R76:S76,'[12]САПЕРНЫЙ Дек.'!R76:S76)</f>
        <v>14.39</v>
      </c>
      <c r="T77" s="47"/>
      <c r="U77" s="54">
        <f>SUM('[1]САПЕРНЫЙ Янв.'!T76:U76,'[2]САПЕРНЫЙ Февр.'!T76:U76,'[3]САПЕРНЫЙ Март'!T76:U76,'[4]САПЕРНЫЙ Апр.'!T76:U76,'[5]САПЕРНЫЙ Май'!T76:U76,'[6]САПЕРНЫЙ Июнь'!T76:U76,'[7]САПЕРНЫЙ Июль'!T76:U76,'[8]САПЕРНЫЙ Авг.'!T76:U76,'[9]САПЕРНЫЙ Сент.'!T76:U76,'[10]САПЕРНЫЙ Окт.'!T76:U76,'[11]САПЕРНЫЙ Нояб.'!T76:U76,'[12]САПЕРНЫЙ Дек.'!T76:U76)</f>
        <v>13.24</v>
      </c>
      <c r="V77" s="47"/>
      <c r="W77" s="54">
        <f>SUM('[1]САПЕРНЫЙ Янв.'!V76:W76,'[2]САПЕРНЫЙ Февр.'!V76:W76,'[3]САПЕРНЫЙ Март'!V76:W76,'[4]САПЕРНЫЙ Апр.'!V76:W76,'[5]САПЕРНЫЙ Май'!V76:W76,'[6]САПЕРНЫЙ Июнь'!V76:W76,'[7]САПЕРНЫЙ Июль'!V76:W76,'[8]САПЕРНЫЙ Авг.'!V76:W76,'[9]САПЕРНЫЙ Сент.'!V76:W76,'[10]САПЕРНЫЙ Окт.'!V76:W76,'[11]САПЕРНЫЙ Нояб.'!V76:W76,'[12]САПЕРНЫЙ Дек.'!V76:W76)</f>
        <v>15.542</v>
      </c>
      <c r="X77" s="73"/>
      <c r="Y77" s="75" t="s">
        <v>206</v>
      </c>
      <c r="Z77" s="76" t="s">
        <v>207</v>
      </c>
    </row>
    <row r="78" spans="1:26" s="42" customFormat="1" ht="32.1" customHeight="1" thickBot="1" x14ac:dyDescent="0.3">
      <c r="A78" s="6" t="s">
        <v>72</v>
      </c>
      <c r="B78" s="3" t="s">
        <v>53</v>
      </c>
      <c r="C78" s="27" t="s">
        <v>5</v>
      </c>
      <c r="D78" s="62">
        <f>D8+D56+D69</f>
        <v>76</v>
      </c>
      <c r="E78" s="58">
        <f>SUM('[1]САПЕРНЫЙ Янв.'!D77:E77,'[2]САПЕРНЫЙ Февр.'!D77:E77,'[3]САПЕРНЫЙ Март'!D77:E77,'[4]САПЕРНЫЙ Апр.'!D77:E77,'[5]САПЕРНЫЙ Май'!D77:E77,'[6]САПЕРНЫЙ Июнь'!D77:E77,'[7]САПЕРНЫЙ Июль'!D77:E77,'[8]САПЕРНЫЙ Авг.'!D77:E77,'[9]САПЕРНЫЙ Сент.'!D77:E77,'[10]САПЕРНЫЙ Окт.'!D77:E77,'[11]САПЕРНЫЙ Нояб.'!D77:E77,'[12]САПЕРНЫЙ Дек.'!D77:E77)</f>
        <v>144.90300000000002</v>
      </c>
      <c r="F78" s="62">
        <f t="shared" ref="F78" si="28">F8+F56+F69</f>
        <v>113.4</v>
      </c>
      <c r="G78" s="58">
        <f>SUM('[1]САПЕРНЫЙ Янв.'!F77:G77,'[2]САПЕРНЫЙ Февр.'!F77:G77,'[3]САПЕРНЫЙ Март'!F77:G77,'[4]САПЕРНЫЙ Апр.'!F77:G77,'[5]САПЕРНЫЙ Май'!F77:G77,'[6]САПЕРНЫЙ Июнь'!F77:G77,'[7]САПЕРНЫЙ Июль'!F77:G77,'[8]САПЕРНЫЙ Авг.'!F77:G77,'[9]САПЕРНЫЙ Сент.'!F77:G77,'[10]САПЕРНЫЙ Окт.'!F77:G77,'[11]САПЕРНЫЙ Нояб.'!F77:G77,'[12]САПЕРНЫЙ Дек.'!F77:G77)</f>
        <v>265.67500000000001</v>
      </c>
      <c r="H78" s="62">
        <f t="shared" ref="H78" si="29">H8+H56+H69</f>
        <v>92.5</v>
      </c>
      <c r="I78" s="58">
        <f>SUM('[1]САПЕРНЫЙ Янв.'!H77:I77,'[2]САПЕРНЫЙ Февр.'!H77:I77,'[3]САПЕРНЫЙ Март'!H77:I77,'[4]САПЕРНЫЙ Апр.'!H77:I77,'[5]САПЕРНЫЙ Май'!H77:I77,'[6]САПЕРНЫЙ Июнь'!H77:I77,'[7]САПЕРНЫЙ Июль'!H77:I77,'[8]САПЕРНЫЙ Авг.'!H77:I77,'[9]САПЕРНЫЙ Сент.'!H77:I77,'[10]САПЕРНЫЙ Окт.'!H77:I77,'[11]САПЕРНЫЙ Нояб.'!H77:I77,'[12]САПЕРНЫЙ Дек.'!H77:I77)</f>
        <v>134.744</v>
      </c>
      <c r="J78" s="62">
        <f t="shared" ref="J78" si="30">J8+J56+J69</f>
        <v>74.5</v>
      </c>
      <c r="K78" s="58">
        <f>SUM('[1]САПЕРНЫЙ Янв.'!J77:K77,'[2]САПЕРНЫЙ Февр.'!J77:K77,'[3]САПЕРНЫЙ Март'!J77:K77,'[4]САПЕРНЫЙ Апр.'!J77:K77,'[5]САПЕРНЫЙ Май'!J77:K77,'[6]САПЕРНЫЙ Июнь'!J77:K77,'[7]САПЕРНЫЙ Июль'!J77:K77,'[8]САПЕРНЫЙ Авг.'!J77:K77,'[9]САПЕРНЫЙ Сент.'!J77:K77,'[10]САПЕРНЫЙ Окт.'!J77:K77,'[11]САПЕРНЫЙ Нояб.'!J77:K77,'[12]САПЕРНЫЙ Дек.'!J77:K77)</f>
        <v>107.616</v>
      </c>
      <c r="L78" s="62">
        <f t="shared" ref="L78" si="31">L8+L56+L69</f>
        <v>55</v>
      </c>
      <c r="M78" s="58">
        <f>SUM('[1]САПЕРНЫЙ Янв.'!L77:M77,'[2]САПЕРНЫЙ Февр.'!L77:M77,'[3]САПЕРНЫЙ Март'!L77:M77,'[4]САПЕРНЫЙ Апр.'!L77:M77,'[5]САПЕРНЫЙ Май'!L77:M77,'[6]САПЕРНЫЙ Июнь'!L77:M77,'[7]САПЕРНЫЙ Июль'!L77:M77,'[8]САПЕРНЫЙ Авг.'!L77:M77,'[9]САПЕРНЫЙ Сент.'!L77:M77,'[10]САПЕРНЫЙ Окт.'!L77:M77,'[11]САПЕРНЫЙ Нояб.'!L77:M77,'[12]САПЕРНЫЙ Дек.'!L77:M77)</f>
        <v>77.155000000000001</v>
      </c>
      <c r="N78" s="62">
        <f t="shared" ref="N78" si="32">N8+N56+N69</f>
        <v>133</v>
      </c>
      <c r="O78" s="58">
        <f>SUM('[1]САПЕРНЫЙ Янв.'!N77:O77,'[2]САПЕРНЫЙ Февр.'!N77:O77,'[3]САПЕРНЫЙ Март'!N77:O77,'[4]САПЕРНЫЙ Апр.'!N77:O77,'[5]САПЕРНЫЙ Май'!N77:O77,'[6]САПЕРНЫЙ Июнь'!N77:O77,'[7]САПЕРНЫЙ Июль'!N77:O77,'[8]САПЕРНЫЙ Авг.'!N77:O77,'[9]САПЕРНЫЙ Сент.'!N77:O77,'[10]САПЕРНЫЙ Окт.'!N77:O77,'[11]САПЕРНЫЙ Нояб.'!N77:O77,'[12]САПЕРНЫЙ Дек.'!N77:O77)</f>
        <v>112.49300000000001</v>
      </c>
      <c r="P78" s="62">
        <f t="shared" ref="P78" si="33">P8+P56+P69</f>
        <v>265.3</v>
      </c>
      <c r="Q78" s="58">
        <f>SUM('[1]САПЕРНЫЙ Янв.'!P77:Q77,'[2]САПЕРНЫЙ Февр.'!P77:Q77,'[3]САПЕРНЫЙ Март'!P77:Q77,'[4]САПЕРНЫЙ Апр.'!P77:Q77,'[5]САПЕРНЫЙ Май'!P77:Q77,'[6]САПЕРНЫЙ Июнь'!P77:Q77,'[7]САПЕРНЫЙ Июль'!P77:Q77,'[8]САПЕРНЫЙ Авг.'!P77:Q77,'[9]САПЕРНЫЙ Сент.'!P77:Q77,'[10]САПЕРНЫЙ Окт.'!P77:Q77,'[11]САПЕРНЫЙ Нояб.'!P77:Q77,'[12]САПЕРНЫЙ Дек.'!P77:Q77)</f>
        <v>413.64300000000003</v>
      </c>
      <c r="R78" s="62">
        <f t="shared" ref="R78" si="34">R8+R56+R69</f>
        <v>253.1</v>
      </c>
      <c r="S78" s="58">
        <f>SUM('[1]САПЕРНЫЙ Янв.'!R77:S77,'[2]САПЕРНЫЙ Февр.'!R77:S77,'[3]САПЕРНЫЙ Март'!R77:S77,'[4]САПЕРНЫЙ Апр.'!R77:S77,'[5]САПЕРНЫЙ Май'!R77:S77,'[6]САПЕРНЫЙ Июнь'!R77:S77,'[7]САПЕРНЫЙ Июль'!R77:S77,'[8]САПЕРНЫЙ Авг.'!R77:S77,'[9]САПЕРНЫЙ Сент.'!R77:S77,'[10]САПЕРНЫЙ Окт.'!R77:S77,'[11]САПЕРНЫЙ Нояб.'!R77:S77,'[12]САПЕРНЫЙ Дек.'!R77:S77)</f>
        <v>191.94499999999999</v>
      </c>
      <c r="T78" s="62">
        <f t="shared" ref="T78:V78" si="35">T8+T56+T69</f>
        <v>129.1</v>
      </c>
      <c r="U78" s="58">
        <f>SUM('[1]САПЕРНЫЙ Янв.'!T77:U77,'[2]САПЕРНЫЙ Февр.'!T77:U77,'[3]САПЕРНЫЙ Март'!T77:U77,'[4]САПЕРНЫЙ Апр.'!T77:U77,'[5]САПЕРНЫЙ Май'!T77:U77,'[6]САПЕРНЫЙ Июнь'!T77:U77,'[7]САПЕРНЫЙ Июль'!T77:U77,'[8]САПЕРНЫЙ Авг.'!T77:U77,'[9]САПЕРНЫЙ Сент.'!T77:U77,'[10]САПЕРНЫЙ Окт.'!T77:U77,'[11]САПЕРНЫЙ Нояб.'!T77:U77,'[12]САПЕРНЫЙ Дек.'!T77:U77)</f>
        <v>134.97499999999999</v>
      </c>
      <c r="V78" s="62">
        <f t="shared" si="35"/>
        <v>368.9</v>
      </c>
      <c r="W78" s="58">
        <f>SUM('[1]САПЕРНЫЙ Янв.'!V77:W77,'[2]САПЕРНЫЙ Февр.'!V77:W77,'[3]САПЕРНЫЙ Март'!V77:W77,'[4]САПЕРНЫЙ Апр.'!V77:W77,'[5]САПЕРНЫЙ Май'!V77:W77,'[6]САПЕРНЫЙ Июнь'!V77:W77,'[7]САПЕРНЫЙ Июль'!V77:W77,'[8]САПЕРНЫЙ Авг.'!V77:W77,'[9]САПЕРНЫЙ Сент.'!V77:W77,'[10]САПЕРНЫЙ Окт.'!V77:W77,'[11]САПЕРНЫЙ Нояб.'!V77:W77,'[12]САПЕРНЫЙ Дек.'!V77:W77)</f>
        <v>221.87200000000001</v>
      </c>
      <c r="X78" s="74" t="s">
        <v>208</v>
      </c>
      <c r="Y78" s="77">
        <f>D78+F78+H78+J78+L78+N78+P78+R78+T78+V78</f>
        <v>1560.7999999999997</v>
      </c>
      <c r="Z78" s="78">
        <f>E78+G78+I78+K78+M78+O78+Q78+S78+U78+W78</f>
        <v>1805.021</v>
      </c>
    </row>
    <row r="79" spans="1:26" s="42" customFormat="1" ht="32.1" customHeight="1" thickBot="1" x14ac:dyDescent="0.3">
      <c r="A79" s="30" t="s">
        <v>73</v>
      </c>
      <c r="B79" s="31" t="s">
        <v>71</v>
      </c>
      <c r="C79" s="32" t="s">
        <v>69</v>
      </c>
      <c r="D79" s="87"/>
      <c r="E79" s="81">
        <f>SUM('[1]САПЕРНЫЙ Янв.'!D78:E78,'[2]САПЕРНЫЙ Февр.'!D78:E78,'[3]САПЕРНЫЙ Март'!D78:E78,'[4]САПЕРНЫЙ Апр.'!D78:E78,'[5]САПЕРНЫЙ Май'!D78:E78,'[6]САПЕРНЫЙ Июнь'!D78:E78,'[7]САПЕРНЫЙ Июль'!D78:E78,'[8]САПЕРНЫЙ Авг.'!D78:E78,'[9]САПЕРНЫЙ Сент.'!D78:E78,'[10]САПЕРНЫЙ Окт.'!D78:E78,'[11]САПЕРНЫЙ Нояб.'!D78:E78,'[12]САПЕРНЫЙ Дек.'!D78:E78)</f>
        <v>52.586999999999996</v>
      </c>
      <c r="F79" s="87"/>
      <c r="G79" s="81">
        <f>SUM('[1]САПЕРНЫЙ Янв.'!F78:G78,'[2]САПЕРНЫЙ Февр.'!F78:G78,'[3]САПЕРНЫЙ Март'!F78:G78,'[4]САПЕРНЫЙ Апр.'!F78:G78,'[5]САПЕРНЫЙ Май'!F78:G78,'[6]САПЕРНЫЙ Июнь'!F78:G78,'[7]САПЕРНЫЙ Июль'!F78:G78,'[8]САПЕРНЫЙ Авг.'!F78:G78,'[9]САПЕРНЫЙ Сент.'!F78:G78,'[10]САПЕРНЫЙ Окт.'!F78:G78,'[11]САПЕРНЫЙ Нояб.'!F78:G78,'[12]САПЕРНЫЙ Дек.'!F78:G78)</f>
        <v>81.293999999999983</v>
      </c>
      <c r="H79" s="87"/>
      <c r="I79" s="81">
        <f>SUM('[1]САПЕРНЫЙ Янв.'!H78:I78,'[2]САПЕРНЫЙ Февр.'!H78:I78,'[3]САПЕРНЫЙ Март'!H78:I78,'[4]САПЕРНЫЙ Апр.'!H78:I78,'[5]САПЕРНЫЙ Май'!H78:I78,'[6]САПЕРНЫЙ Июнь'!H78:I78,'[7]САПЕРНЫЙ Июль'!H78:I78,'[8]САПЕРНЫЙ Авг.'!H78:I78,'[9]САПЕРНЫЙ Сент.'!H78:I78,'[10]САПЕРНЫЙ Окт.'!H78:I78,'[11]САПЕРНЫЙ Нояб.'!H78:I78,'[12]САПЕРНЫЙ Дек.'!H78:I78)</f>
        <v>51.390000000000008</v>
      </c>
      <c r="J79" s="87"/>
      <c r="K79" s="81">
        <f>SUM('[1]САПЕРНЫЙ Янв.'!J78:K78,'[2]САПЕРНЫЙ Февр.'!J78:K78,'[3]САПЕРНЫЙ Март'!J78:K78,'[4]САПЕРНЫЙ Апр.'!J78:K78,'[5]САПЕРНЫЙ Май'!J78:K78,'[6]САПЕРНЫЙ Июнь'!J78:K78,'[7]САПЕРНЫЙ Июль'!J78:K78,'[8]САПЕРНЫЙ Авг.'!J78:K78,'[9]САПЕРНЫЙ Сент.'!J78:K78,'[10]САПЕРНЫЙ Окт.'!J78:K78,'[11]САПЕРНЫЙ Нояб.'!J78:K78,'[12]САПЕРНЫЙ Дек.'!J78:K78)</f>
        <v>58.986999999999995</v>
      </c>
      <c r="L79" s="87"/>
      <c r="M79" s="81">
        <f>SUM('[1]САПЕРНЫЙ Янв.'!L78:M78,'[2]САПЕРНЫЙ Февр.'!L78:M78,'[3]САПЕРНЫЙ Март'!L78:M78,'[4]САПЕРНЫЙ Апр.'!L78:M78,'[5]САПЕРНЫЙ Май'!L78:M78,'[6]САПЕРНЫЙ Июнь'!L78:M78,'[7]САПЕРНЫЙ Июль'!L78:M78,'[8]САПЕРНЫЙ Авг.'!L78:M78,'[9]САПЕРНЫЙ Сент.'!L78:M78,'[10]САПЕРНЫЙ Окт.'!L78:M78,'[11]САПЕРНЫЙ Нояб.'!L78:M78,'[12]САПЕРНЫЙ Дек.'!L78:M78)</f>
        <v>76.191999999999993</v>
      </c>
      <c r="N79" s="87"/>
      <c r="O79" s="81">
        <f>SUM('[1]САПЕРНЫЙ Янв.'!N78:O78,'[2]САПЕРНЫЙ Февр.'!N78:O78,'[3]САПЕРНЫЙ Март'!N78:O78,'[4]САПЕРНЫЙ Апр.'!N78:O78,'[5]САПЕРНЫЙ Май'!N78:O78,'[6]САПЕРНЫЙ Июнь'!N78:O78,'[7]САПЕРНЫЙ Июль'!N78:O78,'[8]САПЕРНЫЙ Авг.'!N78:O78,'[9]САПЕРНЫЙ Сент.'!N78:O78,'[10]САПЕРНЫЙ Окт.'!N78:O78,'[11]САПЕРНЫЙ Нояб.'!N78:O78,'[12]САПЕРНЫЙ Дек.'!N78:O78)</f>
        <v>70.631999999999991</v>
      </c>
      <c r="P79" s="87"/>
      <c r="Q79" s="81">
        <f>SUM('[1]САПЕРНЫЙ Янв.'!P78:Q78,'[2]САПЕРНЫЙ Февр.'!P78:Q78,'[3]САПЕРНЫЙ Март'!P78:Q78,'[4]САПЕРНЫЙ Апр.'!P78:Q78,'[5]САПЕРНЫЙ Май'!P78:Q78,'[6]САПЕРНЫЙ Июнь'!P78:Q78,'[7]САПЕРНЫЙ Июль'!P78:Q78,'[8]САПЕРНЫЙ Авг.'!P78:Q78,'[9]САПЕРНЫЙ Сент.'!P78:Q78,'[10]САПЕРНЫЙ Окт.'!P78:Q78,'[11]САПЕРНЫЙ Нояб.'!P78:Q78,'[12]САПЕРНЫЙ Дек.'!P78:Q78)</f>
        <v>58.685000000000002</v>
      </c>
      <c r="R79" s="87"/>
      <c r="S79" s="81">
        <f>SUM('[1]САПЕРНЫЙ Янв.'!R78:S78,'[2]САПЕРНЫЙ Февр.'!R78:S78,'[3]САПЕРНЫЙ Март'!R78:S78,'[4]САПЕРНЫЙ Апр.'!R78:S78,'[5]САПЕРНЫЙ Май'!R78:S78,'[6]САПЕРНЫЙ Июнь'!R78:S78,'[7]САПЕРНЫЙ Июль'!R78:S78,'[8]САПЕРНЫЙ Авг.'!R78:S78,'[9]САПЕРНЫЙ Сент.'!R78:S78,'[10]САПЕРНЫЙ Окт.'!R78:S78,'[11]САПЕРНЫЙ Нояб.'!R78:S78,'[12]САПЕРНЫЙ Дек.'!R78:S78)</f>
        <v>142.52499999999998</v>
      </c>
      <c r="T79" s="87"/>
      <c r="U79" s="81">
        <f>SUM('[1]САПЕРНЫЙ Янв.'!T78:U78,'[2]САПЕРНЫЙ Февр.'!T78:U78,'[3]САПЕРНЫЙ Март'!T78:U78,'[4]САПЕРНЫЙ Апр.'!T78:U78,'[5]САПЕРНЫЙ Май'!T78:U78,'[6]САПЕРНЫЙ Июнь'!T78:U78,'[7]САПЕРНЫЙ Июль'!T78:U78,'[8]САПЕРНЫЙ Авг.'!T78:U78,'[9]САПЕРНЫЙ Сент.'!T78:U78,'[10]САПЕРНЫЙ Окт.'!T78:U78,'[11]САПЕРНЫЙ Нояб.'!T78:U78,'[12]САПЕРНЫЙ Дек.'!T78:U78)</f>
        <v>124.38900000000001</v>
      </c>
      <c r="V79" s="87"/>
      <c r="W79" s="81">
        <f>SUM('[1]САПЕРНЫЙ Янв.'!V78:W78,'[2]САПЕРНЫЙ Февр.'!V78:W78,'[3]САПЕРНЫЙ Март'!V78:W78,'[4]САПЕРНЫЙ Апр.'!V78:W78,'[5]САПЕРНЫЙ Май'!V78:W78,'[6]САПЕРНЫЙ Июнь'!V78:W78,'[7]САПЕРНЫЙ Июль'!V78:W78,'[8]САПЕРНЫЙ Авг.'!V78:W78,'[9]САПЕРНЫЙ Сент.'!V78:W78,'[10]САПЕРНЫЙ Окт.'!V78:W78,'[11]САПЕРНЫЙ Нояб.'!V78:W78,'[12]САПЕРНЫЙ Дек.'!V78:W78)</f>
        <v>190.012</v>
      </c>
      <c r="X79" s="19"/>
      <c r="Y79" s="19"/>
      <c r="Z79" s="19"/>
    </row>
    <row r="80" spans="1:26" s="42" customFormat="1" ht="30" customHeight="1" thickBot="1" x14ac:dyDescent="0.3">
      <c r="A80" s="246"/>
      <c r="B80" s="247"/>
      <c r="C80" s="248"/>
      <c r="D80" s="257" t="s">
        <v>175</v>
      </c>
      <c r="E80" s="257"/>
      <c r="F80" s="257" t="s">
        <v>176</v>
      </c>
      <c r="G80" s="257"/>
      <c r="H80" s="257" t="s">
        <v>177</v>
      </c>
      <c r="I80" s="257"/>
      <c r="J80" s="257" t="s">
        <v>178</v>
      </c>
      <c r="K80" s="257"/>
      <c r="L80" s="257" t="s">
        <v>179</v>
      </c>
      <c r="M80" s="257"/>
      <c r="N80" s="257" t="s">
        <v>180</v>
      </c>
      <c r="O80" s="257"/>
      <c r="P80" s="257" t="s">
        <v>181</v>
      </c>
      <c r="Q80" s="257"/>
      <c r="R80" s="257" t="s">
        <v>182</v>
      </c>
      <c r="S80" s="257"/>
      <c r="T80" s="257" t="s">
        <v>183</v>
      </c>
      <c r="U80" s="257"/>
      <c r="V80" s="257" t="s">
        <v>184</v>
      </c>
      <c r="W80" s="257"/>
      <c r="X80" s="79" t="s">
        <v>224</v>
      </c>
      <c r="Y80" s="80">
        <f>Z78-Y78</f>
        <v>244.22100000000023</v>
      </c>
      <c r="Z80" s="19" t="s">
        <v>225</v>
      </c>
    </row>
    <row r="81" spans="1:41" s="42" customFormat="1" x14ac:dyDescent="0.25"/>
    <row r="82" spans="1:41" s="42" customFormat="1" x14ac:dyDescent="0.25"/>
    <row r="83" spans="1:41" s="42" customFormat="1" x14ac:dyDescent="0.25">
      <c r="A83" s="65"/>
      <c r="B83" t="s">
        <v>203</v>
      </c>
    </row>
    <row r="84" spans="1:41" s="42" customFormat="1" x14ac:dyDescent="0.25">
      <c r="A84" s="66"/>
      <c r="B84" t="s">
        <v>202</v>
      </c>
    </row>
    <row r="85" spans="1:41" s="42" customFormat="1" x14ac:dyDescent="0.25"/>
    <row r="86" spans="1:41" x14ac:dyDescent="0.25">
      <c r="A86" s="138">
        <v>1</v>
      </c>
      <c r="B86" s="138" t="s">
        <v>231</v>
      </c>
      <c r="C86" s="116" t="s">
        <v>228</v>
      </c>
      <c r="D86" s="125"/>
      <c r="E86" s="127">
        <v>19.792999999999999</v>
      </c>
      <c r="F86" s="126"/>
      <c r="G86" s="127">
        <v>162.417</v>
      </c>
      <c r="H86" s="126"/>
      <c r="I86" s="131">
        <v>23.814</v>
      </c>
      <c r="J86" s="126"/>
      <c r="K86" s="158">
        <v>29.814</v>
      </c>
      <c r="L86" s="128"/>
      <c r="M86" s="158">
        <v>-122.715</v>
      </c>
      <c r="N86" s="129"/>
      <c r="O86" s="158">
        <v>90.003</v>
      </c>
      <c r="P86" s="129"/>
      <c r="Q86" s="158">
        <v>90.593000000000004</v>
      </c>
      <c r="R86" s="129"/>
      <c r="S86" s="158">
        <v>463.041</v>
      </c>
      <c r="T86" s="129"/>
      <c r="U86" s="158">
        <v>288.71499999999997</v>
      </c>
      <c r="V86" s="130"/>
      <c r="W86" s="131">
        <v>80.227000000000004</v>
      </c>
    </row>
    <row r="87" spans="1:41" s="42" customFormat="1" ht="23.25" x14ac:dyDescent="0.25">
      <c r="A87" s="139">
        <v>2</v>
      </c>
      <c r="B87" s="140" t="s">
        <v>227</v>
      </c>
      <c r="C87" s="116" t="s">
        <v>228</v>
      </c>
      <c r="D87" s="117"/>
      <c r="E87" s="118">
        <v>55.56897</v>
      </c>
      <c r="F87" s="117"/>
      <c r="G87" s="118">
        <v>140.71937</v>
      </c>
      <c r="H87" s="117"/>
      <c r="I87" s="118">
        <v>67.765910000000005</v>
      </c>
      <c r="J87" s="117"/>
      <c r="K87" s="118">
        <v>60.929160000000003</v>
      </c>
      <c r="L87" s="117"/>
      <c r="M87" s="118">
        <v>71.819890000000001</v>
      </c>
      <c r="N87" s="117"/>
      <c r="O87" s="118" t="s">
        <v>229</v>
      </c>
      <c r="P87" s="117"/>
      <c r="Q87" s="118">
        <v>127.10735</v>
      </c>
      <c r="R87" s="117"/>
      <c r="S87" s="118">
        <v>235.64415</v>
      </c>
      <c r="T87" s="117"/>
      <c r="U87" s="118">
        <v>215.5093</v>
      </c>
      <c r="V87" s="117"/>
      <c r="W87" s="118">
        <v>239.43938</v>
      </c>
    </row>
    <row r="88" spans="1:41" s="42" customFormat="1" ht="23.25" x14ac:dyDescent="0.25">
      <c r="A88" s="163">
        <v>3</v>
      </c>
      <c r="B88" s="163" t="s">
        <v>230</v>
      </c>
      <c r="C88" s="164" t="s">
        <v>228</v>
      </c>
      <c r="D88" s="117"/>
      <c r="E88" s="119">
        <v>11.30842</v>
      </c>
      <c r="F88" s="117"/>
      <c r="G88" s="119">
        <v>49.510019999999997</v>
      </c>
      <c r="H88" s="117"/>
      <c r="I88" s="119">
        <v>3.2412999999999998</v>
      </c>
      <c r="J88" s="117"/>
      <c r="K88" s="119">
        <v>16.221489999999999</v>
      </c>
      <c r="L88" s="117"/>
      <c r="M88" s="119">
        <v>31.1234</v>
      </c>
      <c r="N88" s="117"/>
      <c r="O88" s="119">
        <v>13.524699999999999</v>
      </c>
      <c r="P88" s="117"/>
      <c r="Q88" s="119">
        <v>16.401440000000001</v>
      </c>
      <c r="R88" s="117"/>
      <c r="S88" s="119"/>
      <c r="T88" s="117"/>
      <c r="U88" s="119">
        <v>19.620699999999999</v>
      </c>
      <c r="V88" s="117"/>
      <c r="W88" s="119"/>
      <c r="X88" s="135"/>
      <c r="Y88" s="135"/>
      <c r="Z88" s="135"/>
      <c r="AA88" s="135"/>
      <c r="AB88" s="135"/>
      <c r="AC88" s="135"/>
      <c r="AD88" s="135"/>
      <c r="AE88" s="135"/>
      <c r="AF88" s="135"/>
      <c r="AG88" s="135"/>
      <c r="AH88" s="135"/>
      <c r="AI88" s="135"/>
      <c r="AJ88" s="135"/>
      <c r="AK88" s="135"/>
      <c r="AL88" s="135"/>
      <c r="AM88" s="135"/>
      <c r="AN88" s="135"/>
      <c r="AO88" s="135"/>
    </row>
    <row r="89" spans="1:41" s="146" customFormat="1" ht="23.25" x14ac:dyDescent="0.25">
      <c r="A89" s="141">
        <v>4</v>
      </c>
      <c r="B89" s="150" t="s">
        <v>233</v>
      </c>
      <c r="C89" s="137" t="s">
        <v>228</v>
      </c>
      <c r="D89" s="152"/>
      <c r="E89" s="153">
        <f t="shared" ref="E89" si="36">SUM(E86:E88)</f>
        <v>86.670389999999998</v>
      </c>
      <c r="F89" s="152"/>
      <c r="G89" s="153">
        <f t="shared" ref="G89" si="37">SUM(G86:G88)</f>
        <v>352.64639</v>
      </c>
      <c r="H89" s="152"/>
      <c r="I89" s="153">
        <f t="shared" ref="I89" si="38">SUM(I86:I88)</f>
        <v>94.821210000000008</v>
      </c>
      <c r="J89" s="152"/>
      <c r="K89" s="153">
        <f t="shared" ref="K89" si="39">SUM(K86:K88)</f>
        <v>106.96465000000001</v>
      </c>
      <c r="L89" s="152"/>
      <c r="M89" s="153">
        <f t="shared" ref="M89" si="40">SUM(M86:M88)</f>
        <v>-19.771710000000002</v>
      </c>
      <c r="N89" s="152"/>
      <c r="O89" s="153">
        <f t="shared" ref="O89" si="41">SUM(O86:O88)</f>
        <v>103.5277</v>
      </c>
      <c r="P89" s="152"/>
      <c r="Q89" s="153">
        <f t="shared" ref="Q89" si="42">SUM(Q86:Q88)</f>
        <v>234.10179000000002</v>
      </c>
      <c r="R89" s="152"/>
      <c r="S89" s="153">
        <f t="shared" ref="S89" si="43">SUM(S86:S88)</f>
        <v>698.68515000000002</v>
      </c>
      <c r="T89" s="152"/>
      <c r="U89" s="153">
        <f t="shared" ref="U89" si="44">SUM(U86:U88)</f>
        <v>523.84500000000003</v>
      </c>
      <c r="V89" s="152"/>
      <c r="W89" s="153">
        <f t="shared" ref="W89" si="45">SUM(W86:W88)</f>
        <v>319.66638</v>
      </c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5"/>
      <c r="AM89" s="145"/>
      <c r="AN89" s="145"/>
      <c r="AO89" s="145"/>
    </row>
    <row r="90" spans="1:41" s="42" customFormat="1" ht="40.5" customHeight="1" x14ac:dyDescent="0.25">
      <c r="A90" s="142">
        <v>5</v>
      </c>
      <c r="B90" s="143" t="s">
        <v>232</v>
      </c>
      <c r="C90" s="116" t="s">
        <v>228</v>
      </c>
      <c r="D90" s="117"/>
      <c r="E90" s="117">
        <v>3.3450000000000002</v>
      </c>
      <c r="F90" s="117"/>
      <c r="G90" s="117">
        <v>2.7869999999999999</v>
      </c>
      <c r="H90" s="117"/>
      <c r="I90" s="117"/>
      <c r="J90" s="117"/>
      <c r="K90" s="117"/>
      <c r="L90" s="117"/>
      <c r="M90" s="117"/>
      <c r="N90" s="117"/>
      <c r="O90" s="117">
        <v>2.4369999999999998</v>
      </c>
      <c r="P90" s="117"/>
      <c r="Q90" s="117">
        <v>2.4369999999999998</v>
      </c>
      <c r="R90" s="117"/>
      <c r="S90" s="117">
        <v>1.034</v>
      </c>
      <c r="T90" s="117"/>
      <c r="U90" s="117"/>
      <c r="V90" s="117"/>
      <c r="W90" s="117">
        <v>0.60799999999999998</v>
      </c>
      <c r="X90" s="136"/>
      <c r="Y90" s="136"/>
      <c r="Z90" s="136"/>
      <c r="AA90" s="136"/>
      <c r="AB90" s="136"/>
      <c r="AC90" s="136"/>
      <c r="AD90" s="136"/>
      <c r="AE90" s="136"/>
      <c r="AF90" s="136"/>
      <c r="AG90" s="136"/>
      <c r="AH90" s="136"/>
      <c r="AI90" s="136"/>
      <c r="AJ90" s="136"/>
      <c r="AK90" s="136"/>
      <c r="AL90" s="136"/>
      <c r="AM90" s="136"/>
      <c r="AN90" s="136"/>
      <c r="AO90" s="136"/>
    </row>
    <row r="91" spans="1:41" s="42" customFormat="1" x14ac:dyDescent="0.25">
      <c r="A91" s="165"/>
      <c r="B91" s="165"/>
      <c r="C91" s="165"/>
      <c r="D91" s="165"/>
      <c r="E91" s="165">
        <v>3.38</v>
      </c>
      <c r="F91" s="165"/>
      <c r="G91" s="165">
        <v>2.7869999999999999</v>
      </c>
      <c r="H91" s="165"/>
      <c r="I91" s="165"/>
      <c r="J91" s="165"/>
      <c r="K91" s="165"/>
      <c r="L91" s="165"/>
      <c r="M91" s="165">
        <v>5.7610000000000001</v>
      </c>
      <c r="N91" s="165"/>
      <c r="O91" s="165"/>
      <c r="P91" s="165"/>
      <c r="Q91" s="165"/>
      <c r="R91" s="165"/>
      <c r="S91" s="165"/>
      <c r="T91" s="165"/>
      <c r="U91" s="165"/>
      <c r="V91" s="165"/>
      <c r="W91" s="165">
        <v>1.1040000000000001</v>
      </c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5"/>
      <c r="AI91" s="135"/>
      <c r="AJ91" s="135"/>
      <c r="AK91" s="135"/>
      <c r="AL91" s="135"/>
      <c r="AM91" s="135"/>
      <c r="AN91" s="135"/>
      <c r="AO91" s="135"/>
    </row>
    <row r="92" spans="1:41" s="42" customFormat="1" x14ac:dyDescent="0.25">
      <c r="A92" s="165"/>
      <c r="B92" s="165"/>
      <c r="C92" s="165"/>
      <c r="D92" s="165"/>
      <c r="E92" s="165"/>
      <c r="F92" s="165"/>
      <c r="G92" s="165">
        <v>2.7869999999999999</v>
      </c>
      <c r="H92" s="165"/>
      <c r="I92" s="165"/>
      <c r="J92" s="165"/>
      <c r="K92" s="165"/>
      <c r="L92" s="165"/>
      <c r="M92" s="165"/>
      <c r="N92" s="165"/>
      <c r="O92" s="165"/>
      <c r="P92" s="165"/>
      <c r="Q92" s="165"/>
      <c r="R92" s="165"/>
      <c r="S92" s="165"/>
      <c r="T92" s="165"/>
      <c r="U92" s="165"/>
      <c r="V92" s="165"/>
      <c r="W92" s="165">
        <v>1.375</v>
      </c>
      <c r="X92" s="135"/>
      <c r="Y92" s="135"/>
      <c r="Z92" s="135"/>
      <c r="AA92" s="135"/>
      <c r="AB92" s="135"/>
      <c r="AC92" s="135"/>
      <c r="AD92" s="135"/>
      <c r="AE92" s="135"/>
      <c r="AF92" s="135"/>
      <c r="AG92" s="135"/>
      <c r="AH92" s="135"/>
      <c r="AI92" s="135"/>
      <c r="AJ92" s="135"/>
      <c r="AK92" s="135"/>
      <c r="AL92" s="135"/>
      <c r="AM92" s="135"/>
      <c r="AN92" s="135"/>
      <c r="AO92" s="135"/>
    </row>
    <row r="93" spans="1:41" s="42" customFormat="1" x14ac:dyDescent="0.25">
      <c r="A93" s="116">
        <v>6</v>
      </c>
      <c r="B93" s="116" t="s">
        <v>234</v>
      </c>
      <c r="C93" s="116" t="s">
        <v>228</v>
      </c>
      <c r="D93" s="165"/>
      <c r="E93" s="169">
        <f>E89-(E90+E91+E92)</f>
        <v>79.945390000000003</v>
      </c>
      <c r="F93" s="169"/>
      <c r="G93" s="169">
        <f t="shared" ref="G93" si="46">G89-(G90+G91+G92)</f>
        <v>344.28539000000001</v>
      </c>
      <c r="H93" s="169"/>
      <c r="I93" s="169">
        <f t="shared" ref="I93" si="47">I89-(I90+I91+I92)</f>
        <v>94.821210000000008</v>
      </c>
      <c r="J93" s="169"/>
      <c r="K93" s="169">
        <f t="shared" ref="K93" si="48">K89-(K90+K91+K92)</f>
        <v>106.96465000000001</v>
      </c>
      <c r="L93" s="169"/>
      <c r="M93" s="169">
        <v>-14.01071</v>
      </c>
      <c r="N93" s="169"/>
      <c r="O93" s="169">
        <f t="shared" ref="O93" si="49">O89-(O90+O91+O92)</f>
        <v>101.0907</v>
      </c>
      <c r="P93" s="169"/>
      <c r="Q93" s="169">
        <f t="shared" ref="Q93" si="50">Q89-(Q90+Q91+Q92)</f>
        <v>231.66479000000001</v>
      </c>
      <c r="R93" s="169"/>
      <c r="S93" s="169">
        <f t="shared" ref="S93" si="51">S89-(S90+S91+S92)</f>
        <v>697.65115000000003</v>
      </c>
      <c r="T93" s="169"/>
      <c r="U93" s="169">
        <f t="shared" ref="U93" si="52">U89-(U90+U91+U92)</f>
        <v>523.84500000000003</v>
      </c>
      <c r="V93" s="169"/>
      <c r="W93" s="169">
        <f t="shared" ref="W93" si="53">W89-(W90+W91+W92)</f>
        <v>316.57938000000001</v>
      </c>
    </row>
    <row r="94" spans="1:41" s="42" customFormat="1" x14ac:dyDescent="0.25">
      <c r="A94" s="116">
        <v>7</v>
      </c>
      <c r="B94" s="166" t="s">
        <v>239</v>
      </c>
      <c r="C94" s="116" t="s">
        <v>228</v>
      </c>
      <c r="D94" s="165"/>
      <c r="E94" s="169">
        <f>E93-E78</f>
        <v>-64.957610000000017</v>
      </c>
      <c r="F94" s="165"/>
      <c r="G94" s="169">
        <f t="shared" ref="G94" si="54">G93-G78</f>
        <v>78.610389999999995</v>
      </c>
      <c r="H94" s="165"/>
      <c r="I94" s="169">
        <f t="shared" ref="I94" si="55">I93-I78</f>
        <v>-39.922789999999992</v>
      </c>
      <c r="J94" s="165"/>
      <c r="K94" s="169">
        <f t="shared" ref="K94" si="56">K93-K78</f>
        <v>-0.65134999999999366</v>
      </c>
      <c r="L94" s="165"/>
      <c r="M94" s="169">
        <f t="shared" ref="M94:O94" si="57">M93-M78</f>
        <v>-91.165710000000004</v>
      </c>
      <c r="N94" s="169"/>
      <c r="O94" s="169">
        <f t="shared" si="57"/>
        <v>-11.402300000000011</v>
      </c>
      <c r="P94" s="165"/>
      <c r="Q94" s="169">
        <f t="shared" ref="Q94" si="58">Q93-Q78</f>
        <v>-181.97821000000002</v>
      </c>
      <c r="R94" s="165"/>
      <c r="S94" s="169">
        <f t="shared" ref="S94" si="59">S93-S78</f>
        <v>505.70615000000004</v>
      </c>
      <c r="T94" s="165"/>
      <c r="U94" s="169">
        <f t="shared" ref="U94" si="60">U93-U78</f>
        <v>388.87</v>
      </c>
      <c r="V94" s="165"/>
      <c r="W94" s="169">
        <f t="shared" ref="W94" si="61">W93-W78</f>
        <v>94.707380000000001</v>
      </c>
    </row>
    <row r="95" spans="1:41" s="42" customFormat="1" x14ac:dyDescent="0.25">
      <c r="A95" s="116">
        <v>8</v>
      </c>
      <c r="B95" s="116" t="s">
        <v>240</v>
      </c>
      <c r="C95" s="116" t="s">
        <v>228</v>
      </c>
      <c r="D95" s="165"/>
      <c r="E95" s="169">
        <f>937.75*6.31*12*0.9/1000</f>
        <v>63.905786999999997</v>
      </c>
      <c r="F95" s="165"/>
      <c r="G95" s="169">
        <f>2721.7*6.31*12*0.9/1000</f>
        <v>185.47841159999996</v>
      </c>
      <c r="H95" s="165"/>
      <c r="I95" s="169">
        <f>948.22*6.31*12*0.9/1000</f>
        <v>64.619296560000009</v>
      </c>
      <c r="J95" s="165"/>
      <c r="K95" s="169">
        <f>940.99*6.31*12*0.9/1000</f>
        <v>64.126586520000004</v>
      </c>
      <c r="L95" s="165"/>
      <c r="M95" s="169">
        <f>1537.9*6.31*12*0.9/1000</f>
        <v>104.80480920000001</v>
      </c>
      <c r="N95" s="165"/>
      <c r="O95" s="169">
        <f>1253.9*6.31*12*0.9/1000</f>
        <v>85.450777200000005</v>
      </c>
      <c r="P95" s="165"/>
      <c r="Q95" s="169">
        <f>1986.24*6.31*12*0.9/1000</f>
        <v>135.35828351999999</v>
      </c>
      <c r="R95" s="165"/>
      <c r="S95" s="169">
        <f>3229.9*6.31*12*0.9/1000</f>
        <v>220.11122519999998</v>
      </c>
      <c r="T95" s="165"/>
      <c r="U95" s="169">
        <f>3281.2*6.31*12*0.9/1000</f>
        <v>223.60721759999996</v>
      </c>
      <c r="V95" s="165"/>
      <c r="W95" s="169">
        <f>3222.1*6.31*12*0.9/1000</f>
        <v>219.57967079999997</v>
      </c>
      <c r="X95" s="185">
        <f>E95+G95+I95+K95+M95+O95+Q95+S95+U95+W95</f>
        <v>1367.0420652</v>
      </c>
    </row>
    <row r="96" spans="1:41" s="42" customFormat="1" x14ac:dyDescent="0.25">
      <c r="A96" s="116">
        <v>9</v>
      </c>
      <c r="B96" s="166" t="s">
        <v>241</v>
      </c>
      <c r="C96" s="116" t="s">
        <v>228</v>
      </c>
      <c r="D96" s="165"/>
      <c r="E96" s="169">
        <f>E94+E95</f>
        <v>-1.0518230000000202</v>
      </c>
      <c r="F96" s="169">
        <f t="shared" ref="F96:W96" si="62">F94+F95</f>
        <v>0</v>
      </c>
      <c r="G96" s="169">
        <f t="shared" si="62"/>
        <v>264.08880159999995</v>
      </c>
      <c r="H96" s="169">
        <f t="shared" si="62"/>
        <v>0</v>
      </c>
      <c r="I96" s="169">
        <f t="shared" si="62"/>
        <v>24.696506560000017</v>
      </c>
      <c r="J96" s="169">
        <f t="shared" si="62"/>
        <v>0</v>
      </c>
      <c r="K96" s="169">
        <f t="shared" si="62"/>
        <v>63.47523652000001</v>
      </c>
      <c r="L96" s="169">
        <f t="shared" si="62"/>
        <v>0</v>
      </c>
      <c r="M96" s="169">
        <f t="shared" si="62"/>
        <v>13.639099200000004</v>
      </c>
      <c r="N96" s="169">
        <f t="shared" si="62"/>
        <v>0</v>
      </c>
      <c r="O96" s="169">
        <f t="shared" si="62"/>
        <v>74.048477199999994</v>
      </c>
      <c r="P96" s="169">
        <f t="shared" si="62"/>
        <v>0</v>
      </c>
      <c r="Q96" s="169">
        <f t="shared" si="62"/>
        <v>-46.619926480000032</v>
      </c>
      <c r="R96" s="169">
        <f t="shared" si="62"/>
        <v>0</v>
      </c>
      <c r="S96" s="169">
        <f t="shared" si="62"/>
        <v>725.81737520000001</v>
      </c>
      <c r="T96" s="169">
        <f t="shared" si="62"/>
        <v>0</v>
      </c>
      <c r="U96" s="169">
        <f t="shared" si="62"/>
        <v>612.4772175999999</v>
      </c>
      <c r="V96" s="169">
        <f t="shared" si="62"/>
        <v>0</v>
      </c>
      <c r="W96" s="169">
        <f t="shared" si="62"/>
        <v>314.28705079999997</v>
      </c>
    </row>
    <row r="97" spans="4:4" s="42" customFormat="1" x14ac:dyDescent="0.25"/>
    <row r="98" spans="4:4" s="42" customFormat="1" x14ac:dyDescent="0.25">
      <c r="D98" s="176">
        <f>E96+G96+I96+K96+M96+O96+Q96+S96+U96+W96</f>
        <v>2044.8580152</v>
      </c>
    </row>
    <row r="99" spans="4:4" s="42" customFormat="1" x14ac:dyDescent="0.25"/>
    <row r="100" spans="4:4" s="42" customFormat="1" x14ac:dyDescent="0.25"/>
    <row r="101" spans="4:4" s="42" customFormat="1" x14ac:dyDescent="0.25"/>
    <row r="102" spans="4:4" s="42" customFormat="1" x14ac:dyDescent="0.25"/>
    <row r="103" spans="4:4" s="42" customFormat="1" x14ac:dyDescent="0.25"/>
    <row r="104" spans="4:4" s="42" customFormat="1" x14ac:dyDescent="0.25"/>
    <row r="105" spans="4:4" s="42" customFormat="1" x14ac:dyDescent="0.25"/>
    <row r="106" spans="4:4" s="42" customFormat="1" x14ac:dyDescent="0.25"/>
    <row r="107" spans="4:4" s="42" customFormat="1" x14ac:dyDescent="0.25"/>
    <row r="108" spans="4:4" s="42" customFormat="1" x14ac:dyDescent="0.25"/>
    <row r="109" spans="4:4" s="42" customFormat="1" x14ac:dyDescent="0.25"/>
    <row r="110" spans="4:4" s="42" customFormat="1" x14ac:dyDescent="0.25"/>
    <row r="111" spans="4:4" s="42" customFormat="1" x14ac:dyDescent="0.25"/>
    <row r="112" spans="4:4" s="42" customFormat="1" x14ac:dyDescent="0.25"/>
    <row r="113" s="42" customFormat="1" x14ac:dyDescent="0.25"/>
    <row r="114" s="42" customFormat="1" x14ac:dyDescent="0.25"/>
    <row r="115" s="42" customFormat="1" x14ac:dyDescent="0.25"/>
    <row r="116" s="42" customFormat="1" x14ac:dyDescent="0.25"/>
    <row r="117" s="42" customFormat="1" x14ac:dyDescent="0.25"/>
    <row r="118" s="42" customFormat="1" x14ac:dyDescent="0.25"/>
    <row r="119" s="42" customFormat="1" x14ac:dyDescent="0.25"/>
    <row r="120" s="42" customFormat="1" x14ac:dyDescent="0.25"/>
    <row r="121" s="42" customFormat="1" x14ac:dyDescent="0.25"/>
    <row r="122" s="42" customFormat="1" x14ac:dyDescent="0.25"/>
    <row r="123" s="42" customFormat="1" x14ac:dyDescent="0.25"/>
    <row r="124" s="42" customFormat="1" x14ac:dyDescent="0.25"/>
    <row r="125" s="42" customFormat="1" x14ac:dyDescent="0.25"/>
    <row r="126" s="42" customFormat="1" x14ac:dyDescent="0.25"/>
    <row r="127" s="42" customFormat="1" x14ac:dyDescent="0.25"/>
    <row r="128" s="42" customFormat="1" x14ac:dyDescent="0.25"/>
    <row r="129" s="42" customFormat="1" x14ac:dyDescent="0.25"/>
    <row r="130" s="42" customFormat="1" x14ac:dyDescent="0.25"/>
    <row r="131" s="42" customFormat="1" x14ac:dyDescent="0.25"/>
    <row r="132" s="42" customFormat="1" x14ac:dyDescent="0.25"/>
    <row r="133" s="42" customFormat="1" x14ac:dyDescent="0.25"/>
    <row r="134" s="42" customFormat="1" x14ac:dyDescent="0.25"/>
    <row r="135" s="42" customFormat="1" x14ac:dyDescent="0.25"/>
    <row r="136" s="42" customFormat="1" x14ac:dyDescent="0.25"/>
    <row r="137" s="42" customFormat="1" x14ac:dyDescent="0.25"/>
    <row r="138" s="42" customFormat="1" x14ac:dyDescent="0.25"/>
    <row r="139" s="42" customFormat="1" x14ac:dyDescent="0.25"/>
    <row r="140" s="42" customFormat="1" x14ac:dyDescent="0.25"/>
    <row r="141" s="42" customFormat="1" x14ac:dyDescent="0.25"/>
    <row r="142" s="42" customFormat="1" x14ac:dyDescent="0.25"/>
    <row r="143" s="42" customFormat="1" x14ac:dyDescent="0.25"/>
    <row r="144" s="42" customFormat="1" x14ac:dyDescent="0.25"/>
    <row r="145" s="42" customFormat="1" x14ac:dyDescent="0.25"/>
    <row r="146" s="42" customFormat="1" x14ac:dyDescent="0.25"/>
    <row r="147" s="42" customFormat="1" x14ac:dyDescent="0.25"/>
    <row r="148" s="42" customFormat="1" x14ac:dyDescent="0.25"/>
    <row r="149" s="42" customFormat="1" x14ac:dyDescent="0.25"/>
    <row r="150" s="42" customFormat="1" x14ac:dyDescent="0.25"/>
    <row r="151" s="42" customFormat="1" x14ac:dyDescent="0.25"/>
    <row r="152" s="42" customFormat="1" x14ac:dyDescent="0.25"/>
    <row r="153" s="42" customFormat="1" x14ac:dyDescent="0.25"/>
    <row r="154" s="42" customFormat="1" x14ac:dyDescent="0.25"/>
    <row r="155" s="42" customFormat="1" x14ac:dyDescent="0.25"/>
    <row r="156" s="42" customFormat="1" x14ac:dyDescent="0.25"/>
    <row r="157" s="42" customFormat="1" x14ac:dyDescent="0.25"/>
    <row r="158" s="42" customFormat="1" x14ac:dyDescent="0.25"/>
  </sheetData>
  <mergeCells count="89">
    <mergeCell ref="A80:C80"/>
    <mergeCell ref="N80:O80"/>
    <mergeCell ref="P80:Q80"/>
    <mergeCell ref="R80:S80"/>
    <mergeCell ref="T80:U80"/>
    <mergeCell ref="V80:W80"/>
    <mergeCell ref="D80:E80"/>
    <mergeCell ref="F80:G80"/>
    <mergeCell ref="H80:I80"/>
    <mergeCell ref="J80:K80"/>
    <mergeCell ref="L80:M80"/>
    <mergeCell ref="A61:A62"/>
    <mergeCell ref="B61:B62"/>
    <mergeCell ref="A67:A68"/>
    <mergeCell ref="B67:B68"/>
    <mergeCell ref="A65:A66"/>
    <mergeCell ref="B65:B66"/>
    <mergeCell ref="A63:A64"/>
    <mergeCell ref="B63:B64"/>
    <mergeCell ref="A74:A75"/>
    <mergeCell ref="B74:B75"/>
    <mergeCell ref="A72:A73"/>
    <mergeCell ref="B72:B73"/>
    <mergeCell ref="A70:A71"/>
    <mergeCell ref="B70:B71"/>
    <mergeCell ref="A59:A60"/>
    <mergeCell ref="B59:B60"/>
    <mergeCell ref="A57:A58"/>
    <mergeCell ref="B57:B58"/>
    <mergeCell ref="A54:A55"/>
    <mergeCell ref="B54:B55"/>
    <mergeCell ref="A52:A53"/>
    <mergeCell ref="B52:B53"/>
    <mergeCell ref="A50:A51"/>
    <mergeCell ref="B50:B51"/>
    <mergeCell ref="A48:A49"/>
    <mergeCell ref="B48:B49"/>
    <mergeCell ref="A46:A47"/>
    <mergeCell ref="B46:B47"/>
    <mergeCell ref="A44:A45"/>
    <mergeCell ref="B44:B45"/>
    <mergeCell ref="A42:A43"/>
    <mergeCell ref="B42:B43"/>
    <mergeCell ref="A40:A41"/>
    <mergeCell ref="B40:B41"/>
    <mergeCell ref="A38:A39"/>
    <mergeCell ref="B38:B39"/>
    <mergeCell ref="A36:A37"/>
    <mergeCell ref="B36:B37"/>
    <mergeCell ref="A34:A35"/>
    <mergeCell ref="B34:B35"/>
    <mergeCell ref="A32:A33"/>
    <mergeCell ref="B32:B33"/>
    <mergeCell ref="A30:A31"/>
    <mergeCell ref="B30:B31"/>
    <mergeCell ref="A28:A29"/>
    <mergeCell ref="B28:B29"/>
    <mergeCell ref="A26:A27"/>
    <mergeCell ref="B26:B27"/>
    <mergeCell ref="A24:A25"/>
    <mergeCell ref="B24:B25"/>
    <mergeCell ref="A22:A23"/>
    <mergeCell ref="B22:B23"/>
    <mergeCell ref="A19:A20"/>
    <mergeCell ref="B19:B20"/>
    <mergeCell ref="A17:A18"/>
    <mergeCell ref="B17:B18"/>
    <mergeCell ref="A4:A7"/>
    <mergeCell ref="A15:A16"/>
    <mergeCell ref="B15:B16"/>
    <mergeCell ref="A13:A14"/>
    <mergeCell ref="B13:B14"/>
    <mergeCell ref="A11:A12"/>
    <mergeCell ref="B11:B12"/>
    <mergeCell ref="A9:A10"/>
    <mergeCell ref="B9:B10"/>
    <mergeCell ref="C4:C7"/>
    <mergeCell ref="B4:B7"/>
    <mergeCell ref="D4:W5"/>
    <mergeCell ref="D6:E6"/>
    <mergeCell ref="F6:G6"/>
    <mergeCell ref="H6:I6"/>
    <mergeCell ref="J6:K6"/>
    <mergeCell ref="L6:M6"/>
    <mergeCell ref="N6:O6"/>
    <mergeCell ref="P6:Q6"/>
    <mergeCell ref="R6:S6"/>
    <mergeCell ref="T6:U6"/>
    <mergeCell ref="V6:W6"/>
  </mergeCells>
  <pageMargins left="0" right="0" top="0" bottom="0" header="0.31496062992125984" footer="0.31496062992125984"/>
  <pageSetup paperSize="9" scale="4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КОЛПИНО 01-12</vt:lpstr>
      <vt:lpstr>МЕТАЛЛОСТРОЙ 01-12</vt:lpstr>
      <vt:lpstr>ПОНТОННЫЙ 01-12</vt:lpstr>
      <vt:lpstr>САПЕРНЫЙ 01-12</vt:lpstr>
      <vt:lpstr>'САПЕРНЫЙ 01-12'!Область_печати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2019-04-08T13:43:54Z</dcterms:modified>
</cp:coreProperties>
</file>